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zirufan/Aktana/customer success/customer satisfaction/NPS result/"/>
    </mc:Choice>
  </mc:AlternateContent>
  <bookViews>
    <workbookView xWindow="-7700" yWindow="-20520" windowWidth="28180" windowHeight="16460" firstSheet="17" activeTab="22"/>
  </bookViews>
  <sheets>
    <sheet name="NPS Pivot" sheetId="12" r:id="rId1"/>
    <sheet name="Region Comparison" sheetId="14" r:id="rId2"/>
    <sheet name="Client Comparison" sheetId="23" r:id="rId3"/>
    <sheet name="ClientReg Comparison" sheetId="32" r:id="rId4"/>
    <sheet name="Summary - Region" sheetId="8" r:id="rId5"/>
    <sheet name="Summary - Region (US)" sheetId="15" r:id="rId6"/>
    <sheet name="Summary - Region (EU)" sheetId="16" r:id="rId7"/>
    <sheet name="Summary - Region (JP)" sheetId="17" r:id="rId8"/>
    <sheet name="Summary - Region (CN)" sheetId="34" r:id="rId9"/>
    <sheet name="Summary - Client" sheetId="10" r:id="rId10"/>
    <sheet name="Summary - Client (Pfizer)" sheetId="18" r:id="rId11"/>
    <sheet name="Summary - Client (Sunovion)" sheetId="24" r:id="rId12"/>
    <sheet name="Summary - Client (MSD)" sheetId="25" r:id="rId13"/>
    <sheet name="Summary - Client (Lilly)" sheetId="26" r:id="rId14"/>
    <sheet name="Summary - Client (MSJ)" sheetId="27" r:id="rId15"/>
    <sheet name="Summary - Client (AZ)" sheetId="33" r:id="rId16"/>
    <sheet name="Summary - Region_Company" sheetId="29" r:id="rId17"/>
    <sheet name="Summary - RegCli (PfizerUS)" sheetId="30" r:id="rId18"/>
    <sheet name="Summary - RegCli (PfizerJPN)" sheetId="31" r:id="rId19"/>
    <sheet name="Summary - RegCli (PfizerCN)" sheetId="35" r:id="rId20"/>
    <sheet name="Analysis Summary - Function" sheetId="11" r:id="rId21"/>
    <sheet name="all" sheetId="7" r:id="rId22"/>
    <sheet name="rate" sheetId="13" r:id="rId23"/>
    <sheet name="en" sheetId="4" r:id="rId24"/>
    <sheet name="cn" sheetId="36" r:id="rId25"/>
    <sheet name="ja" sheetId="6" r:id="rId26"/>
    <sheet name="map" sheetId="2" r:id="rId27"/>
  </sheets>
  <definedNames>
    <definedName name="_xlnm._FilterDatabase" localSheetId="21" hidden="1">all!$A$1:$AH$44</definedName>
    <definedName name="_xlnm._FilterDatabase" localSheetId="23" hidden="1">en!$A$1:$AH$15</definedName>
    <definedName name="_xlnm._FilterDatabase" localSheetId="26" hidden="1">map!$A$1:$G$84</definedName>
    <definedName name="_xlnm._FilterDatabase" localSheetId="22" hidden="1">rate!#REF!</definedName>
  </definedNames>
  <calcPr calcId="150001" concurrentCalc="0"/>
  <pivotCaches>
    <pivotCache cacheId="8" r:id="rId28"/>
  </pivotCaches>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calcChain.xml><?xml version="1.0" encoding="utf-8"?>
<calcChain xmlns="http://schemas.openxmlformats.org/spreadsheetml/2006/main">
  <c r="G55" i="32" l="1"/>
  <c r="H55" i="32"/>
  <c r="G56" i="32"/>
  <c r="H56" i="32"/>
  <c r="D55" i="35"/>
  <c r="E55" i="35"/>
  <c r="F55" i="35"/>
  <c r="G55" i="35"/>
  <c r="H55" i="35"/>
  <c r="I55" i="35"/>
  <c r="J55" i="35"/>
  <c r="H54" i="32"/>
  <c r="K55" i="35"/>
  <c r="G54" i="32"/>
  <c r="G46" i="32"/>
  <c r="H46" i="32"/>
  <c r="G47" i="32"/>
  <c r="H47" i="32"/>
  <c r="D46" i="35"/>
  <c r="E46" i="35"/>
  <c r="F46" i="35"/>
  <c r="G46" i="35"/>
  <c r="H46" i="35"/>
  <c r="I46" i="35"/>
  <c r="J46" i="35"/>
  <c r="H45" i="32"/>
  <c r="K46" i="35"/>
  <c r="G45" i="32"/>
  <c r="D37" i="35"/>
  <c r="E37" i="35"/>
  <c r="F37" i="35"/>
  <c r="G37" i="35"/>
  <c r="H37" i="35"/>
  <c r="I37" i="35"/>
  <c r="J37" i="35"/>
  <c r="H36" i="32"/>
  <c r="D38" i="35"/>
  <c r="E38" i="35"/>
  <c r="F38" i="35"/>
  <c r="G38" i="35"/>
  <c r="H38" i="35"/>
  <c r="I38" i="35"/>
  <c r="J38" i="35"/>
  <c r="H37" i="32"/>
  <c r="D39" i="35"/>
  <c r="E39" i="35"/>
  <c r="F39" i="35"/>
  <c r="G39" i="35"/>
  <c r="H39" i="35"/>
  <c r="I39" i="35"/>
  <c r="J39" i="35"/>
  <c r="H38" i="32"/>
  <c r="D36" i="35"/>
  <c r="E36" i="35"/>
  <c r="F36" i="35"/>
  <c r="G36" i="35"/>
  <c r="H36" i="35"/>
  <c r="I36" i="35"/>
  <c r="J36" i="35"/>
  <c r="H35" i="32"/>
  <c r="K36" i="35"/>
  <c r="G35" i="32"/>
  <c r="D28" i="35"/>
  <c r="E28" i="35"/>
  <c r="F28" i="35"/>
  <c r="G28" i="35"/>
  <c r="H28" i="35"/>
  <c r="I28" i="35"/>
  <c r="J28" i="35"/>
  <c r="H27" i="32"/>
  <c r="D29" i="35"/>
  <c r="E29" i="35"/>
  <c r="F29" i="35"/>
  <c r="G29" i="35"/>
  <c r="H29" i="35"/>
  <c r="I29" i="35"/>
  <c r="J29" i="35"/>
  <c r="H28" i="32"/>
  <c r="D27" i="35"/>
  <c r="E27" i="35"/>
  <c r="F27" i="35"/>
  <c r="G27" i="35"/>
  <c r="H27" i="35"/>
  <c r="I27" i="35"/>
  <c r="J27" i="35"/>
  <c r="H26" i="32"/>
  <c r="K27" i="35"/>
  <c r="G26" i="32"/>
  <c r="D15" i="35"/>
  <c r="E15" i="35"/>
  <c r="F15" i="35"/>
  <c r="G15" i="35"/>
  <c r="H15" i="35"/>
  <c r="I15" i="35"/>
  <c r="J15" i="35"/>
  <c r="H14" i="32"/>
  <c r="D16" i="35"/>
  <c r="E16" i="35"/>
  <c r="F16" i="35"/>
  <c r="G16" i="35"/>
  <c r="H16" i="35"/>
  <c r="I16" i="35"/>
  <c r="J16" i="35"/>
  <c r="H15" i="32"/>
  <c r="D17" i="35"/>
  <c r="E17" i="35"/>
  <c r="F17" i="35"/>
  <c r="G17" i="35"/>
  <c r="H17" i="35"/>
  <c r="I17" i="35"/>
  <c r="J17" i="35"/>
  <c r="H16" i="32"/>
  <c r="D18" i="35"/>
  <c r="E18" i="35"/>
  <c r="F18" i="35"/>
  <c r="G18" i="35"/>
  <c r="H18" i="35"/>
  <c r="I18" i="35"/>
  <c r="J18" i="35"/>
  <c r="H17" i="32"/>
  <c r="D19" i="35"/>
  <c r="E19" i="35"/>
  <c r="F19" i="35"/>
  <c r="G19" i="35"/>
  <c r="H19" i="35"/>
  <c r="I19" i="35"/>
  <c r="J19" i="35"/>
  <c r="H18" i="32"/>
  <c r="D20" i="35"/>
  <c r="E20" i="35"/>
  <c r="F20" i="35"/>
  <c r="G20" i="35"/>
  <c r="H20" i="35"/>
  <c r="I20" i="35"/>
  <c r="J20" i="35"/>
  <c r="H19" i="32"/>
  <c r="D14" i="35"/>
  <c r="E14" i="35"/>
  <c r="F14" i="35"/>
  <c r="G14" i="35"/>
  <c r="H14" i="35"/>
  <c r="I14" i="35"/>
  <c r="J14" i="35"/>
  <c r="H13" i="32"/>
  <c r="K14" i="35"/>
  <c r="G13" i="32"/>
  <c r="D9" i="35"/>
  <c r="E9" i="35"/>
  <c r="F9" i="35"/>
  <c r="G9" i="35"/>
  <c r="H9" i="35"/>
  <c r="I9" i="35"/>
  <c r="J9" i="35"/>
  <c r="K9" i="35"/>
  <c r="L9" i="35"/>
  <c r="M9" i="35"/>
  <c r="N9" i="35"/>
  <c r="P9" i="35"/>
  <c r="E3" i="35"/>
  <c r="F3" i="35"/>
  <c r="H7" i="32"/>
  <c r="O9" i="35"/>
  <c r="G7" i="32"/>
  <c r="G59" i="32"/>
  <c r="G50" i="32"/>
  <c r="D3" i="34"/>
  <c r="J57" i="14"/>
  <c r="I57" i="14"/>
  <c r="J56" i="14"/>
  <c r="I56" i="14"/>
  <c r="D55" i="34"/>
  <c r="E55" i="34"/>
  <c r="F55" i="34"/>
  <c r="G55" i="34"/>
  <c r="H55" i="34"/>
  <c r="I55" i="34"/>
  <c r="J55" i="34"/>
  <c r="J55" i="14"/>
  <c r="K55" i="34"/>
  <c r="I55" i="14"/>
  <c r="J48" i="14"/>
  <c r="I48" i="14"/>
  <c r="J47" i="14"/>
  <c r="I47" i="14"/>
  <c r="D46" i="34"/>
  <c r="E46" i="34"/>
  <c r="F46" i="34"/>
  <c r="G46" i="34"/>
  <c r="H46" i="34"/>
  <c r="I46" i="34"/>
  <c r="J46" i="34"/>
  <c r="J46" i="14"/>
  <c r="K46" i="34"/>
  <c r="I46" i="14"/>
  <c r="D39" i="34"/>
  <c r="E39" i="34"/>
  <c r="F39" i="34"/>
  <c r="G39" i="34"/>
  <c r="H39" i="34"/>
  <c r="I39" i="34"/>
  <c r="J39" i="34"/>
  <c r="J39" i="14"/>
  <c r="K39" i="34"/>
  <c r="I39" i="14"/>
  <c r="D38" i="34"/>
  <c r="E38" i="34"/>
  <c r="F38" i="34"/>
  <c r="G38" i="34"/>
  <c r="H38" i="34"/>
  <c r="I38" i="34"/>
  <c r="J38" i="34"/>
  <c r="J38" i="14"/>
  <c r="K38" i="34"/>
  <c r="I38" i="14"/>
  <c r="D37" i="34"/>
  <c r="E37" i="34"/>
  <c r="F37" i="34"/>
  <c r="G37" i="34"/>
  <c r="H37" i="34"/>
  <c r="I37" i="34"/>
  <c r="J37" i="34"/>
  <c r="J37" i="14"/>
  <c r="K37" i="34"/>
  <c r="I37" i="14"/>
  <c r="D36" i="34"/>
  <c r="E36" i="34"/>
  <c r="F36" i="34"/>
  <c r="G36" i="34"/>
  <c r="H36" i="34"/>
  <c r="I36" i="34"/>
  <c r="J36" i="34"/>
  <c r="J36" i="14"/>
  <c r="K36" i="34"/>
  <c r="I36" i="14"/>
  <c r="D29" i="34"/>
  <c r="E29" i="34"/>
  <c r="F29" i="34"/>
  <c r="G29" i="34"/>
  <c r="H29" i="34"/>
  <c r="I29" i="34"/>
  <c r="J29" i="34"/>
  <c r="J29" i="14"/>
  <c r="K29" i="34"/>
  <c r="I29" i="14"/>
  <c r="D28" i="34"/>
  <c r="E28" i="34"/>
  <c r="F28" i="34"/>
  <c r="G28" i="34"/>
  <c r="H28" i="34"/>
  <c r="I28" i="34"/>
  <c r="J28" i="34"/>
  <c r="J28" i="14"/>
  <c r="K28" i="34"/>
  <c r="I28" i="14"/>
  <c r="D27" i="34"/>
  <c r="E27" i="34"/>
  <c r="F27" i="34"/>
  <c r="G27" i="34"/>
  <c r="H27" i="34"/>
  <c r="I27" i="34"/>
  <c r="J27" i="34"/>
  <c r="J27" i="14"/>
  <c r="K27" i="34"/>
  <c r="I27" i="14"/>
  <c r="D15" i="34"/>
  <c r="E15" i="34"/>
  <c r="F15" i="34"/>
  <c r="G15" i="34"/>
  <c r="H15" i="34"/>
  <c r="I15" i="34"/>
  <c r="J15" i="34"/>
  <c r="J15" i="14"/>
  <c r="D16" i="34"/>
  <c r="E16" i="34"/>
  <c r="F16" i="34"/>
  <c r="G16" i="34"/>
  <c r="H16" i="34"/>
  <c r="I16" i="34"/>
  <c r="J16" i="34"/>
  <c r="J16" i="14"/>
  <c r="D17" i="34"/>
  <c r="E17" i="34"/>
  <c r="F17" i="34"/>
  <c r="G17" i="34"/>
  <c r="H17" i="34"/>
  <c r="I17" i="34"/>
  <c r="J17" i="34"/>
  <c r="J17" i="14"/>
  <c r="D18" i="34"/>
  <c r="E18" i="34"/>
  <c r="F18" i="34"/>
  <c r="G18" i="34"/>
  <c r="H18" i="34"/>
  <c r="I18" i="34"/>
  <c r="J18" i="34"/>
  <c r="J18" i="14"/>
  <c r="D19" i="34"/>
  <c r="E19" i="34"/>
  <c r="F19" i="34"/>
  <c r="G19" i="34"/>
  <c r="H19" i="34"/>
  <c r="I19" i="34"/>
  <c r="J19" i="34"/>
  <c r="J19" i="14"/>
  <c r="D20" i="34"/>
  <c r="E20" i="34"/>
  <c r="F20" i="34"/>
  <c r="G20" i="34"/>
  <c r="H20" i="34"/>
  <c r="I20" i="34"/>
  <c r="J20" i="34"/>
  <c r="J20" i="14"/>
  <c r="I21" i="14"/>
  <c r="J21" i="14"/>
  <c r="I22" i="14"/>
  <c r="D14" i="34"/>
  <c r="E14" i="34"/>
  <c r="F14" i="34"/>
  <c r="G14" i="34"/>
  <c r="H14" i="34"/>
  <c r="I14" i="34"/>
  <c r="J14" i="34"/>
  <c r="J14" i="14"/>
  <c r="K14" i="34"/>
  <c r="I14" i="14"/>
  <c r="D9" i="34"/>
  <c r="E9" i="34"/>
  <c r="F9" i="34"/>
  <c r="G9" i="34"/>
  <c r="H9" i="34"/>
  <c r="I9" i="34"/>
  <c r="J9" i="34"/>
  <c r="K9" i="34"/>
  <c r="L9" i="34"/>
  <c r="M9" i="34"/>
  <c r="N9" i="34"/>
  <c r="P9" i="34"/>
  <c r="J8" i="14"/>
  <c r="O9" i="34"/>
  <c r="I8" i="14"/>
  <c r="I60" i="14"/>
  <c r="I51" i="14"/>
  <c r="I42" i="14"/>
  <c r="I32" i="14"/>
  <c r="D3" i="33"/>
  <c r="E55" i="11"/>
  <c r="F55" i="11"/>
  <c r="G55" i="11"/>
  <c r="H55" i="11"/>
  <c r="I55" i="11"/>
  <c r="D55" i="11"/>
  <c r="E54" i="11"/>
  <c r="F54" i="11"/>
  <c r="G54" i="11"/>
  <c r="H54" i="11"/>
  <c r="I54" i="11"/>
  <c r="D54" i="11"/>
  <c r="E53" i="11"/>
  <c r="F53" i="11"/>
  <c r="G53" i="11"/>
  <c r="H53" i="11"/>
  <c r="I53" i="11"/>
  <c r="D53" i="11"/>
  <c r="E46" i="11"/>
  <c r="F46" i="11"/>
  <c r="G46" i="11"/>
  <c r="H46" i="11"/>
  <c r="I46" i="11"/>
  <c r="D46" i="11"/>
  <c r="E45" i="11"/>
  <c r="F45" i="11"/>
  <c r="G45" i="11"/>
  <c r="H45" i="11"/>
  <c r="I45" i="11"/>
  <c r="D45" i="11"/>
  <c r="E44" i="11"/>
  <c r="F44" i="11"/>
  <c r="G44" i="11"/>
  <c r="H44" i="11"/>
  <c r="I44" i="11"/>
  <c r="D44" i="11"/>
  <c r="E39" i="11"/>
  <c r="F39" i="11"/>
  <c r="G39" i="11"/>
  <c r="H39" i="11"/>
  <c r="I39" i="11"/>
  <c r="D39" i="11"/>
  <c r="E38" i="11"/>
  <c r="F38" i="11"/>
  <c r="G38" i="11"/>
  <c r="H38" i="11"/>
  <c r="I38" i="11"/>
  <c r="D38" i="11"/>
  <c r="D37" i="11"/>
  <c r="I37" i="11"/>
  <c r="E37" i="11"/>
  <c r="F37" i="11"/>
  <c r="G37" i="11"/>
  <c r="H37" i="11"/>
  <c r="E36" i="11"/>
  <c r="F36" i="11"/>
  <c r="G36" i="11"/>
  <c r="H36" i="11"/>
  <c r="I36" i="11"/>
  <c r="D36" i="11"/>
  <c r="I29" i="11"/>
  <c r="E29" i="11"/>
  <c r="F29" i="11"/>
  <c r="G29" i="11"/>
  <c r="H29" i="11"/>
  <c r="D29" i="11"/>
  <c r="E28" i="11"/>
  <c r="F28" i="11"/>
  <c r="G28" i="11"/>
  <c r="H28" i="11"/>
  <c r="I28" i="11"/>
  <c r="D28" i="11"/>
  <c r="E27" i="11"/>
  <c r="F27" i="11"/>
  <c r="G27" i="11"/>
  <c r="H27" i="11"/>
  <c r="I27" i="11"/>
  <c r="D27" i="11"/>
  <c r="E20" i="11"/>
  <c r="F20" i="11"/>
  <c r="G20" i="11"/>
  <c r="H20" i="11"/>
  <c r="I20" i="11"/>
  <c r="D20" i="11"/>
  <c r="E19" i="11"/>
  <c r="F19" i="11"/>
  <c r="G19" i="11"/>
  <c r="H19" i="11"/>
  <c r="I19" i="11"/>
  <c r="D19" i="11"/>
  <c r="E18" i="11"/>
  <c r="F18" i="11"/>
  <c r="G18" i="11"/>
  <c r="H18" i="11"/>
  <c r="I18" i="11"/>
  <c r="D18" i="11"/>
  <c r="E17" i="11"/>
  <c r="F17" i="11"/>
  <c r="G17" i="11"/>
  <c r="H17" i="11"/>
  <c r="I17" i="11"/>
  <c r="D17" i="11"/>
  <c r="E16" i="11"/>
  <c r="F16" i="11"/>
  <c r="G16" i="11"/>
  <c r="H16" i="11"/>
  <c r="I16" i="11"/>
  <c r="D16" i="11"/>
  <c r="E15" i="11"/>
  <c r="F15" i="11"/>
  <c r="G15" i="11"/>
  <c r="H15" i="11"/>
  <c r="I15" i="11"/>
  <c r="D15" i="11"/>
  <c r="E14" i="11"/>
  <c r="F14" i="11"/>
  <c r="G14" i="11"/>
  <c r="H14" i="11"/>
  <c r="I14" i="11"/>
  <c r="D14" i="11"/>
  <c r="D9" i="11"/>
  <c r="D54" i="35"/>
  <c r="E54" i="35"/>
  <c r="F54" i="35"/>
  <c r="G54" i="35"/>
  <c r="H54" i="35"/>
  <c r="I54" i="35"/>
  <c r="J54" i="35"/>
  <c r="D53" i="35"/>
  <c r="E53" i="35"/>
  <c r="F53" i="35"/>
  <c r="G53" i="35"/>
  <c r="H53" i="35"/>
  <c r="I53" i="35"/>
  <c r="J53" i="35"/>
  <c r="D45" i="35"/>
  <c r="E45" i="35"/>
  <c r="F45" i="35"/>
  <c r="G45" i="35"/>
  <c r="H45" i="35"/>
  <c r="I45" i="35"/>
  <c r="J45" i="35"/>
  <c r="D44" i="35"/>
  <c r="E44" i="35"/>
  <c r="F44" i="35"/>
  <c r="G44" i="35"/>
  <c r="H44" i="35"/>
  <c r="I44" i="35"/>
  <c r="J44" i="35"/>
  <c r="D5" i="13"/>
  <c r="F3" i="34"/>
  <c r="E3" i="34"/>
  <c r="D54" i="34"/>
  <c r="E54" i="34"/>
  <c r="F54" i="34"/>
  <c r="G54" i="34"/>
  <c r="H54" i="34"/>
  <c r="I54" i="34"/>
  <c r="J54" i="34"/>
  <c r="D53" i="34"/>
  <c r="E53" i="34"/>
  <c r="F53" i="34"/>
  <c r="G53" i="34"/>
  <c r="H53" i="34"/>
  <c r="I53" i="34"/>
  <c r="J53" i="34"/>
  <c r="D45" i="34"/>
  <c r="E45" i="34"/>
  <c r="F45" i="34"/>
  <c r="G45" i="34"/>
  <c r="H45" i="34"/>
  <c r="I45" i="34"/>
  <c r="J45" i="34"/>
  <c r="D44" i="34"/>
  <c r="E44" i="34"/>
  <c r="F44" i="34"/>
  <c r="G44" i="34"/>
  <c r="H44" i="34"/>
  <c r="I44" i="34"/>
  <c r="J44" i="34"/>
  <c r="D3" i="13"/>
  <c r="D4" i="13"/>
  <c r="F3" i="8"/>
  <c r="E3" i="8"/>
  <c r="D3" i="8"/>
  <c r="D55" i="31"/>
  <c r="E55" i="31"/>
  <c r="F55" i="31"/>
  <c r="G55" i="31"/>
  <c r="H55" i="31"/>
  <c r="I55" i="31"/>
  <c r="J55" i="31"/>
  <c r="F56" i="32"/>
  <c r="K55" i="31"/>
  <c r="E56" i="32"/>
  <c r="D54" i="31"/>
  <c r="E54" i="31"/>
  <c r="F54" i="31"/>
  <c r="G54" i="31"/>
  <c r="H54" i="31"/>
  <c r="I54" i="31"/>
  <c r="J54" i="31"/>
  <c r="F55" i="32"/>
  <c r="K54" i="31"/>
  <c r="E55" i="32"/>
  <c r="D53" i="31"/>
  <c r="E53" i="31"/>
  <c r="F53" i="31"/>
  <c r="G53" i="31"/>
  <c r="H53" i="31"/>
  <c r="I53" i="31"/>
  <c r="J53" i="31"/>
  <c r="F54" i="32"/>
  <c r="K53" i="31"/>
  <c r="E54" i="32"/>
  <c r="D46" i="31"/>
  <c r="E46" i="31"/>
  <c r="F46" i="31"/>
  <c r="G46" i="31"/>
  <c r="H46" i="31"/>
  <c r="I46" i="31"/>
  <c r="J46" i="31"/>
  <c r="F47" i="32"/>
  <c r="K46" i="31"/>
  <c r="E47" i="32"/>
  <c r="D45" i="31"/>
  <c r="E45" i="31"/>
  <c r="F45" i="31"/>
  <c r="G45" i="31"/>
  <c r="H45" i="31"/>
  <c r="I45" i="31"/>
  <c r="J45" i="31"/>
  <c r="F46" i="32"/>
  <c r="K45" i="31"/>
  <c r="E46" i="32"/>
  <c r="D44" i="31"/>
  <c r="E44" i="31"/>
  <c r="F44" i="31"/>
  <c r="G44" i="31"/>
  <c r="H44" i="31"/>
  <c r="I44" i="31"/>
  <c r="J44" i="31"/>
  <c r="F45" i="32"/>
  <c r="K44" i="31"/>
  <c r="E45" i="32"/>
  <c r="D39" i="31"/>
  <c r="E39" i="31"/>
  <c r="F39" i="31"/>
  <c r="G39" i="31"/>
  <c r="H39" i="31"/>
  <c r="I39" i="31"/>
  <c r="J39" i="31"/>
  <c r="F38" i="32"/>
  <c r="K39" i="31"/>
  <c r="E38" i="32"/>
  <c r="D38" i="31"/>
  <c r="E38" i="31"/>
  <c r="F38" i="31"/>
  <c r="G38" i="31"/>
  <c r="H38" i="31"/>
  <c r="I38" i="31"/>
  <c r="J38" i="31"/>
  <c r="F37" i="32"/>
  <c r="K38" i="31"/>
  <c r="E37" i="32"/>
  <c r="D37" i="31"/>
  <c r="E37" i="31"/>
  <c r="F37" i="31"/>
  <c r="G37" i="31"/>
  <c r="H37" i="31"/>
  <c r="I37" i="31"/>
  <c r="J37" i="31"/>
  <c r="F36" i="32"/>
  <c r="K37" i="31"/>
  <c r="E36" i="32"/>
  <c r="D36" i="31"/>
  <c r="E36" i="31"/>
  <c r="F36" i="31"/>
  <c r="G36" i="31"/>
  <c r="H36" i="31"/>
  <c r="I36" i="31"/>
  <c r="J36" i="31"/>
  <c r="F35" i="32"/>
  <c r="K36" i="31"/>
  <c r="E35" i="32"/>
  <c r="D29" i="31"/>
  <c r="E29" i="31"/>
  <c r="F29" i="31"/>
  <c r="G29" i="31"/>
  <c r="H29" i="31"/>
  <c r="I29" i="31"/>
  <c r="J29" i="31"/>
  <c r="F28" i="32"/>
  <c r="K29" i="31"/>
  <c r="E28" i="32"/>
  <c r="D28" i="31"/>
  <c r="E28" i="31"/>
  <c r="F28" i="31"/>
  <c r="G28" i="31"/>
  <c r="H28" i="31"/>
  <c r="I28" i="31"/>
  <c r="J28" i="31"/>
  <c r="F27" i="32"/>
  <c r="K28" i="31"/>
  <c r="E27" i="32"/>
  <c r="D27" i="31"/>
  <c r="E27" i="31"/>
  <c r="F27" i="31"/>
  <c r="G27" i="31"/>
  <c r="H27" i="31"/>
  <c r="I27" i="31"/>
  <c r="J27" i="31"/>
  <c r="F26" i="32"/>
  <c r="K27" i="31"/>
  <c r="E26" i="32"/>
  <c r="D20" i="31"/>
  <c r="E20" i="31"/>
  <c r="F20" i="31"/>
  <c r="G20" i="31"/>
  <c r="H20" i="31"/>
  <c r="I20" i="31"/>
  <c r="J20" i="31"/>
  <c r="F19" i="32"/>
  <c r="K20" i="31"/>
  <c r="E19" i="32"/>
  <c r="D19" i="31"/>
  <c r="E19" i="31"/>
  <c r="F19" i="31"/>
  <c r="G19" i="31"/>
  <c r="H19" i="31"/>
  <c r="I19" i="31"/>
  <c r="J19" i="31"/>
  <c r="F18" i="32"/>
  <c r="K19" i="31"/>
  <c r="E18" i="32"/>
  <c r="D18" i="31"/>
  <c r="E18" i="31"/>
  <c r="F18" i="31"/>
  <c r="G18" i="31"/>
  <c r="H18" i="31"/>
  <c r="I18" i="31"/>
  <c r="J18" i="31"/>
  <c r="F17" i="32"/>
  <c r="K18" i="31"/>
  <c r="E17" i="32"/>
  <c r="D17" i="31"/>
  <c r="E17" i="31"/>
  <c r="F17" i="31"/>
  <c r="G17" i="31"/>
  <c r="H17" i="31"/>
  <c r="I17" i="31"/>
  <c r="J17" i="31"/>
  <c r="F16" i="32"/>
  <c r="K17" i="31"/>
  <c r="E16" i="32"/>
  <c r="D16" i="31"/>
  <c r="E16" i="31"/>
  <c r="F16" i="31"/>
  <c r="G16" i="31"/>
  <c r="H16" i="31"/>
  <c r="I16" i="31"/>
  <c r="J16" i="31"/>
  <c r="F15" i="32"/>
  <c r="K16" i="31"/>
  <c r="E15" i="32"/>
  <c r="D15" i="31"/>
  <c r="E15" i="31"/>
  <c r="F15" i="31"/>
  <c r="G15" i="31"/>
  <c r="H15" i="31"/>
  <c r="I15" i="31"/>
  <c r="J15" i="31"/>
  <c r="F14" i="32"/>
  <c r="K15" i="31"/>
  <c r="E14" i="32"/>
  <c r="D14" i="31"/>
  <c r="E14" i="31"/>
  <c r="F14" i="31"/>
  <c r="G14" i="31"/>
  <c r="H14" i="31"/>
  <c r="I14" i="31"/>
  <c r="J14" i="31"/>
  <c r="F13" i="32"/>
  <c r="K14" i="31"/>
  <c r="E13" i="32"/>
  <c r="D55" i="30"/>
  <c r="E55" i="30"/>
  <c r="F55" i="30"/>
  <c r="G55" i="30"/>
  <c r="H55" i="30"/>
  <c r="I55" i="30"/>
  <c r="J55" i="30"/>
  <c r="D56" i="32"/>
  <c r="K55" i="30"/>
  <c r="C56" i="32"/>
  <c r="D54" i="30"/>
  <c r="E54" i="30"/>
  <c r="F54" i="30"/>
  <c r="G54" i="30"/>
  <c r="H54" i="30"/>
  <c r="I54" i="30"/>
  <c r="J54" i="30"/>
  <c r="D55" i="32"/>
  <c r="K54" i="30"/>
  <c r="C55" i="32"/>
  <c r="D53" i="30"/>
  <c r="E53" i="30"/>
  <c r="F53" i="30"/>
  <c r="G53" i="30"/>
  <c r="H53" i="30"/>
  <c r="I53" i="30"/>
  <c r="J53" i="30"/>
  <c r="D54" i="32"/>
  <c r="K53" i="30"/>
  <c r="C54" i="32"/>
  <c r="D46" i="30"/>
  <c r="E46" i="30"/>
  <c r="F46" i="30"/>
  <c r="G46" i="30"/>
  <c r="H46" i="30"/>
  <c r="I46" i="30"/>
  <c r="J46" i="30"/>
  <c r="D47" i="32"/>
  <c r="K46" i="30"/>
  <c r="C47" i="32"/>
  <c r="D45" i="30"/>
  <c r="E45" i="30"/>
  <c r="F45" i="30"/>
  <c r="G45" i="30"/>
  <c r="H45" i="30"/>
  <c r="I45" i="30"/>
  <c r="J45" i="30"/>
  <c r="D46" i="32"/>
  <c r="K45" i="30"/>
  <c r="C46" i="32"/>
  <c r="D44" i="30"/>
  <c r="E44" i="30"/>
  <c r="F44" i="30"/>
  <c r="G44" i="30"/>
  <c r="H44" i="30"/>
  <c r="I44" i="30"/>
  <c r="J44" i="30"/>
  <c r="D45" i="32"/>
  <c r="K44" i="30"/>
  <c r="C45" i="32"/>
  <c r="D39" i="30"/>
  <c r="E39" i="30"/>
  <c r="F39" i="30"/>
  <c r="G39" i="30"/>
  <c r="H39" i="30"/>
  <c r="I39" i="30"/>
  <c r="J39" i="30"/>
  <c r="D38" i="32"/>
  <c r="K39" i="30"/>
  <c r="C38" i="32"/>
  <c r="D38" i="30"/>
  <c r="E38" i="30"/>
  <c r="F38" i="30"/>
  <c r="G38" i="30"/>
  <c r="H38" i="30"/>
  <c r="I38" i="30"/>
  <c r="J38" i="30"/>
  <c r="D37" i="32"/>
  <c r="K38" i="30"/>
  <c r="C37" i="32"/>
  <c r="D37" i="30"/>
  <c r="E37" i="30"/>
  <c r="F37" i="30"/>
  <c r="G37" i="30"/>
  <c r="H37" i="30"/>
  <c r="I37" i="30"/>
  <c r="J37" i="30"/>
  <c r="D36" i="32"/>
  <c r="K37" i="30"/>
  <c r="C36" i="32"/>
  <c r="D36" i="30"/>
  <c r="E36" i="30"/>
  <c r="F36" i="30"/>
  <c r="G36" i="30"/>
  <c r="H36" i="30"/>
  <c r="I36" i="30"/>
  <c r="J36" i="30"/>
  <c r="D35" i="32"/>
  <c r="K36" i="30"/>
  <c r="C35" i="32"/>
  <c r="D29" i="30"/>
  <c r="E29" i="30"/>
  <c r="F29" i="30"/>
  <c r="G29" i="30"/>
  <c r="H29" i="30"/>
  <c r="I29" i="30"/>
  <c r="J29" i="30"/>
  <c r="D28" i="32"/>
  <c r="K29" i="30"/>
  <c r="C28" i="32"/>
  <c r="D28" i="30"/>
  <c r="E28" i="30"/>
  <c r="F28" i="30"/>
  <c r="G28" i="30"/>
  <c r="H28" i="30"/>
  <c r="I28" i="30"/>
  <c r="J28" i="30"/>
  <c r="D27" i="32"/>
  <c r="K28" i="30"/>
  <c r="C27" i="32"/>
  <c r="D27" i="30"/>
  <c r="E27" i="30"/>
  <c r="F27" i="30"/>
  <c r="G27" i="30"/>
  <c r="H27" i="30"/>
  <c r="I27" i="30"/>
  <c r="J27" i="30"/>
  <c r="D26" i="32"/>
  <c r="K27" i="30"/>
  <c r="C26" i="32"/>
  <c r="D20" i="30"/>
  <c r="E20" i="30"/>
  <c r="F20" i="30"/>
  <c r="G20" i="30"/>
  <c r="H20" i="30"/>
  <c r="I20" i="30"/>
  <c r="J20" i="30"/>
  <c r="D19" i="32"/>
  <c r="K20" i="30"/>
  <c r="C19" i="32"/>
  <c r="D19" i="30"/>
  <c r="E19" i="30"/>
  <c r="F19" i="30"/>
  <c r="G19" i="30"/>
  <c r="H19" i="30"/>
  <c r="I19" i="30"/>
  <c r="J19" i="30"/>
  <c r="D18" i="32"/>
  <c r="K19" i="30"/>
  <c r="C18" i="32"/>
  <c r="D18" i="30"/>
  <c r="E18" i="30"/>
  <c r="F18" i="30"/>
  <c r="G18" i="30"/>
  <c r="H18" i="30"/>
  <c r="I18" i="30"/>
  <c r="J18" i="30"/>
  <c r="D17" i="32"/>
  <c r="K18" i="30"/>
  <c r="C17" i="32"/>
  <c r="D17" i="30"/>
  <c r="E17" i="30"/>
  <c r="F17" i="30"/>
  <c r="G17" i="30"/>
  <c r="H17" i="30"/>
  <c r="I17" i="30"/>
  <c r="J17" i="30"/>
  <c r="D16" i="32"/>
  <c r="K17" i="30"/>
  <c r="C16" i="32"/>
  <c r="D16" i="30"/>
  <c r="E16" i="30"/>
  <c r="F16" i="30"/>
  <c r="G16" i="30"/>
  <c r="H16" i="30"/>
  <c r="I16" i="30"/>
  <c r="J16" i="30"/>
  <c r="D15" i="32"/>
  <c r="K16" i="30"/>
  <c r="C15" i="32"/>
  <c r="D15" i="30"/>
  <c r="E15" i="30"/>
  <c r="F15" i="30"/>
  <c r="G15" i="30"/>
  <c r="H15" i="30"/>
  <c r="I15" i="30"/>
  <c r="J15" i="30"/>
  <c r="D14" i="32"/>
  <c r="K15" i="30"/>
  <c r="C14" i="32"/>
  <c r="D14" i="30"/>
  <c r="E14" i="30"/>
  <c r="F14" i="30"/>
  <c r="G14" i="30"/>
  <c r="H14" i="30"/>
  <c r="I14" i="30"/>
  <c r="J14" i="30"/>
  <c r="D13" i="32"/>
  <c r="K14" i="30"/>
  <c r="C13" i="32"/>
  <c r="M9" i="30"/>
  <c r="N9" i="30"/>
  <c r="D9" i="30"/>
  <c r="E9" i="30"/>
  <c r="F9" i="30"/>
  <c r="G9" i="30"/>
  <c r="H9" i="30"/>
  <c r="I9" i="30"/>
  <c r="J9" i="30"/>
  <c r="K9" i="30"/>
  <c r="L9" i="30"/>
  <c r="P9" i="30"/>
  <c r="O9" i="30"/>
  <c r="C7" i="32"/>
  <c r="D9" i="31"/>
  <c r="E9" i="31"/>
  <c r="F9" i="31"/>
  <c r="G9" i="31"/>
  <c r="H9" i="31"/>
  <c r="I9" i="31"/>
  <c r="J9" i="31"/>
  <c r="K9" i="31"/>
  <c r="L9" i="31"/>
  <c r="M9" i="31"/>
  <c r="N9" i="31"/>
  <c r="P9" i="31"/>
  <c r="F7" i="32"/>
  <c r="D7" i="32"/>
  <c r="F3" i="31"/>
  <c r="E3" i="30"/>
  <c r="F3" i="30"/>
  <c r="O9" i="31"/>
  <c r="E7" i="32"/>
  <c r="N56" i="23"/>
  <c r="M56" i="23"/>
  <c r="N55" i="23"/>
  <c r="M55" i="23"/>
  <c r="D55" i="33"/>
  <c r="E55" i="33"/>
  <c r="F55" i="33"/>
  <c r="G55" i="33"/>
  <c r="H55" i="33"/>
  <c r="I55" i="33"/>
  <c r="J55" i="33"/>
  <c r="N54" i="23"/>
  <c r="K55" i="33"/>
  <c r="M54" i="23"/>
  <c r="N47" i="23"/>
  <c r="M47" i="23"/>
  <c r="N46" i="23"/>
  <c r="M46" i="23"/>
  <c r="D46" i="33"/>
  <c r="E46" i="33"/>
  <c r="F46" i="33"/>
  <c r="G46" i="33"/>
  <c r="H46" i="33"/>
  <c r="I46" i="33"/>
  <c r="J46" i="33"/>
  <c r="N45" i="23"/>
  <c r="K46" i="33"/>
  <c r="M45" i="23"/>
  <c r="D39" i="33"/>
  <c r="E39" i="33"/>
  <c r="F39" i="33"/>
  <c r="G39" i="33"/>
  <c r="H39" i="33"/>
  <c r="I39" i="33"/>
  <c r="J39" i="33"/>
  <c r="N38" i="23"/>
  <c r="K39" i="33"/>
  <c r="M38" i="23"/>
  <c r="D38" i="33"/>
  <c r="E38" i="33"/>
  <c r="F38" i="33"/>
  <c r="G38" i="33"/>
  <c r="H38" i="33"/>
  <c r="I38" i="33"/>
  <c r="J38" i="33"/>
  <c r="N37" i="23"/>
  <c r="D37" i="33"/>
  <c r="E37" i="33"/>
  <c r="F37" i="33"/>
  <c r="G37" i="33"/>
  <c r="H37" i="33"/>
  <c r="I37" i="33"/>
  <c r="J37" i="33"/>
  <c r="N36" i="23"/>
  <c r="K37" i="33"/>
  <c r="M36" i="23"/>
  <c r="D36" i="33"/>
  <c r="E36" i="33"/>
  <c r="F36" i="33"/>
  <c r="G36" i="33"/>
  <c r="H36" i="33"/>
  <c r="I36" i="33"/>
  <c r="J36" i="33"/>
  <c r="N35" i="23"/>
  <c r="K36" i="33"/>
  <c r="M35" i="23"/>
  <c r="D29" i="33"/>
  <c r="E29" i="33"/>
  <c r="F29" i="33"/>
  <c r="G29" i="33"/>
  <c r="H29" i="33"/>
  <c r="I29" i="33"/>
  <c r="J29" i="33"/>
  <c r="N28" i="23"/>
  <c r="K29" i="33"/>
  <c r="M28" i="23"/>
  <c r="D28" i="33"/>
  <c r="E28" i="33"/>
  <c r="F28" i="33"/>
  <c r="G28" i="33"/>
  <c r="H28" i="33"/>
  <c r="I28" i="33"/>
  <c r="J28" i="33"/>
  <c r="N27" i="23"/>
  <c r="K28" i="33"/>
  <c r="M27" i="23"/>
  <c r="D27" i="33"/>
  <c r="E27" i="33"/>
  <c r="F27" i="33"/>
  <c r="G27" i="33"/>
  <c r="H27" i="33"/>
  <c r="I27" i="33"/>
  <c r="J27" i="33"/>
  <c r="N26" i="23"/>
  <c r="K27" i="33"/>
  <c r="M26" i="23"/>
  <c r="D15" i="33"/>
  <c r="E15" i="33"/>
  <c r="F15" i="33"/>
  <c r="G15" i="33"/>
  <c r="H15" i="33"/>
  <c r="I15" i="33"/>
  <c r="J15" i="33"/>
  <c r="N14" i="23"/>
  <c r="D16" i="33"/>
  <c r="E16" i="33"/>
  <c r="F16" i="33"/>
  <c r="G16" i="33"/>
  <c r="H16" i="33"/>
  <c r="I16" i="33"/>
  <c r="J16" i="33"/>
  <c r="N15" i="23"/>
  <c r="D17" i="33"/>
  <c r="E17" i="33"/>
  <c r="F17" i="33"/>
  <c r="G17" i="33"/>
  <c r="H17" i="33"/>
  <c r="I17" i="33"/>
  <c r="J17" i="33"/>
  <c r="N16" i="23"/>
  <c r="D18" i="33"/>
  <c r="E18" i="33"/>
  <c r="F18" i="33"/>
  <c r="G18" i="33"/>
  <c r="H18" i="33"/>
  <c r="I18" i="33"/>
  <c r="J18" i="33"/>
  <c r="N17" i="23"/>
  <c r="D19" i="33"/>
  <c r="E19" i="33"/>
  <c r="F19" i="33"/>
  <c r="G19" i="33"/>
  <c r="H19" i="33"/>
  <c r="I19" i="33"/>
  <c r="J19" i="33"/>
  <c r="N18" i="23"/>
  <c r="D20" i="33"/>
  <c r="E20" i="33"/>
  <c r="F20" i="33"/>
  <c r="G20" i="33"/>
  <c r="H20" i="33"/>
  <c r="I20" i="33"/>
  <c r="J20" i="33"/>
  <c r="N19" i="23"/>
  <c r="D14" i="33"/>
  <c r="E14" i="33"/>
  <c r="F14" i="33"/>
  <c r="G14" i="33"/>
  <c r="H14" i="33"/>
  <c r="I14" i="33"/>
  <c r="J14" i="33"/>
  <c r="N13" i="23"/>
  <c r="K14" i="33"/>
  <c r="M13" i="23"/>
  <c r="D9" i="33"/>
  <c r="E9" i="33"/>
  <c r="F9" i="33"/>
  <c r="G9" i="33"/>
  <c r="H9" i="33"/>
  <c r="I9" i="33"/>
  <c r="J9" i="33"/>
  <c r="K9" i="33"/>
  <c r="L9" i="33"/>
  <c r="M9" i="33"/>
  <c r="N9" i="33"/>
  <c r="P9" i="33"/>
  <c r="N7" i="23"/>
  <c r="O9" i="33"/>
  <c r="M7" i="23"/>
  <c r="M59" i="23"/>
  <c r="M50" i="23"/>
  <c r="M31" i="23"/>
  <c r="D54" i="33"/>
  <c r="E54" i="33"/>
  <c r="F54" i="33"/>
  <c r="G54" i="33"/>
  <c r="H54" i="33"/>
  <c r="I54" i="33"/>
  <c r="J54" i="33"/>
  <c r="D53" i="33"/>
  <c r="E53" i="33"/>
  <c r="F53" i="33"/>
  <c r="G53" i="33"/>
  <c r="H53" i="33"/>
  <c r="I53" i="33"/>
  <c r="J53" i="33"/>
  <c r="D45" i="33"/>
  <c r="E45" i="33"/>
  <c r="F45" i="33"/>
  <c r="G45" i="33"/>
  <c r="H45" i="33"/>
  <c r="I45" i="33"/>
  <c r="J45" i="33"/>
  <c r="D44" i="33"/>
  <c r="E44" i="33"/>
  <c r="F44" i="33"/>
  <c r="G44" i="33"/>
  <c r="H44" i="33"/>
  <c r="I44" i="33"/>
  <c r="J44" i="33"/>
  <c r="D12" i="13"/>
  <c r="F3" i="33"/>
  <c r="E3" i="33"/>
  <c r="E59" i="32"/>
  <c r="E50" i="32"/>
  <c r="E41" i="32"/>
  <c r="E31" i="32"/>
  <c r="E22" i="32"/>
  <c r="D10" i="13"/>
  <c r="F3" i="18"/>
  <c r="C59" i="32"/>
  <c r="D55" i="27"/>
  <c r="E55" i="27"/>
  <c r="F55" i="27"/>
  <c r="G55" i="27"/>
  <c r="H55" i="27"/>
  <c r="I55" i="27"/>
  <c r="J55" i="27"/>
  <c r="D3" i="27"/>
  <c r="P56" i="32"/>
  <c r="D55" i="25"/>
  <c r="E55" i="25"/>
  <c r="F55" i="25"/>
  <c r="G55" i="25"/>
  <c r="H55" i="25"/>
  <c r="I55" i="25"/>
  <c r="J55" i="25"/>
  <c r="D3" i="25"/>
  <c r="N56" i="32"/>
  <c r="D55" i="26"/>
  <c r="E55" i="26"/>
  <c r="F55" i="26"/>
  <c r="G55" i="26"/>
  <c r="H55" i="26"/>
  <c r="I55" i="26"/>
  <c r="J55" i="26"/>
  <c r="D3" i="26"/>
  <c r="L56" i="32"/>
  <c r="D55" i="24"/>
  <c r="E55" i="24"/>
  <c r="F55" i="24"/>
  <c r="G55" i="24"/>
  <c r="H55" i="24"/>
  <c r="I55" i="24"/>
  <c r="J55" i="24"/>
  <c r="D3" i="24"/>
  <c r="J56" i="32"/>
  <c r="K55" i="24"/>
  <c r="I56" i="32"/>
  <c r="D54" i="27"/>
  <c r="E54" i="27"/>
  <c r="F54" i="27"/>
  <c r="G54" i="27"/>
  <c r="H54" i="27"/>
  <c r="I54" i="27"/>
  <c r="J54" i="27"/>
  <c r="P55" i="32"/>
  <c r="D54" i="25"/>
  <c r="E54" i="25"/>
  <c r="F54" i="25"/>
  <c r="G54" i="25"/>
  <c r="H54" i="25"/>
  <c r="I54" i="25"/>
  <c r="J54" i="25"/>
  <c r="N55" i="32"/>
  <c r="D54" i="26"/>
  <c r="E54" i="26"/>
  <c r="F54" i="26"/>
  <c r="G54" i="26"/>
  <c r="H54" i="26"/>
  <c r="I54" i="26"/>
  <c r="J54" i="26"/>
  <c r="L55" i="32"/>
  <c r="D54" i="24"/>
  <c r="E54" i="24"/>
  <c r="F54" i="24"/>
  <c r="G54" i="24"/>
  <c r="H54" i="24"/>
  <c r="I54" i="24"/>
  <c r="J54" i="24"/>
  <c r="J55" i="32"/>
  <c r="K54" i="24"/>
  <c r="I55" i="32"/>
  <c r="D53" i="27"/>
  <c r="E53" i="27"/>
  <c r="F53" i="27"/>
  <c r="G53" i="27"/>
  <c r="H53" i="27"/>
  <c r="I53" i="27"/>
  <c r="J53" i="27"/>
  <c r="P54" i="32"/>
  <c r="D53" i="25"/>
  <c r="E53" i="25"/>
  <c r="F53" i="25"/>
  <c r="G53" i="25"/>
  <c r="H53" i="25"/>
  <c r="I53" i="25"/>
  <c r="J53" i="25"/>
  <c r="N54" i="32"/>
  <c r="D53" i="26"/>
  <c r="E53" i="26"/>
  <c r="F53" i="26"/>
  <c r="G53" i="26"/>
  <c r="H53" i="26"/>
  <c r="I53" i="26"/>
  <c r="J53" i="26"/>
  <c r="L54" i="32"/>
  <c r="D53" i="24"/>
  <c r="E53" i="24"/>
  <c r="F53" i="24"/>
  <c r="G53" i="24"/>
  <c r="H53" i="24"/>
  <c r="I53" i="24"/>
  <c r="J53" i="24"/>
  <c r="J54" i="32"/>
  <c r="C50" i="32"/>
  <c r="D46" i="27"/>
  <c r="E46" i="27"/>
  <c r="F46" i="27"/>
  <c r="G46" i="27"/>
  <c r="H46" i="27"/>
  <c r="I46" i="27"/>
  <c r="J46" i="27"/>
  <c r="P47" i="32"/>
  <c r="D46" i="25"/>
  <c r="E46" i="25"/>
  <c r="F46" i="25"/>
  <c r="G46" i="25"/>
  <c r="H46" i="25"/>
  <c r="I46" i="25"/>
  <c r="J46" i="25"/>
  <c r="N47" i="32"/>
  <c r="D46" i="26"/>
  <c r="E46" i="26"/>
  <c r="F46" i="26"/>
  <c r="G46" i="26"/>
  <c r="H46" i="26"/>
  <c r="I46" i="26"/>
  <c r="J46" i="26"/>
  <c r="L47" i="32"/>
  <c r="D46" i="24"/>
  <c r="E46" i="24"/>
  <c r="F46" i="24"/>
  <c r="G46" i="24"/>
  <c r="H46" i="24"/>
  <c r="I46" i="24"/>
  <c r="J46" i="24"/>
  <c r="J47" i="32"/>
  <c r="K46" i="24"/>
  <c r="I47" i="32"/>
  <c r="D45" i="27"/>
  <c r="E45" i="27"/>
  <c r="F45" i="27"/>
  <c r="G45" i="27"/>
  <c r="H45" i="27"/>
  <c r="I45" i="27"/>
  <c r="J45" i="27"/>
  <c r="P46" i="32"/>
  <c r="D45" i="25"/>
  <c r="E45" i="25"/>
  <c r="F45" i="25"/>
  <c r="G45" i="25"/>
  <c r="H45" i="25"/>
  <c r="I45" i="25"/>
  <c r="J45" i="25"/>
  <c r="N46" i="32"/>
  <c r="D45" i="26"/>
  <c r="E45" i="26"/>
  <c r="F45" i="26"/>
  <c r="G45" i="26"/>
  <c r="H45" i="26"/>
  <c r="I45" i="26"/>
  <c r="J45" i="26"/>
  <c r="L46" i="32"/>
  <c r="D45" i="24"/>
  <c r="E45" i="24"/>
  <c r="F45" i="24"/>
  <c r="G45" i="24"/>
  <c r="H45" i="24"/>
  <c r="I45" i="24"/>
  <c r="J45" i="24"/>
  <c r="J46" i="32"/>
  <c r="K45" i="24"/>
  <c r="I46" i="32"/>
  <c r="D44" i="27"/>
  <c r="E44" i="27"/>
  <c r="F44" i="27"/>
  <c r="G44" i="27"/>
  <c r="H44" i="27"/>
  <c r="I44" i="27"/>
  <c r="J44" i="27"/>
  <c r="P45" i="32"/>
  <c r="D44" i="25"/>
  <c r="E44" i="25"/>
  <c r="F44" i="25"/>
  <c r="G44" i="25"/>
  <c r="H44" i="25"/>
  <c r="I44" i="25"/>
  <c r="J44" i="25"/>
  <c r="N45" i="32"/>
  <c r="D44" i="26"/>
  <c r="E44" i="26"/>
  <c r="F44" i="26"/>
  <c r="G44" i="26"/>
  <c r="H44" i="26"/>
  <c r="I44" i="26"/>
  <c r="J44" i="26"/>
  <c r="L45" i="32"/>
  <c r="D44" i="24"/>
  <c r="E44" i="24"/>
  <c r="F44" i="24"/>
  <c r="G44" i="24"/>
  <c r="H44" i="24"/>
  <c r="I44" i="24"/>
  <c r="J44" i="24"/>
  <c r="J45" i="32"/>
  <c r="C41" i="32"/>
  <c r="D39" i="27"/>
  <c r="E39" i="27"/>
  <c r="F39" i="27"/>
  <c r="G39" i="27"/>
  <c r="H39" i="27"/>
  <c r="I39" i="27"/>
  <c r="J39" i="27"/>
  <c r="P38" i="32"/>
  <c r="D39" i="25"/>
  <c r="E39" i="25"/>
  <c r="F39" i="25"/>
  <c r="G39" i="25"/>
  <c r="H39" i="25"/>
  <c r="I39" i="25"/>
  <c r="J39" i="25"/>
  <c r="N38" i="32"/>
  <c r="D39" i="26"/>
  <c r="E39" i="26"/>
  <c r="F39" i="26"/>
  <c r="G39" i="26"/>
  <c r="H39" i="26"/>
  <c r="I39" i="26"/>
  <c r="J39" i="26"/>
  <c r="L38" i="32"/>
  <c r="D39" i="24"/>
  <c r="E39" i="24"/>
  <c r="F39" i="24"/>
  <c r="G39" i="24"/>
  <c r="H39" i="24"/>
  <c r="I39" i="24"/>
  <c r="J39" i="24"/>
  <c r="J38" i="32"/>
  <c r="D38" i="27"/>
  <c r="E38" i="27"/>
  <c r="F38" i="27"/>
  <c r="G38" i="27"/>
  <c r="H38" i="27"/>
  <c r="I38" i="27"/>
  <c r="J38" i="27"/>
  <c r="P37" i="32"/>
  <c r="D38" i="25"/>
  <c r="E38" i="25"/>
  <c r="F38" i="25"/>
  <c r="G38" i="25"/>
  <c r="H38" i="25"/>
  <c r="I38" i="25"/>
  <c r="J38" i="25"/>
  <c r="N37" i="32"/>
  <c r="D38" i="26"/>
  <c r="E38" i="26"/>
  <c r="F38" i="26"/>
  <c r="G38" i="26"/>
  <c r="H38" i="26"/>
  <c r="I38" i="26"/>
  <c r="J38" i="26"/>
  <c r="L37" i="32"/>
  <c r="D38" i="24"/>
  <c r="E38" i="24"/>
  <c r="F38" i="24"/>
  <c r="G38" i="24"/>
  <c r="H38" i="24"/>
  <c r="I38" i="24"/>
  <c r="J38" i="24"/>
  <c r="J37" i="32"/>
  <c r="D37" i="27"/>
  <c r="E37" i="27"/>
  <c r="F37" i="27"/>
  <c r="G37" i="27"/>
  <c r="H37" i="27"/>
  <c r="I37" i="27"/>
  <c r="J37" i="27"/>
  <c r="P36" i="32"/>
  <c r="D37" i="25"/>
  <c r="E37" i="25"/>
  <c r="F37" i="25"/>
  <c r="G37" i="25"/>
  <c r="H37" i="25"/>
  <c r="I37" i="25"/>
  <c r="J37" i="25"/>
  <c r="N36" i="32"/>
  <c r="D37" i="26"/>
  <c r="E37" i="26"/>
  <c r="F37" i="26"/>
  <c r="G37" i="26"/>
  <c r="H37" i="26"/>
  <c r="I37" i="26"/>
  <c r="J37" i="26"/>
  <c r="L36" i="32"/>
  <c r="D37" i="24"/>
  <c r="E37" i="24"/>
  <c r="F37" i="24"/>
  <c r="G37" i="24"/>
  <c r="H37" i="24"/>
  <c r="I37" i="24"/>
  <c r="J37" i="24"/>
  <c r="J36" i="32"/>
  <c r="D36" i="27"/>
  <c r="E36" i="27"/>
  <c r="F36" i="27"/>
  <c r="G36" i="27"/>
  <c r="H36" i="27"/>
  <c r="I36" i="27"/>
  <c r="J36" i="27"/>
  <c r="P35" i="32"/>
  <c r="D36" i="25"/>
  <c r="E36" i="25"/>
  <c r="F36" i="25"/>
  <c r="G36" i="25"/>
  <c r="H36" i="25"/>
  <c r="I36" i="25"/>
  <c r="J36" i="25"/>
  <c r="N35" i="32"/>
  <c r="D36" i="26"/>
  <c r="E36" i="26"/>
  <c r="F36" i="26"/>
  <c r="G36" i="26"/>
  <c r="H36" i="26"/>
  <c r="I36" i="26"/>
  <c r="J36" i="26"/>
  <c r="L35" i="32"/>
  <c r="D36" i="24"/>
  <c r="E36" i="24"/>
  <c r="F36" i="24"/>
  <c r="G36" i="24"/>
  <c r="H36" i="24"/>
  <c r="I36" i="24"/>
  <c r="J36" i="24"/>
  <c r="J35" i="32"/>
  <c r="C31" i="32"/>
  <c r="D29" i="27"/>
  <c r="E29" i="27"/>
  <c r="F29" i="27"/>
  <c r="G29" i="27"/>
  <c r="H29" i="27"/>
  <c r="I29" i="27"/>
  <c r="J29" i="27"/>
  <c r="P28" i="32"/>
  <c r="D29" i="25"/>
  <c r="E29" i="25"/>
  <c r="F29" i="25"/>
  <c r="G29" i="25"/>
  <c r="H29" i="25"/>
  <c r="I29" i="25"/>
  <c r="J29" i="25"/>
  <c r="N28" i="32"/>
  <c r="D29" i="26"/>
  <c r="E29" i="26"/>
  <c r="F29" i="26"/>
  <c r="G29" i="26"/>
  <c r="H29" i="26"/>
  <c r="I29" i="26"/>
  <c r="J29" i="26"/>
  <c r="L28" i="32"/>
  <c r="D29" i="24"/>
  <c r="E29" i="24"/>
  <c r="F29" i="24"/>
  <c r="G29" i="24"/>
  <c r="H29" i="24"/>
  <c r="I29" i="24"/>
  <c r="J29" i="24"/>
  <c r="J28" i="32"/>
  <c r="D28" i="27"/>
  <c r="E28" i="27"/>
  <c r="F28" i="27"/>
  <c r="G28" i="27"/>
  <c r="H28" i="27"/>
  <c r="I28" i="27"/>
  <c r="J28" i="27"/>
  <c r="P27" i="32"/>
  <c r="D28" i="25"/>
  <c r="E28" i="25"/>
  <c r="F28" i="25"/>
  <c r="G28" i="25"/>
  <c r="H28" i="25"/>
  <c r="I28" i="25"/>
  <c r="J28" i="25"/>
  <c r="N27" i="32"/>
  <c r="D28" i="26"/>
  <c r="E28" i="26"/>
  <c r="F28" i="26"/>
  <c r="G28" i="26"/>
  <c r="H28" i="26"/>
  <c r="I28" i="26"/>
  <c r="J28" i="26"/>
  <c r="L27" i="32"/>
  <c r="D28" i="24"/>
  <c r="E28" i="24"/>
  <c r="F28" i="24"/>
  <c r="G28" i="24"/>
  <c r="H28" i="24"/>
  <c r="I28" i="24"/>
  <c r="J28" i="24"/>
  <c r="J27" i="32"/>
  <c r="D27" i="27"/>
  <c r="E27" i="27"/>
  <c r="F27" i="27"/>
  <c r="G27" i="27"/>
  <c r="H27" i="27"/>
  <c r="I27" i="27"/>
  <c r="J27" i="27"/>
  <c r="P26" i="32"/>
  <c r="D27" i="25"/>
  <c r="E27" i="25"/>
  <c r="F27" i="25"/>
  <c r="G27" i="25"/>
  <c r="H27" i="25"/>
  <c r="I27" i="25"/>
  <c r="J27" i="25"/>
  <c r="N26" i="32"/>
  <c r="D27" i="26"/>
  <c r="E27" i="26"/>
  <c r="F27" i="26"/>
  <c r="G27" i="26"/>
  <c r="H27" i="26"/>
  <c r="I27" i="26"/>
  <c r="J27" i="26"/>
  <c r="L26" i="32"/>
  <c r="D27" i="24"/>
  <c r="E27" i="24"/>
  <c r="F27" i="24"/>
  <c r="G27" i="24"/>
  <c r="H27" i="24"/>
  <c r="I27" i="24"/>
  <c r="J27" i="24"/>
  <c r="J26" i="32"/>
  <c r="C22" i="32"/>
  <c r="D20" i="27"/>
  <c r="E20" i="27"/>
  <c r="F20" i="27"/>
  <c r="G20" i="27"/>
  <c r="H20" i="27"/>
  <c r="I20" i="27"/>
  <c r="J20" i="27"/>
  <c r="P19" i="32"/>
  <c r="D20" i="25"/>
  <c r="E20" i="25"/>
  <c r="F20" i="25"/>
  <c r="G20" i="25"/>
  <c r="H20" i="25"/>
  <c r="I20" i="25"/>
  <c r="J20" i="25"/>
  <c r="N19" i="32"/>
  <c r="D20" i="26"/>
  <c r="E20" i="26"/>
  <c r="F20" i="26"/>
  <c r="G20" i="26"/>
  <c r="H20" i="26"/>
  <c r="I20" i="26"/>
  <c r="J20" i="26"/>
  <c r="L19" i="32"/>
  <c r="D20" i="24"/>
  <c r="E20" i="24"/>
  <c r="F20" i="24"/>
  <c r="G20" i="24"/>
  <c r="H20" i="24"/>
  <c r="I20" i="24"/>
  <c r="J20" i="24"/>
  <c r="J19" i="32"/>
  <c r="D19" i="27"/>
  <c r="E19" i="27"/>
  <c r="F19" i="27"/>
  <c r="G19" i="27"/>
  <c r="H19" i="27"/>
  <c r="I19" i="27"/>
  <c r="J19" i="27"/>
  <c r="P18" i="32"/>
  <c r="D19" i="25"/>
  <c r="E19" i="25"/>
  <c r="F19" i="25"/>
  <c r="G19" i="25"/>
  <c r="H19" i="25"/>
  <c r="I19" i="25"/>
  <c r="J19" i="25"/>
  <c r="N18" i="32"/>
  <c r="D19" i="26"/>
  <c r="E19" i="26"/>
  <c r="F19" i="26"/>
  <c r="G19" i="26"/>
  <c r="H19" i="26"/>
  <c r="I19" i="26"/>
  <c r="J19" i="26"/>
  <c r="L18" i="32"/>
  <c r="D19" i="24"/>
  <c r="E19" i="24"/>
  <c r="F19" i="24"/>
  <c r="G19" i="24"/>
  <c r="H19" i="24"/>
  <c r="I19" i="24"/>
  <c r="J19" i="24"/>
  <c r="J18" i="32"/>
  <c r="D18" i="27"/>
  <c r="E18" i="27"/>
  <c r="F18" i="27"/>
  <c r="G18" i="27"/>
  <c r="H18" i="27"/>
  <c r="I18" i="27"/>
  <c r="J18" i="27"/>
  <c r="P17" i="32"/>
  <c r="D18" i="25"/>
  <c r="E18" i="25"/>
  <c r="F18" i="25"/>
  <c r="G18" i="25"/>
  <c r="H18" i="25"/>
  <c r="I18" i="25"/>
  <c r="J18" i="25"/>
  <c r="N17" i="32"/>
  <c r="D18" i="26"/>
  <c r="E18" i="26"/>
  <c r="F18" i="26"/>
  <c r="G18" i="26"/>
  <c r="H18" i="26"/>
  <c r="I18" i="26"/>
  <c r="J18" i="26"/>
  <c r="L17" i="32"/>
  <c r="D18" i="24"/>
  <c r="E18" i="24"/>
  <c r="F18" i="24"/>
  <c r="G18" i="24"/>
  <c r="H18" i="24"/>
  <c r="I18" i="24"/>
  <c r="J18" i="24"/>
  <c r="J17" i="32"/>
  <c r="D17" i="27"/>
  <c r="E17" i="27"/>
  <c r="F17" i="27"/>
  <c r="G17" i="27"/>
  <c r="H17" i="27"/>
  <c r="I17" i="27"/>
  <c r="J17" i="27"/>
  <c r="P16" i="32"/>
  <c r="D17" i="25"/>
  <c r="E17" i="25"/>
  <c r="F17" i="25"/>
  <c r="G17" i="25"/>
  <c r="H17" i="25"/>
  <c r="I17" i="25"/>
  <c r="J17" i="25"/>
  <c r="N16" i="32"/>
  <c r="D17" i="26"/>
  <c r="E17" i="26"/>
  <c r="F17" i="26"/>
  <c r="G17" i="26"/>
  <c r="H17" i="26"/>
  <c r="I17" i="26"/>
  <c r="J17" i="26"/>
  <c r="L16" i="32"/>
  <c r="D17" i="24"/>
  <c r="E17" i="24"/>
  <c r="F17" i="24"/>
  <c r="G17" i="24"/>
  <c r="H17" i="24"/>
  <c r="I17" i="24"/>
  <c r="J17" i="24"/>
  <c r="J16" i="32"/>
  <c r="D16" i="27"/>
  <c r="E16" i="27"/>
  <c r="F16" i="27"/>
  <c r="G16" i="27"/>
  <c r="H16" i="27"/>
  <c r="I16" i="27"/>
  <c r="J16" i="27"/>
  <c r="P15" i="32"/>
  <c r="D16" i="25"/>
  <c r="E16" i="25"/>
  <c r="F16" i="25"/>
  <c r="G16" i="25"/>
  <c r="H16" i="25"/>
  <c r="I16" i="25"/>
  <c r="J16" i="25"/>
  <c r="N15" i="32"/>
  <c r="D16" i="26"/>
  <c r="E16" i="26"/>
  <c r="F16" i="26"/>
  <c r="G16" i="26"/>
  <c r="H16" i="26"/>
  <c r="I16" i="26"/>
  <c r="J16" i="26"/>
  <c r="L15" i="32"/>
  <c r="D16" i="24"/>
  <c r="E16" i="24"/>
  <c r="F16" i="24"/>
  <c r="G16" i="24"/>
  <c r="H16" i="24"/>
  <c r="I16" i="24"/>
  <c r="J16" i="24"/>
  <c r="J15" i="32"/>
  <c r="D15" i="27"/>
  <c r="E15" i="27"/>
  <c r="F15" i="27"/>
  <c r="G15" i="27"/>
  <c r="H15" i="27"/>
  <c r="I15" i="27"/>
  <c r="J15" i="27"/>
  <c r="P14" i="32"/>
  <c r="D15" i="25"/>
  <c r="E15" i="25"/>
  <c r="F15" i="25"/>
  <c r="G15" i="25"/>
  <c r="H15" i="25"/>
  <c r="I15" i="25"/>
  <c r="J15" i="25"/>
  <c r="N14" i="32"/>
  <c r="D15" i="26"/>
  <c r="E15" i="26"/>
  <c r="F15" i="26"/>
  <c r="G15" i="26"/>
  <c r="H15" i="26"/>
  <c r="I15" i="26"/>
  <c r="J15" i="26"/>
  <c r="L14" i="32"/>
  <c r="D15" i="24"/>
  <c r="E15" i="24"/>
  <c r="F15" i="24"/>
  <c r="G15" i="24"/>
  <c r="H15" i="24"/>
  <c r="I15" i="24"/>
  <c r="J15" i="24"/>
  <c r="J14" i="32"/>
  <c r="D14" i="27"/>
  <c r="E14" i="27"/>
  <c r="F14" i="27"/>
  <c r="G14" i="27"/>
  <c r="H14" i="27"/>
  <c r="I14" i="27"/>
  <c r="J14" i="27"/>
  <c r="P13" i="32"/>
  <c r="D14" i="25"/>
  <c r="E14" i="25"/>
  <c r="F14" i="25"/>
  <c r="G14" i="25"/>
  <c r="H14" i="25"/>
  <c r="I14" i="25"/>
  <c r="J14" i="25"/>
  <c r="N13" i="32"/>
  <c r="D14" i="26"/>
  <c r="E14" i="26"/>
  <c r="F14" i="26"/>
  <c r="G14" i="26"/>
  <c r="H14" i="26"/>
  <c r="I14" i="26"/>
  <c r="J14" i="26"/>
  <c r="L13" i="32"/>
  <c r="D14" i="24"/>
  <c r="E14" i="24"/>
  <c r="F14" i="24"/>
  <c r="G14" i="24"/>
  <c r="H14" i="24"/>
  <c r="I14" i="24"/>
  <c r="J14" i="24"/>
  <c r="J13" i="32"/>
  <c r="D9" i="27"/>
  <c r="E9" i="27"/>
  <c r="F9" i="27"/>
  <c r="G9" i="27"/>
  <c r="H9" i="27"/>
  <c r="I9" i="27"/>
  <c r="J9" i="27"/>
  <c r="K9" i="27"/>
  <c r="L9" i="27"/>
  <c r="M9" i="27"/>
  <c r="N9" i="27"/>
  <c r="P9" i="27"/>
  <c r="P7" i="32"/>
  <c r="O9" i="27"/>
  <c r="O7" i="32"/>
  <c r="D9" i="25"/>
  <c r="E9" i="25"/>
  <c r="F9" i="25"/>
  <c r="G9" i="25"/>
  <c r="H9" i="25"/>
  <c r="I9" i="25"/>
  <c r="J9" i="25"/>
  <c r="K9" i="25"/>
  <c r="L9" i="25"/>
  <c r="M9" i="25"/>
  <c r="N9" i="25"/>
  <c r="P9" i="25"/>
  <c r="N7" i="32"/>
  <c r="O9" i="25"/>
  <c r="M7" i="32"/>
  <c r="D9" i="26"/>
  <c r="E9" i="26"/>
  <c r="F9" i="26"/>
  <c r="G9" i="26"/>
  <c r="H9" i="26"/>
  <c r="I9" i="26"/>
  <c r="J9" i="26"/>
  <c r="K9" i="26"/>
  <c r="L9" i="26"/>
  <c r="M9" i="26"/>
  <c r="N9" i="26"/>
  <c r="P9" i="26"/>
  <c r="L7" i="32"/>
  <c r="O9" i="26"/>
  <c r="K7" i="32"/>
  <c r="D9" i="24"/>
  <c r="E9" i="24"/>
  <c r="F9" i="24"/>
  <c r="G9" i="24"/>
  <c r="H9" i="24"/>
  <c r="I9" i="24"/>
  <c r="J9" i="24"/>
  <c r="K9" i="24"/>
  <c r="L9" i="24"/>
  <c r="M9" i="24"/>
  <c r="N9" i="24"/>
  <c r="P9" i="24"/>
  <c r="J7" i="32"/>
  <c r="O9" i="24"/>
  <c r="I7" i="32"/>
  <c r="N9" i="11"/>
  <c r="M9" i="11"/>
  <c r="L9" i="11"/>
  <c r="K9" i="11"/>
  <c r="J9" i="11"/>
  <c r="I9" i="11"/>
  <c r="H9" i="11"/>
  <c r="G9" i="11"/>
  <c r="F9" i="11"/>
  <c r="E9" i="11"/>
  <c r="I55" i="18"/>
  <c r="H55" i="18"/>
  <c r="G55" i="18"/>
  <c r="F55" i="18"/>
  <c r="E55" i="18"/>
  <c r="D55" i="18"/>
  <c r="I54" i="18"/>
  <c r="H54" i="18"/>
  <c r="G54" i="18"/>
  <c r="F54" i="18"/>
  <c r="E54" i="18"/>
  <c r="D54" i="18"/>
  <c r="I53" i="18"/>
  <c r="H53" i="18"/>
  <c r="G53" i="18"/>
  <c r="F53" i="18"/>
  <c r="E53" i="18"/>
  <c r="D53" i="18"/>
  <c r="I46" i="18"/>
  <c r="H46" i="18"/>
  <c r="G46" i="18"/>
  <c r="F46" i="18"/>
  <c r="E46" i="18"/>
  <c r="D46" i="18"/>
  <c r="I45" i="18"/>
  <c r="H45" i="18"/>
  <c r="G45" i="18"/>
  <c r="F45" i="18"/>
  <c r="E45" i="18"/>
  <c r="D45" i="18"/>
  <c r="I44" i="18"/>
  <c r="H44" i="18"/>
  <c r="G44" i="18"/>
  <c r="F44" i="18"/>
  <c r="E44" i="18"/>
  <c r="D44" i="18"/>
  <c r="I39" i="18"/>
  <c r="H39" i="18"/>
  <c r="G39" i="18"/>
  <c r="F39" i="18"/>
  <c r="E39" i="18"/>
  <c r="D39" i="18"/>
  <c r="I38" i="18"/>
  <c r="H38" i="18"/>
  <c r="G38" i="18"/>
  <c r="F38" i="18"/>
  <c r="E38" i="18"/>
  <c r="D38" i="18"/>
  <c r="I37" i="18"/>
  <c r="H37" i="18"/>
  <c r="G37" i="18"/>
  <c r="F37" i="18"/>
  <c r="E37" i="18"/>
  <c r="D37" i="18"/>
  <c r="I36" i="18"/>
  <c r="H36" i="18"/>
  <c r="G36" i="18"/>
  <c r="F36" i="18"/>
  <c r="E36" i="18"/>
  <c r="D36" i="18"/>
  <c r="I29" i="18"/>
  <c r="H29" i="18"/>
  <c r="G29" i="18"/>
  <c r="F29" i="18"/>
  <c r="E29" i="18"/>
  <c r="D29" i="18"/>
  <c r="I28" i="18"/>
  <c r="H28" i="18"/>
  <c r="G28" i="18"/>
  <c r="F28" i="18"/>
  <c r="E28" i="18"/>
  <c r="D28" i="18"/>
  <c r="I27" i="18"/>
  <c r="H27" i="18"/>
  <c r="G27" i="18"/>
  <c r="F27" i="18"/>
  <c r="E27" i="18"/>
  <c r="D27" i="18"/>
  <c r="I20" i="18"/>
  <c r="H20" i="18"/>
  <c r="G20" i="18"/>
  <c r="F20" i="18"/>
  <c r="E20" i="18"/>
  <c r="D20" i="18"/>
  <c r="I19" i="18"/>
  <c r="H19" i="18"/>
  <c r="G19" i="18"/>
  <c r="F19" i="18"/>
  <c r="E19" i="18"/>
  <c r="D19" i="18"/>
  <c r="I18" i="18"/>
  <c r="H18" i="18"/>
  <c r="G18" i="18"/>
  <c r="F18" i="18"/>
  <c r="E18" i="18"/>
  <c r="D18" i="18"/>
  <c r="I17" i="18"/>
  <c r="H17" i="18"/>
  <c r="G17" i="18"/>
  <c r="F17" i="18"/>
  <c r="E17" i="18"/>
  <c r="D17" i="18"/>
  <c r="I16" i="18"/>
  <c r="H16" i="18"/>
  <c r="G16" i="18"/>
  <c r="F16" i="18"/>
  <c r="E16" i="18"/>
  <c r="D16" i="18"/>
  <c r="I15" i="18"/>
  <c r="H15" i="18"/>
  <c r="G15" i="18"/>
  <c r="F15" i="18"/>
  <c r="E15" i="18"/>
  <c r="D15" i="18"/>
  <c r="I14" i="18"/>
  <c r="H14" i="18"/>
  <c r="G14" i="18"/>
  <c r="F14" i="18"/>
  <c r="E14" i="18"/>
  <c r="D14" i="18"/>
  <c r="N9" i="18"/>
  <c r="M9" i="18"/>
  <c r="L9" i="18"/>
  <c r="K9" i="18"/>
  <c r="J9" i="18"/>
  <c r="I9" i="18"/>
  <c r="H9" i="18"/>
  <c r="G9" i="18"/>
  <c r="F9" i="18"/>
  <c r="E9" i="18"/>
  <c r="D9" i="18"/>
  <c r="I55" i="10"/>
  <c r="H55" i="10"/>
  <c r="G55" i="10"/>
  <c r="F55" i="10"/>
  <c r="E55" i="10"/>
  <c r="D55" i="10"/>
  <c r="I54" i="10"/>
  <c r="H54" i="10"/>
  <c r="G54" i="10"/>
  <c r="F54" i="10"/>
  <c r="E54" i="10"/>
  <c r="D54" i="10"/>
  <c r="I53" i="10"/>
  <c r="H53" i="10"/>
  <c r="G53" i="10"/>
  <c r="F53" i="10"/>
  <c r="E53" i="10"/>
  <c r="D53" i="10"/>
  <c r="I46" i="10"/>
  <c r="H46" i="10"/>
  <c r="G46" i="10"/>
  <c r="F46" i="10"/>
  <c r="E46" i="10"/>
  <c r="D46" i="10"/>
  <c r="I45" i="10"/>
  <c r="H45" i="10"/>
  <c r="G45" i="10"/>
  <c r="F45" i="10"/>
  <c r="E45" i="10"/>
  <c r="D45" i="10"/>
  <c r="I44" i="10"/>
  <c r="H44" i="10"/>
  <c r="G44" i="10"/>
  <c r="F44" i="10"/>
  <c r="E44" i="10"/>
  <c r="D44" i="10"/>
  <c r="I39" i="10"/>
  <c r="H39" i="10"/>
  <c r="G39" i="10"/>
  <c r="F39" i="10"/>
  <c r="E39" i="10"/>
  <c r="D39" i="10"/>
  <c r="I38" i="10"/>
  <c r="H38" i="10"/>
  <c r="G38" i="10"/>
  <c r="F38" i="10"/>
  <c r="E38" i="10"/>
  <c r="D38" i="10"/>
  <c r="I37" i="10"/>
  <c r="H37" i="10"/>
  <c r="G37" i="10"/>
  <c r="F37" i="10"/>
  <c r="E37" i="10"/>
  <c r="D37" i="10"/>
  <c r="I36" i="10"/>
  <c r="H36" i="10"/>
  <c r="G36" i="10"/>
  <c r="F36" i="10"/>
  <c r="E36" i="10"/>
  <c r="D36" i="10"/>
  <c r="I29" i="10"/>
  <c r="H29" i="10"/>
  <c r="G29" i="10"/>
  <c r="F29" i="10"/>
  <c r="E29" i="10"/>
  <c r="D29" i="10"/>
  <c r="I28" i="10"/>
  <c r="H28" i="10"/>
  <c r="G28" i="10"/>
  <c r="F28" i="10"/>
  <c r="E28" i="10"/>
  <c r="D28" i="10"/>
  <c r="I27" i="10"/>
  <c r="H27" i="10"/>
  <c r="G27" i="10"/>
  <c r="F27" i="10"/>
  <c r="E27" i="10"/>
  <c r="D27" i="10"/>
  <c r="I20" i="10"/>
  <c r="H20" i="10"/>
  <c r="G20" i="10"/>
  <c r="F20" i="10"/>
  <c r="E20" i="10"/>
  <c r="D20" i="10"/>
  <c r="I19" i="10"/>
  <c r="H19" i="10"/>
  <c r="G19" i="10"/>
  <c r="F19" i="10"/>
  <c r="E19" i="10"/>
  <c r="D19" i="10"/>
  <c r="I18" i="10"/>
  <c r="H18" i="10"/>
  <c r="G18" i="10"/>
  <c r="F18" i="10"/>
  <c r="E18" i="10"/>
  <c r="D18" i="10"/>
  <c r="I17" i="10"/>
  <c r="H17" i="10"/>
  <c r="G17" i="10"/>
  <c r="F17" i="10"/>
  <c r="E17" i="10"/>
  <c r="D17" i="10"/>
  <c r="I16" i="10"/>
  <c r="H16" i="10"/>
  <c r="G16" i="10"/>
  <c r="F16" i="10"/>
  <c r="E16" i="10"/>
  <c r="D16" i="10"/>
  <c r="I15" i="10"/>
  <c r="H15" i="10"/>
  <c r="G15" i="10"/>
  <c r="F15" i="10"/>
  <c r="E15" i="10"/>
  <c r="D15" i="10"/>
  <c r="I14" i="10"/>
  <c r="H14" i="10"/>
  <c r="G14" i="10"/>
  <c r="F14" i="10"/>
  <c r="E14" i="10"/>
  <c r="D14" i="10"/>
  <c r="N9" i="10"/>
  <c r="M9" i="10"/>
  <c r="L9" i="10"/>
  <c r="K9" i="10"/>
  <c r="J9" i="10"/>
  <c r="I9" i="10"/>
  <c r="H9" i="10"/>
  <c r="G9" i="10"/>
  <c r="F9" i="10"/>
  <c r="E9" i="10"/>
  <c r="D9" i="10"/>
  <c r="I55" i="17"/>
  <c r="H55" i="17"/>
  <c r="G55" i="17"/>
  <c r="F55" i="17"/>
  <c r="E55" i="17"/>
  <c r="D55" i="17"/>
  <c r="I54" i="17"/>
  <c r="H54" i="17"/>
  <c r="G54" i="17"/>
  <c r="F54" i="17"/>
  <c r="E54" i="17"/>
  <c r="D54" i="17"/>
  <c r="I53" i="17"/>
  <c r="H53" i="17"/>
  <c r="G53" i="17"/>
  <c r="F53" i="17"/>
  <c r="E53" i="17"/>
  <c r="D53" i="17"/>
  <c r="I46" i="17"/>
  <c r="H46" i="17"/>
  <c r="G46" i="17"/>
  <c r="F46" i="17"/>
  <c r="E46" i="17"/>
  <c r="D46" i="17"/>
  <c r="I45" i="17"/>
  <c r="H45" i="17"/>
  <c r="G45" i="17"/>
  <c r="F45" i="17"/>
  <c r="E45" i="17"/>
  <c r="D45" i="17"/>
  <c r="I44" i="17"/>
  <c r="H44" i="17"/>
  <c r="G44" i="17"/>
  <c r="F44" i="17"/>
  <c r="E44" i="17"/>
  <c r="D44" i="17"/>
  <c r="I39" i="17"/>
  <c r="H39" i="17"/>
  <c r="G39" i="17"/>
  <c r="F39" i="17"/>
  <c r="E39" i="17"/>
  <c r="D39" i="17"/>
  <c r="I38" i="17"/>
  <c r="H38" i="17"/>
  <c r="G38" i="17"/>
  <c r="F38" i="17"/>
  <c r="E38" i="17"/>
  <c r="D38" i="17"/>
  <c r="I37" i="17"/>
  <c r="H37" i="17"/>
  <c r="G37" i="17"/>
  <c r="F37" i="17"/>
  <c r="E37" i="17"/>
  <c r="D37" i="17"/>
  <c r="I36" i="17"/>
  <c r="H36" i="17"/>
  <c r="G36" i="17"/>
  <c r="F36" i="17"/>
  <c r="E36" i="17"/>
  <c r="D36" i="17"/>
  <c r="I29" i="17"/>
  <c r="H29" i="17"/>
  <c r="G29" i="17"/>
  <c r="F29" i="17"/>
  <c r="E29" i="17"/>
  <c r="D29" i="17"/>
  <c r="I28" i="17"/>
  <c r="H28" i="17"/>
  <c r="G28" i="17"/>
  <c r="F28" i="17"/>
  <c r="E28" i="17"/>
  <c r="D28" i="17"/>
  <c r="I27" i="17"/>
  <c r="H27" i="17"/>
  <c r="G27" i="17"/>
  <c r="F27" i="17"/>
  <c r="E27" i="17"/>
  <c r="D27" i="17"/>
  <c r="I20" i="17"/>
  <c r="H20" i="17"/>
  <c r="G20" i="17"/>
  <c r="F20" i="17"/>
  <c r="E20" i="17"/>
  <c r="D20" i="17"/>
  <c r="I19" i="17"/>
  <c r="H19" i="17"/>
  <c r="G19" i="17"/>
  <c r="F19" i="17"/>
  <c r="E19" i="17"/>
  <c r="D19" i="17"/>
  <c r="I18" i="17"/>
  <c r="H18" i="17"/>
  <c r="G18" i="17"/>
  <c r="F18" i="17"/>
  <c r="E18" i="17"/>
  <c r="D18" i="17"/>
  <c r="I17" i="17"/>
  <c r="H17" i="17"/>
  <c r="G17" i="17"/>
  <c r="F17" i="17"/>
  <c r="E17" i="17"/>
  <c r="D17" i="17"/>
  <c r="I16" i="17"/>
  <c r="H16" i="17"/>
  <c r="G16" i="17"/>
  <c r="F16" i="17"/>
  <c r="E16" i="17"/>
  <c r="D16" i="17"/>
  <c r="I15" i="17"/>
  <c r="H15" i="17"/>
  <c r="G15" i="17"/>
  <c r="F15" i="17"/>
  <c r="E15" i="17"/>
  <c r="D15" i="17"/>
  <c r="I14" i="17"/>
  <c r="H14" i="17"/>
  <c r="G14" i="17"/>
  <c r="F14" i="17"/>
  <c r="E14" i="17"/>
  <c r="D14" i="17"/>
  <c r="N9" i="17"/>
  <c r="M9" i="17"/>
  <c r="L9" i="17"/>
  <c r="K9" i="17"/>
  <c r="J9" i="17"/>
  <c r="I9" i="17"/>
  <c r="H9" i="17"/>
  <c r="G9" i="17"/>
  <c r="F9" i="17"/>
  <c r="E9" i="17"/>
  <c r="D9" i="17"/>
  <c r="I55" i="16"/>
  <c r="H55" i="16"/>
  <c r="G55" i="16"/>
  <c r="F55" i="16"/>
  <c r="E55" i="16"/>
  <c r="D55" i="16"/>
  <c r="I54" i="16"/>
  <c r="H54" i="16"/>
  <c r="G54" i="16"/>
  <c r="F54" i="16"/>
  <c r="E54" i="16"/>
  <c r="D54" i="16"/>
  <c r="I53" i="16"/>
  <c r="H53" i="16"/>
  <c r="G53" i="16"/>
  <c r="F53" i="16"/>
  <c r="E53" i="16"/>
  <c r="D53" i="16"/>
  <c r="I46" i="16"/>
  <c r="H46" i="16"/>
  <c r="G46" i="16"/>
  <c r="F46" i="16"/>
  <c r="E46" i="16"/>
  <c r="D46" i="16"/>
  <c r="I45" i="16"/>
  <c r="H45" i="16"/>
  <c r="G45" i="16"/>
  <c r="F45" i="16"/>
  <c r="E45" i="16"/>
  <c r="D45" i="16"/>
  <c r="I44" i="16"/>
  <c r="H44" i="16"/>
  <c r="G44" i="16"/>
  <c r="F44" i="16"/>
  <c r="E44" i="16"/>
  <c r="D44" i="16"/>
  <c r="I39" i="16"/>
  <c r="H39" i="16"/>
  <c r="G39" i="16"/>
  <c r="F39" i="16"/>
  <c r="E39" i="16"/>
  <c r="D39" i="16"/>
  <c r="I38" i="16"/>
  <c r="H38" i="16"/>
  <c r="G38" i="16"/>
  <c r="F38" i="16"/>
  <c r="E38" i="16"/>
  <c r="D38" i="16"/>
  <c r="I37" i="16"/>
  <c r="H37" i="16"/>
  <c r="G37" i="16"/>
  <c r="F37" i="16"/>
  <c r="E37" i="16"/>
  <c r="D37" i="16"/>
  <c r="I36" i="16"/>
  <c r="H36" i="16"/>
  <c r="G36" i="16"/>
  <c r="F36" i="16"/>
  <c r="E36" i="16"/>
  <c r="D36" i="16"/>
  <c r="I29" i="16"/>
  <c r="H29" i="16"/>
  <c r="G29" i="16"/>
  <c r="F29" i="16"/>
  <c r="E29" i="16"/>
  <c r="D29" i="16"/>
  <c r="I28" i="16"/>
  <c r="H28" i="16"/>
  <c r="G28" i="16"/>
  <c r="F28" i="16"/>
  <c r="E28" i="16"/>
  <c r="D28" i="16"/>
  <c r="I27" i="16"/>
  <c r="H27" i="16"/>
  <c r="G27" i="16"/>
  <c r="F27" i="16"/>
  <c r="E27" i="16"/>
  <c r="D27" i="16"/>
  <c r="I20" i="16"/>
  <c r="H20" i="16"/>
  <c r="G20" i="16"/>
  <c r="F20" i="16"/>
  <c r="E20" i="16"/>
  <c r="D20" i="16"/>
  <c r="I19" i="16"/>
  <c r="H19" i="16"/>
  <c r="G19" i="16"/>
  <c r="F19" i="16"/>
  <c r="E19" i="16"/>
  <c r="D19" i="16"/>
  <c r="I18" i="16"/>
  <c r="H18" i="16"/>
  <c r="G18" i="16"/>
  <c r="F18" i="16"/>
  <c r="E18" i="16"/>
  <c r="D18" i="16"/>
  <c r="I17" i="16"/>
  <c r="H17" i="16"/>
  <c r="G17" i="16"/>
  <c r="F17" i="16"/>
  <c r="E17" i="16"/>
  <c r="D17" i="16"/>
  <c r="I16" i="16"/>
  <c r="H16" i="16"/>
  <c r="G16" i="16"/>
  <c r="F16" i="16"/>
  <c r="E16" i="16"/>
  <c r="D16" i="16"/>
  <c r="I15" i="16"/>
  <c r="H15" i="16"/>
  <c r="G15" i="16"/>
  <c r="F15" i="16"/>
  <c r="E15" i="16"/>
  <c r="D15" i="16"/>
  <c r="I14" i="16"/>
  <c r="H14" i="16"/>
  <c r="G14" i="16"/>
  <c r="F14" i="16"/>
  <c r="E14" i="16"/>
  <c r="D14" i="16"/>
  <c r="N9" i="16"/>
  <c r="M9" i="16"/>
  <c r="L9" i="16"/>
  <c r="K9" i="16"/>
  <c r="J9" i="16"/>
  <c r="I9" i="16"/>
  <c r="H9" i="16"/>
  <c r="G9" i="16"/>
  <c r="F9" i="16"/>
  <c r="E9" i="16"/>
  <c r="D9" i="16"/>
  <c r="I55" i="15"/>
  <c r="H55" i="15"/>
  <c r="G55" i="15"/>
  <c r="F55" i="15"/>
  <c r="E55" i="15"/>
  <c r="D55" i="15"/>
  <c r="I54" i="15"/>
  <c r="H54" i="15"/>
  <c r="G54" i="15"/>
  <c r="F54" i="15"/>
  <c r="E54" i="15"/>
  <c r="D54" i="15"/>
  <c r="I53" i="15"/>
  <c r="H53" i="15"/>
  <c r="G53" i="15"/>
  <c r="F53" i="15"/>
  <c r="E53" i="15"/>
  <c r="D53" i="15"/>
  <c r="I46" i="15"/>
  <c r="H46" i="15"/>
  <c r="G46" i="15"/>
  <c r="F46" i="15"/>
  <c r="E46" i="15"/>
  <c r="D46" i="15"/>
  <c r="I45" i="15"/>
  <c r="H45" i="15"/>
  <c r="G45" i="15"/>
  <c r="F45" i="15"/>
  <c r="E45" i="15"/>
  <c r="D45" i="15"/>
  <c r="I44" i="15"/>
  <c r="H44" i="15"/>
  <c r="G44" i="15"/>
  <c r="F44" i="15"/>
  <c r="E44" i="15"/>
  <c r="D44" i="15"/>
  <c r="I39" i="15"/>
  <c r="H39" i="15"/>
  <c r="G39" i="15"/>
  <c r="F39" i="15"/>
  <c r="E39" i="15"/>
  <c r="D39" i="15"/>
  <c r="I38" i="15"/>
  <c r="H38" i="15"/>
  <c r="G38" i="15"/>
  <c r="F38" i="15"/>
  <c r="E38" i="15"/>
  <c r="D38" i="15"/>
  <c r="I37" i="15"/>
  <c r="H37" i="15"/>
  <c r="G37" i="15"/>
  <c r="F37" i="15"/>
  <c r="E37" i="15"/>
  <c r="D37" i="15"/>
  <c r="I36" i="15"/>
  <c r="H36" i="15"/>
  <c r="G36" i="15"/>
  <c r="F36" i="15"/>
  <c r="E36" i="15"/>
  <c r="D36" i="15"/>
  <c r="I29" i="15"/>
  <c r="H29" i="15"/>
  <c r="G29" i="15"/>
  <c r="F29" i="15"/>
  <c r="E29" i="15"/>
  <c r="D29" i="15"/>
  <c r="I28" i="15"/>
  <c r="H28" i="15"/>
  <c r="G28" i="15"/>
  <c r="F28" i="15"/>
  <c r="E28" i="15"/>
  <c r="D28" i="15"/>
  <c r="I27" i="15"/>
  <c r="H27" i="15"/>
  <c r="G27" i="15"/>
  <c r="F27" i="15"/>
  <c r="E27" i="15"/>
  <c r="D27" i="15"/>
  <c r="I20" i="15"/>
  <c r="H20" i="15"/>
  <c r="G20" i="15"/>
  <c r="F20" i="15"/>
  <c r="E20" i="15"/>
  <c r="D20" i="15"/>
  <c r="I19" i="15"/>
  <c r="H19" i="15"/>
  <c r="G19" i="15"/>
  <c r="F19" i="15"/>
  <c r="E19" i="15"/>
  <c r="D19" i="15"/>
  <c r="I18" i="15"/>
  <c r="H18" i="15"/>
  <c r="G18" i="15"/>
  <c r="F18" i="15"/>
  <c r="E18" i="15"/>
  <c r="D18" i="15"/>
  <c r="I17" i="15"/>
  <c r="H17" i="15"/>
  <c r="G17" i="15"/>
  <c r="F17" i="15"/>
  <c r="E17" i="15"/>
  <c r="D17" i="15"/>
  <c r="I16" i="15"/>
  <c r="H16" i="15"/>
  <c r="G16" i="15"/>
  <c r="F16" i="15"/>
  <c r="E16" i="15"/>
  <c r="D16" i="15"/>
  <c r="I15" i="15"/>
  <c r="H15" i="15"/>
  <c r="G15" i="15"/>
  <c r="F15" i="15"/>
  <c r="E15" i="15"/>
  <c r="D15" i="15"/>
  <c r="I14" i="15"/>
  <c r="H14" i="15"/>
  <c r="G14" i="15"/>
  <c r="F14" i="15"/>
  <c r="E14" i="15"/>
  <c r="D14" i="15"/>
  <c r="N9" i="15"/>
  <c r="M9" i="15"/>
  <c r="L9" i="15"/>
  <c r="K9" i="15"/>
  <c r="J9" i="15"/>
  <c r="I9" i="15"/>
  <c r="H9" i="15"/>
  <c r="G9" i="15"/>
  <c r="F9" i="15"/>
  <c r="E9" i="15"/>
  <c r="D9" i="15"/>
  <c r="I55" i="8"/>
  <c r="H55" i="8"/>
  <c r="G55" i="8"/>
  <c r="F55" i="8"/>
  <c r="E55" i="8"/>
  <c r="D55" i="8"/>
  <c r="I54" i="8"/>
  <c r="H54" i="8"/>
  <c r="G54" i="8"/>
  <c r="F54" i="8"/>
  <c r="E54" i="8"/>
  <c r="D54" i="8"/>
  <c r="I53" i="8"/>
  <c r="H53" i="8"/>
  <c r="G53" i="8"/>
  <c r="F53" i="8"/>
  <c r="E53" i="8"/>
  <c r="D53" i="8"/>
  <c r="I46" i="8"/>
  <c r="H46" i="8"/>
  <c r="G46" i="8"/>
  <c r="F46" i="8"/>
  <c r="E46" i="8"/>
  <c r="D46" i="8"/>
  <c r="I45" i="8"/>
  <c r="H45" i="8"/>
  <c r="G45" i="8"/>
  <c r="F45" i="8"/>
  <c r="E45" i="8"/>
  <c r="D45" i="8"/>
  <c r="I44" i="8"/>
  <c r="H44" i="8"/>
  <c r="G44" i="8"/>
  <c r="F44" i="8"/>
  <c r="E44" i="8"/>
  <c r="D44" i="8"/>
  <c r="I39" i="8"/>
  <c r="H39" i="8"/>
  <c r="G39" i="8"/>
  <c r="F39" i="8"/>
  <c r="E39" i="8"/>
  <c r="D39" i="8"/>
  <c r="I38" i="8"/>
  <c r="H38" i="8"/>
  <c r="G38" i="8"/>
  <c r="F38" i="8"/>
  <c r="E38" i="8"/>
  <c r="D38" i="8"/>
  <c r="I37" i="8"/>
  <c r="H37" i="8"/>
  <c r="G37" i="8"/>
  <c r="F37" i="8"/>
  <c r="E37" i="8"/>
  <c r="D37" i="8"/>
  <c r="I36" i="8"/>
  <c r="H36" i="8"/>
  <c r="G36" i="8"/>
  <c r="F36" i="8"/>
  <c r="E36" i="8"/>
  <c r="D36" i="8"/>
  <c r="I29" i="8"/>
  <c r="H29" i="8"/>
  <c r="G29" i="8"/>
  <c r="F29" i="8"/>
  <c r="E29" i="8"/>
  <c r="D29" i="8"/>
  <c r="I28" i="8"/>
  <c r="H28" i="8"/>
  <c r="G28" i="8"/>
  <c r="F28" i="8"/>
  <c r="E28" i="8"/>
  <c r="D28" i="8"/>
  <c r="I27" i="8"/>
  <c r="H27" i="8"/>
  <c r="G27" i="8"/>
  <c r="F27" i="8"/>
  <c r="E27" i="8"/>
  <c r="D27" i="8"/>
  <c r="I20" i="8"/>
  <c r="H20" i="8"/>
  <c r="G20" i="8"/>
  <c r="F20" i="8"/>
  <c r="E20" i="8"/>
  <c r="D20" i="8"/>
  <c r="I19" i="8"/>
  <c r="H19" i="8"/>
  <c r="G19" i="8"/>
  <c r="F19" i="8"/>
  <c r="E19" i="8"/>
  <c r="D19" i="8"/>
  <c r="I18" i="8"/>
  <c r="H18" i="8"/>
  <c r="G18" i="8"/>
  <c r="F18" i="8"/>
  <c r="E18" i="8"/>
  <c r="D18" i="8"/>
  <c r="I17" i="8"/>
  <c r="H17" i="8"/>
  <c r="G17" i="8"/>
  <c r="F17" i="8"/>
  <c r="E17" i="8"/>
  <c r="D17" i="8"/>
  <c r="I16" i="8"/>
  <c r="H16" i="8"/>
  <c r="G16" i="8"/>
  <c r="F16" i="8"/>
  <c r="E16" i="8"/>
  <c r="D16" i="8"/>
  <c r="I15" i="8"/>
  <c r="H15" i="8"/>
  <c r="G15" i="8"/>
  <c r="F15" i="8"/>
  <c r="E15" i="8"/>
  <c r="D15" i="8"/>
  <c r="I14" i="8"/>
  <c r="H14" i="8"/>
  <c r="G14" i="8"/>
  <c r="F14" i="8"/>
  <c r="E14" i="8"/>
  <c r="D14" i="8"/>
  <c r="N9" i="8"/>
  <c r="M9" i="8"/>
  <c r="L9" i="8"/>
  <c r="K9" i="8"/>
  <c r="J9" i="8"/>
  <c r="I9" i="8"/>
  <c r="H9" i="8"/>
  <c r="G9" i="8"/>
  <c r="F9" i="8"/>
  <c r="E9" i="8"/>
  <c r="D9" i="8"/>
  <c r="I55" i="29"/>
  <c r="H55" i="29"/>
  <c r="G55" i="29"/>
  <c r="F55" i="29"/>
  <c r="E55" i="29"/>
  <c r="D55" i="29"/>
  <c r="I54" i="29"/>
  <c r="H54" i="29"/>
  <c r="G54" i="29"/>
  <c r="F54" i="29"/>
  <c r="E54" i="29"/>
  <c r="D54" i="29"/>
  <c r="I53" i="29"/>
  <c r="H53" i="29"/>
  <c r="G53" i="29"/>
  <c r="F53" i="29"/>
  <c r="E53" i="29"/>
  <c r="D53" i="29"/>
  <c r="I46" i="29"/>
  <c r="H46" i="29"/>
  <c r="G46" i="29"/>
  <c r="F46" i="29"/>
  <c r="E46" i="29"/>
  <c r="D46" i="29"/>
  <c r="I45" i="29"/>
  <c r="H45" i="29"/>
  <c r="G45" i="29"/>
  <c r="F45" i="29"/>
  <c r="E45" i="29"/>
  <c r="D45" i="29"/>
  <c r="I44" i="29"/>
  <c r="H44" i="29"/>
  <c r="G44" i="29"/>
  <c r="F44" i="29"/>
  <c r="E44" i="29"/>
  <c r="D44" i="29"/>
  <c r="I39" i="29"/>
  <c r="H39" i="29"/>
  <c r="G39" i="29"/>
  <c r="F39" i="29"/>
  <c r="E39" i="29"/>
  <c r="D39" i="29"/>
  <c r="I38" i="29"/>
  <c r="H38" i="29"/>
  <c r="G38" i="29"/>
  <c r="F38" i="29"/>
  <c r="E38" i="29"/>
  <c r="D38" i="29"/>
  <c r="I37" i="29"/>
  <c r="H37" i="29"/>
  <c r="G37" i="29"/>
  <c r="F37" i="29"/>
  <c r="E37" i="29"/>
  <c r="D37" i="29"/>
  <c r="I36" i="29"/>
  <c r="H36" i="29"/>
  <c r="G36" i="29"/>
  <c r="F36" i="29"/>
  <c r="E36" i="29"/>
  <c r="D36" i="29"/>
  <c r="I29" i="29"/>
  <c r="H29" i="29"/>
  <c r="G29" i="29"/>
  <c r="F29" i="29"/>
  <c r="E29" i="29"/>
  <c r="D29" i="29"/>
  <c r="I28" i="29"/>
  <c r="H28" i="29"/>
  <c r="G28" i="29"/>
  <c r="F28" i="29"/>
  <c r="E28" i="29"/>
  <c r="D28" i="29"/>
  <c r="I27" i="29"/>
  <c r="H27" i="29"/>
  <c r="G27" i="29"/>
  <c r="F27" i="29"/>
  <c r="E27" i="29"/>
  <c r="D27" i="29"/>
  <c r="I20" i="29"/>
  <c r="H20" i="29"/>
  <c r="G20" i="29"/>
  <c r="F20" i="29"/>
  <c r="E20" i="29"/>
  <c r="D20" i="29"/>
  <c r="I19" i="29"/>
  <c r="H19" i="29"/>
  <c r="G19" i="29"/>
  <c r="F19" i="29"/>
  <c r="E19" i="29"/>
  <c r="D19" i="29"/>
  <c r="I18" i="29"/>
  <c r="H18" i="29"/>
  <c r="G18" i="29"/>
  <c r="F18" i="29"/>
  <c r="E18" i="29"/>
  <c r="D18" i="29"/>
  <c r="I17" i="29"/>
  <c r="H17" i="29"/>
  <c r="G17" i="29"/>
  <c r="F17" i="29"/>
  <c r="E17" i="29"/>
  <c r="D17" i="29"/>
  <c r="I16" i="29"/>
  <c r="H16" i="29"/>
  <c r="G16" i="29"/>
  <c r="F16" i="29"/>
  <c r="E16" i="29"/>
  <c r="D16" i="29"/>
  <c r="I15" i="29"/>
  <c r="H15" i="29"/>
  <c r="G15" i="29"/>
  <c r="F15" i="29"/>
  <c r="E15" i="29"/>
  <c r="D15" i="29"/>
  <c r="I14" i="29"/>
  <c r="H14" i="29"/>
  <c r="G14" i="29"/>
  <c r="F14" i="29"/>
  <c r="E14" i="29"/>
  <c r="D14" i="29"/>
  <c r="N9" i="29"/>
  <c r="M9" i="29"/>
  <c r="L9" i="29"/>
  <c r="K9" i="29"/>
  <c r="J9" i="29"/>
  <c r="I9" i="29"/>
  <c r="H9" i="29"/>
  <c r="G9" i="29"/>
  <c r="F9" i="29"/>
  <c r="E9" i="29"/>
  <c r="D9" i="29"/>
  <c r="J55" i="29"/>
  <c r="J54" i="29"/>
  <c r="J53" i="29"/>
  <c r="J46" i="29"/>
  <c r="J45" i="29"/>
  <c r="J44" i="29"/>
  <c r="J39" i="29"/>
  <c r="J38" i="29"/>
  <c r="J37" i="29"/>
  <c r="J36" i="29"/>
  <c r="J29" i="29"/>
  <c r="J28" i="29"/>
  <c r="J27" i="29"/>
  <c r="J20" i="29"/>
  <c r="J19" i="29"/>
  <c r="J18" i="29"/>
  <c r="J17" i="29"/>
  <c r="J16" i="29"/>
  <c r="J15" i="29"/>
  <c r="J14" i="29"/>
  <c r="P9" i="29"/>
  <c r="O9" i="29"/>
  <c r="L56" i="23"/>
  <c r="J56" i="23"/>
  <c r="L55" i="23"/>
  <c r="J55" i="23"/>
  <c r="L54" i="23"/>
  <c r="J54" i="23"/>
  <c r="L47" i="23"/>
  <c r="J47" i="23"/>
  <c r="L46" i="23"/>
  <c r="J46" i="23"/>
  <c r="L45" i="23"/>
  <c r="J45" i="23"/>
  <c r="L38" i="23"/>
  <c r="J38" i="23"/>
  <c r="L37" i="23"/>
  <c r="J37" i="23"/>
  <c r="L36" i="23"/>
  <c r="J36" i="23"/>
  <c r="L35" i="23"/>
  <c r="J35" i="23"/>
  <c r="L28" i="23"/>
  <c r="J28" i="23"/>
  <c r="L27" i="23"/>
  <c r="J27" i="23"/>
  <c r="L26" i="23"/>
  <c r="J26" i="23"/>
  <c r="J14" i="23"/>
  <c r="L14" i="23"/>
  <c r="J15" i="23"/>
  <c r="L15" i="23"/>
  <c r="J16" i="23"/>
  <c r="L16" i="23"/>
  <c r="J17" i="23"/>
  <c r="L17" i="23"/>
  <c r="J18" i="23"/>
  <c r="L18" i="23"/>
  <c r="J19" i="23"/>
  <c r="L19" i="23"/>
  <c r="L13" i="23"/>
  <c r="J13" i="23"/>
  <c r="L7" i="23"/>
  <c r="K7" i="23"/>
  <c r="J7" i="23"/>
  <c r="I7" i="23"/>
  <c r="H56" i="23"/>
  <c r="H55" i="23"/>
  <c r="H54" i="23"/>
  <c r="H47" i="23"/>
  <c r="H46" i="23"/>
  <c r="H45" i="23"/>
  <c r="H38" i="23"/>
  <c r="H37" i="23"/>
  <c r="H36" i="23"/>
  <c r="H35" i="23"/>
  <c r="H28" i="23"/>
  <c r="H27" i="23"/>
  <c r="H26" i="23"/>
  <c r="H19" i="23"/>
  <c r="H18" i="23"/>
  <c r="H17" i="23"/>
  <c r="H16" i="23"/>
  <c r="H15" i="23"/>
  <c r="H14" i="23"/>
  <c r="H13" i="23"/>
  <c r="H7" i="23"/>
  <c r="G7" i="23"/>
  <c r="F56" i="23"/>
  <c r="E56" i="23"/>
  <c r="F55" i="23"/>
  <c r="E55" i="23"/>
  <c r="F54" i="23"/>
  <c r="F47" i="23"/>
  <c r="E47" i="23"/>
  <c r="F46" i="23"/>
  <c r="E46" i="23"/>
  <c r="F45" i="23"/>
  <c r="F38" i="23"/>
  <c r="F37" i="23"/>
  <c r="F36" i="23"/>
  <c r="F35" i="23"/>
  <c r="F28" i="23"/>
  <c r="F27" i="23"/>
  <c r="F26" i="23"/>
  <c r="F19" i="23"/>
  <c r="F18" i="23"/>
  <c r="F17" i="23"/>
  <c r="F16" i="23"/>
  <c r="F15" i="23"/>
  <c r="F14" i="23"/>
  <c r="F13" i="23"/>
  <c r="F7" i="23"/>
  <c r="E7" i="23"/>
  <c r="D8" i="13"/>
  <c r="F3" i="27"/>
  <c r="E3" i="27"/>
  <c r="D7" i="13"/>
  <c r="F3" i="26"/>
  <c r="E3" i="26"/>
  <c r="D9" i="13"/>
  <c r="F3" i="25"/>
  <c r="E3" i="25"/>
  <c r="D11" i="13"/>
  <c r="F3" i="24"/>
  <c r="E3" i="24"/>
  <c r="D3" i="10"/>
  <c r="J55" i="18"/>
  <c r="D3" i="18"/>
  <c r="D56" i="23"/>
  <c r="J54" i="18"/>
  <c r="D55" i="23"/>
  <c r="J53" i="18"/>
  <c r="D54" i="23"/>
  <c r="J46" i="18"/>
  <c r="D47" i="23"/>
  <c r="J45" i="18"/>
  <c r="D46" i="23"/>
  <c r="J44" i="18"/>
  <c r="D45" i="23"/>
  <c r="J39" i="18"/>
  <c r="D38" i="23"/>
  <c r="J38" i="18"/>
  <c r="D37" i="23"/>
  <c r="J37" i="18"/>
  <c r="D36" i="23"/>
  <c r="J36" i="18"/>
  <c r="D35" i="23"/>
  <c r="J29" i="18"/>
  <c r="D28" i="23"/>
  <c r="J28" i="18"/>
  <c r="D27" i="23"/>
  <c r="J27" i="18"/>
  <c r="D26" i="23"/>
  <c r="J20" i="18"/>
  <c r="D19" i="23"/>
  <c r="J19" i="18"/>
  <c r="D18" i="23"/>
  <c r="J18" i="18"/>
  <c r="D17" i="23"/>
  <c r="J17" i="18"/>
  <c r="D16" i="23"/>
  <c r="J16" i="18"/>
  <c r="D15" i="23"/>
  <c r="J15" i="18"/>
  <c r="D14" i="23"/>
  <c r="J14" i="18"/>
  <c r="D13" i="23"/>
  <c r="P9" i="18"/>
  <c r="D7" i="23"/>
  <c r="O9" i="18"/>
  <c r="C7" i="23"/>
  <c r="E3" i="18"/>
  <c r="J55" i="17"/>
  <c r="D3" i="17"/>
  <c r="H57" i="14"/>
  <c r="K55" i="17"/>
  <c r="G57" i="14"/>
  <c r="J55" i="16"/>
  <c r="D3" i="16"/>
  <c r="F57" i="14"/>
  <c r="K55" i="16"/>
  <c r="E57" i="14"/>
  <c r="J55" i="15"/>
  <c r="D3" i="15"/>
  <c r="D57" i="14"/>
  <c r="K55" i="15"/>
  <c r="C57" i="14"/>
  <c r="J54" i="17"/>
  <c r="H56" i="14"/>
  <c r="K54" i="17"/>
  <c r="G56" i="14"/>
  <c r="J54" i="16"/>
  <c r="F56" i="14"/>
  <c r="K54" i="16"/>
  <c r="E56" i="14"/>
  <c r="J54" i="15"/>
  <c r="D56" i="14"/>
  <c r="K54" i="15"/>
  <c r="C56" i="14"/>
  <c r="J53" i="17"/>
  <c r="H55" i="14"/>
  <c r="J53" i="16"/>
  <c r="F55" i="14"/>
  <c r="J53" i="15"/>
  <c r="D55" i="14"/>
  <c r="J46" i="17"/>
  <c r="H48" i="14"/>
  <c r="K46" i="17"/>
  <c r="G48" i="14"/>
  <c r="J46" i="16"/>
  <c r="F48" i="14"/>
  <c r="K46" i="16"/>
  <c r="E48" i="14"/>
  <c r="J46" i="15"/>
  <c r="D48" i="14"/>
  <c r="K46" i="15"/>
  <c r="C48" i="14"/>
  <c r="J45" i="17"/>
  <c r="H47" i="14"/>
  <c r="K45" i="17"/>
  <c r="G47" i="14"/>
  <c r="J45" i="16"/>
  <c r="F47" i="14"/>
  <c r="K45" i="16"/>
  <c r="E47" i="14"/>
  <c r="J45" i="15"/>
  <c r="D47" i="14"/>
  <c r="K45" i="15"/>
  <c r="C47" i="14"/>
  <c r="J44" i="17"/>
  <c r="H46" i="14"/>
  <c r="J44" i="16"/>
  <c r="F46" i="14"/>
  <c r="J44" i="15"/>
  <c r="D46" i="14"/>
  <c r="J39" i="17"/>
  <c r="H39" i="14"/>
  <c r="K39" i="17"/>
  <c r="G39" i="14"/>
  <c r="J39" i="16"/>
  <c r="F39" i="14"/>
  <c r="K39" i="16"/>
  <c r="E39" i="14"/>
  <c r="J39" i="15"/>
  <c r="D39" i="14"/>
  <c r="K39" i="15"/>
  <c r="C39" i="14"/>
  <c r="J38" i="17"/>
  <c r="H38" i="14"/>
  <c r="K38" i="17"/>
  <c r="G38" i="14"/>
  <c r="J38" i="16"/>
  <c r="F38" i="14"/>
  <c r="K38" i="16"/>
  <c r="E38" i="14"/>
  <c r="J38" i="15"/>
  <c r="D38" i="14"/>
  <c r="K38" i="15"/>
  <c r="C38" i="14"/>
  <c r="J37" i="17"/>
  <c r="H37" i="14"/>
  <c r="K37" i="17"/>
  <c r="G37" i="14"/>
  <c r="J37" i="16"/>
  <c r="F37" i="14"/>
  <c r="K37" i="16"/>
  <c r="E37" i="14"/>
  <c r="J37" i="15"/>
  <c r="D37" i="14"/>
  <c r="K37" i="15"/>
  <c r="C37" i="14"/>
  <c r="J36" i="17"/>
  <c r="H36" i="14"/>
  <c r="J36" i="16"/>
  <c r="F36" i="14"/>
  <c r="J36" i="15"/>
  <c r="D36" i="14"/>
  <c r="J29" i="17"/>
  <c r="H29" i="14"/>
  <c r="J29" i="16"/>
  <c r="F29" i="14"/>
  <c r="J29" i="15"/>
  <c r="D29" i="14"/>
  <c r="J28" i="17"/>
  <c r="H28" i="14"/>
  <c r="J28" i="16"/>
  <c r="F28" i="14"/>
  <c r="J28" i="15"/>
  <c r="D28" i="14"/>
  <c r="J27" i="17"/>
  <c r="H27" i="14"/>
  <c r="J27" i="16"/>
  <c r="F27" i="14"/>
  <c r="J27" i="15"/>
  <c r="D27" i="14"/>
  <c r="J15" i="17"/>
  <c r="H15" i="14"/>
  <c r="J16" i="17"/>
  <c r="H16" i="14"/>
  <c r="J17" i="17"/>
  <c r="H17" i="14"/>
  <c r="J18" i="17"/>
  <c r="H18" i="14"/>
  <c r="J19" i="17"/>
  <c r="H19" i="14"/>
  <c r="J20" i="17"/>
  <c r="H20" i="14"/>
  <c r="J14" i="17"/>
  <c r="H14" i="14"/>
  <c r="J15" i="16"/>
  <c r="F15" i="14"/>
  <c r="J16" i="16"/>
  <c r="F16" i="14"/>
  <c r="J17" i="16"/>
  <c r="F17" i="14"/>
  <c r="J18" i="16"/>
  <c r="F18" i="14"/>
  <c r="J19" i="16"/>
  <c r="F19" i="14"/>
  <c r="J20" i="16"/>
  <c r="F20" i="14"/>
  <c r="J14" i="16"/>
  <c r="F14" i="14"/>
  <c r="J15" i="15"/>
  <c r="D15" i="14"/>
  <c r="J16" i="15"/>
  <c r="D16" i="14"/>
  <c r="J17" i="15"/>
  <c r="D17" i="14"/>
  <c r="J18" i="15"/>
  <c r="D18" i="14"/>
  <c r="J19" i="15"/>
  <c r="D19" i="14"/>
  <c r="J20" i="15"/>
  <c r="D20" i="14"/>
  <c r="J14" i="15"/>
  <c r="D14" i="14"/>
  <c r="P9" i="17"/>
  <c r="H8" i="14"/>
  <c r="O9" i="17"/>
  <c r="G8" i="14"/>
  <c r="P9" i="16"/>
  <c r="F8" i="14"/>
  <c r="O9" i="16"/>
  <c r="E8" i="14"/>
  <c r="P9" i="15"/>
  <c r="D8" i="14"/>
  <c r="O9" i="15"/>
  <c r="C8" i="14"/>
  <c r="D2" i="13"/>
  <c r="F3" i="17"/>
  <c r="E3" i="17"/>
  <c r="F3" i="16"/>
  <c r="E3" i="16"/>
  <c r="F3" i="15"/>
  <c r="E3" i="15"/>
  <c r="D13" i="13"/>
  <c r="F3" i="10"/>
  <c r="E3" i="10"/>
  <c r="P9" i="11"/>
  <c r="O9" i="11"/>
  <c r="P9" i="10"/>
  <c r="O9" i="10"/>
  <c r="P9" i="8"/>
  <c r="O9" i="8"/>
  <c r="J55" i="11"/>
  <c r="J54" i="11"/>
  <c r="J53" i="11"/>
  <c r="J46" i="11"/>
  <c r="J45" i="11"/>
  <c r="J44" i="11"/>
  <c r="J39" i="11"/>
  <c r="J38" i="11"/>
  <c r="J37" i="11"/>
  <c r="J36" i="11"/>
  <c r="J29" i="11"/>
  <c r="J28" i="11"/>
  <c r="J27" i="11"/>
  <c r="J20" i="11"/>
  <c r="J19" i="11"/>
  <c r="J18" i="11"/>
  <c r="J17" i="11"/>
  <c r="J16" i="11"/>
  <c r="J15" i="11"/>
  <c r="J14" i="11"/>
  <c r="J55" i="10"/>
  <c r="J54" i="10"/>
  <c r="J53" i="10"/>
  <c r="J46" i="10"/>
  <c r="J45" i="10"/>
  <c r="J44" i="10"/>
  <c r="J39" i="10"/>
  <c r="J38" i="10"/>
  <c r="J37" i="10"/>
  <c r="J36" i="10"/>
  <c r="J29" i="10"/>
  <c r="J28" i="10"/>
  <c r="J27" i="10"/>
  <c r="J20" i="10"/>
  <c r="J19" i="10"/>
  <c r="J18" i="10"/>
  <c r="J17" i="10"/>
  <c r="J16" i="10"/>
  <c r="J15" i="10"/>
  <c r="J14" i="10"/>
  <c r="J55" i="8"/>
  <c r="J54" i="8"/>
  <c r="J53" i="8"/>
  <c r="J46" i="8"/>
  <c r="J45" i="8"/>
  <c r="J44" i="8"/>
  <c r="J39" i="8"/>
  <c r="J38" i="8"/>
  <c r="J37" i="8"/>
  <c r="J36" i="8"/>
  <c r="J29" i="8"/>
  <c r="J28" i="8"/>
  <c r="J27" i="8"/>
  <c r="J20" i="8"/>
  <c r="J19" i="8"/>
  <c r="J18" i="8"/>
  <c r="J17" i="8"/>
  <c r="J16" i="8"/>
  <c r="J15" i="8"/>
  <c r="J14" i="8"/>
  <c r="K14" i="8"/>
  <c r="K20" i="8"/>
  <c r="K19" i="8"/>
  <c r="K18" i="8"/>
  <c r="K17" i="8"/>
  <c r="K16" i="8"/>
  <c r="K15" i="8"/>
  <c r="K27" i="8"/>
  <c r="K28" i="8"/>
  <c r="K29" i="8"/>
  <c r="K36" i="8"/>
  <c r="K37" i="8"/>
  <c r="K38" i="8"/>
  <c r="K39" i="8"/>
  <c r="K44" i="8"/>
  <c r="K45" i="8"/>
  <c r="K46" i="8"/>
  <c r="K53" i="8"/>
  <c r="K54" i="8"/>
  <c r="K55" i="8"/>
  <c r="K14" i="10"/>
  <c r="K15" i="10"/>
  <c r="K16" i="10"/>
  <c r="K17" i="10"/>
  <c r="K18" i="10"/>
  <c r="K19" i="10"/>
  <c r="K20" i="10"/>
  <c r="K27" i="10"/>
  <c r="K28" i="10"/>
  <c r="K29" i="10"/>
  <c r="K36" i="10"/>
  <c r="K37" i="10"/>
  <c r="K38" i="10"/>
  <c r="K39" i="10"/>
  <c r="K44" i="10"/>
  <c r="K45" i="10"/>
  <c r="K46" i="10"/>
  <c r="K53" i="10"/>
  <c r="K54" i="10"/>
  <c r="K55" i="10"/>
  <c r="K14" i="29"/>
  <c r="K15" i="29"/>
  <c r="K16" i="29"/>
  <c r="K17" i="29"/>
  <c r="K18" i="29"/>
  <c r="K19" i="29"/>
  <c r="K20" i="29"/>
  <c r="K27" i="29"/>
  <c r="K28" i="29"/>
  <c r="K29" i="29"/>
  <c r="K36" i="29"/>
  <c r="K37" i="29"/>
  <c r="K38" i="29"/>
  <c r="K39" i="29"/>
  <c r="K44" i="29"/>
  <c r="K45" i="29"/>
  <c r="K46" i="29"/>
  <c r="K53" i="29"/>
  <c r="K54" i="29"/>
  <c r="K55" i="29"/>
  <c r="K14" i="18"/>
  <c r="C13" i="23"/>
  <c r="K15" i="18"/>
  <c r="C14" i="23"/>
  <c r="K16" i="18"/>
  <c r="C15" i="23"/>
  <c r="K17" i="18"/>
  <c r="C16" i="23"/>
  <c r="K18" i="18"/>
  <c r="C17" i="23"/>
  <c r="K19" i="18"/>
  <c r="C18" i="23"/>
  <c r="K20" i="18"/>
  <c r="C19" i="23"/>
  <c r="C22" i="23"/>
  <c r="K27" i="18"/>
  <c r="C26" i="23"/>
  <c r="K28" i="18"/>
  <c r="C27" i="23"/>
  <c r="K29" i="18"/>
  <c r="C28" i="23"/>
  <c r="C31" i="23"/>
  <c r="K44" i="18"/>
  <c r="C45" i="23"/>
  <c r="K45" i="18"/>
  <c r="C46" i="23"/>
  <c r="K46" i="18"/>
  <c r="C47" i="23"/>
  <c r="C50" i="23"/>
  <c r="K53" i="18"/>
  <c r="C54" i="23"/>
  <c r="K54" i="18"/>
  <c r="C55" i="23"/>
  <c r="K55" i="18"/>
  <c r="C56" i="23"/>
  <c r="C59" i="23"/>
  <c r="K36" i="18"/>
  <c r="C35" i="23"/>
  <c r="K37" i="18"/>
  <c r="C36" i="23"/>
  <c r="K38" i="18"/>
  <c r="C37" i="23"/>
  <c r="K39" i="18"/>
  <c r="C38" i="23"/>
  <c r="C41" i="23"/>
  <c r="K14" i="16"/>
  <c r="E14" i="14"/>
  <c r="K15" i="16"/>
  <c r="E15" i="14"/>
  <c r="K16" i="16"/>
  <c r="E16" i="14"/>
  <c r="K17" i="16"/>
  <c r="E17" i="14"/>
  <c r="K18" i="16"/>
  <c r="E18" i="14"/>
  <c r="K19" i="16"/>
  <c r="E19" i="14"/>
  <c r="K20" i="16"/>
  <c r="E20" i="14"/>
  <c r="E23" i="14"/>
  <c r="K14" i="17"/>
  <c r="G14" i="14"/>
  <c r="K15" i="17"/>
  <c r="G15" i="14"/>
  <c r="K16" i="17"/>
  <c r="G16" i="14"/>
  <c r="K17" i="17"/>
  <c r="G17" i="14"/>
  <c r="K18" i="17"/>
  <c r="G18" i="14"/>
  <c r="K19" i="17"/>
  <c r="G19" i="14"/>
  <c r="K20" i="17"/>
  <c r="G20" i="14"/>
  <c r="G23" i="14"/>
  <c r="K14" i="15"/>
  <c r="C14" i="14"/>
  <c r="K15" i="15"/>
  <c r="C15" i="14"/>
  <c r="K16" i="15"/>
  <c r="C16" i="14"/>
  <c r="K17" i="15"/>
  <c r="C17" i="14"/>
  <c r="K18" i="15"/>
  <c r="C18" i="14"/>
  <c r="K19" i="15"/>
  <c r="C19" i="14"/>
  <c r="K20" i="15"/>
  <c r="C20" i="14"/>
  <c r="C23" i="14"/>
  <c r="K27" i="15"/>
  <c r="C27" i="14"/>
  <c r="K28" i="15"/>
  <c r="C28" i="14"/>
  <c r="K29" i="15"/>
  <c r="C29" i="14"/>
  <c r="C32" i="14"/>
  <c r="K27" i="16"/>
  <c r="E27" i="14"/>
  <c r="K28" i="16"/>
  <c r="E28" i="14"/>
  <c r="K29" i="16"/>
  <c r="E29" i="14"/>
  <c r="E32" i="14"/>
  <c r="K27" i="17"/>
  <c r="G27" i="14"/>
  <c r="K28" i="17"/>
  <c r="G28" i="14"/>
  <c r="K29" i="17"/>
  <c r="G29" i="14"/>
  <c r="G32" i="14"/>
  <c r="K36" i="15"/>
  <c r="C36" i="14"/>
  <c r="C42" i="14"/>
  <c r="K36" i="16"/>
  <c r="E36" i="14"/>
  <c r="E42" i="14"/>
  <c r="K36" i="17"/>
  <c r="G36" i="14"/>
  <c r="G42" i="14"/>
  <c r="K44" i="15"/>
  <c r="C46" i="14"/>
  <c r="C51" i="14"/>
  <c r="K44" i="16"/>
  <c r="E46" i="14"/>
  <c r="E51" i="14"/>
  <c r="K44" i="17"/>
  <c r="G46" i="14"/>
  <c r="G51" i="14"/>
  <c r="K53" i="15"/>
  <c r="C55" i="14"/>
  <c r="C60" i="14"/>
  <c r="K53" i="16"/>
  <c r="E55" i="14"/>
  <c r="E60" i="14"/>
  <c r="K53" i="17"/>
  <c r="G55" i="14"/>
  <c r="G60" i="14"/>
  <c r="K44" i="33"/>
  <c r="K45" i="33"/>
  <c r="K53" i="33"/>
  <c r="K54" i="33"/>
  <c r="K36" i="26"/>
  <c r="G35" i="23"/>
  <c r="K37" i="26"/>
  <c r="G36" i="23"/>
  <c r="K38" i="26"/>
  <c r="G37" i="23"/>
  <c r="K39" i="26"/>
  <c r="G38" i="23"/>
  <c r="G41" i="23"/>
  <c r="K36" i="27"/>
  <c r="K35" i="23"/>
  <c r="K37" i="27"/>
  <c r="K36" i="23"/>
  <c r="K38" i="27"/>
  <c r="K37" i="23"/>
  <c r="K39" i="27"/>
  <c r="K38" i="23"/>
  <c r="K41" i="23"/>
  <c r="K36" i="25"/>
  <c r="I35" i="23"/>
  <c r="K37" i="25"/>
  <c r="I36" i="23"/>
  <c r="K38" i="25"/>
  <c r="I37" i="23"/>
  <c r="K39" i="25"/>
  <c r="I38" i="23"/>
  <c r="I41" i="23"/>
  <c r="K36" i="24"/>
  <c r="E35" i="23"/>
  <c r="K37" i="24"/>
  <c r="E36" i="23"/>
  <c r="K38" i="24"/>
  <c r="E37" i="23"/>
  <c r="K39" i="24"/>
  <c r="E38" i="23"/>
  <c r="E41" i="23"/>
  <c r="K53" i="27"/>
  <c r="K54" i="23"/>
  <c r="K54" i="27"/>
  <c r="K55" i="23"/>
  <c r="K55" i="27"/>
  <c r="K56" i="23"/>
  <c r="K59" i="23"/>
  <c r="K53" i="25"/>
  <c r="I54" i="23"/>
  <c r="K54" i="25"/>
  <c r="I55" i="23"/>
  <c r="K55" i="25"/>
  <c r="I56" i="23"/>
  <c r="I59" i="23"/>
  <c r="K53" i="26"/>
  <c r="G54" i="23"/>
  <c r="K54" i="26"/>
  <c r="G55" i="23"/>
  <c r="K55" i="26"/>
  <c r="G56" i="23"/>
  <c r="G59" i="23"/>
  <c r="K53" i="24"/>
  <c r="E54" i="23"/>
  <c r="E59" i="23"/>
  <c r="K44" i="27"/>
  <c r="K45" i="23"/>
  <c r="K45" i="27"/>
  <c r="K46" i="23"/>
  <c r="K46" i="27"/>
  <c r="K47" i="23"/>
  <c r="K50" i="23"/>
  <c r="K44" i="25"/>
  <c r="I45" i="23"/>
  <c r="K45" i="25"/>
  <c r="I46" i="23"/>
  <c r="K46" i="25"/>
  <c r="I47" i="23"/>
  <c r="I50" i="23"/>
  <c r="K44" i="26"/>
  <c r="G45" i="23"/>
  <c r="K45" i="26"/>
  <c r="G46" i="23"/>
  <c r="K46" i="26"/>
  <c r="G47" i="23"/>
  <c r="G50" i="23"/>
  <c r="K44" i="24"/>
  <c r="E45" i="23"/>
  <c r="E50" i="23"/>
  <c r="K27" i="27"/>
  <c r="K26" i="23"/>
  <c r="K28" i="27"/>
  <c r="K27" i="23"/>
  <c r="K29" i="27"/>
  <c r="K28" i="23"/>
  <c r="K31" i="23"/>
  <c r="K27" i="25"/>
  <c r="I26" i="23"/>
  <c r="K28" i="25"/>
  <c r="I27" i="23"/>
  <c r="K29" i="25"/>
  <c r="I28" i="23"/>
  <c r="I31" i="23"/>
  <c r="K27" i="26"/>
  <c r="G26" i="23"/>
  <c r="K28" i="26"/>
  <c r="G27" i="23"/>
  <c r="K29" i="26"/>
  <c r="G28" i="23"/>
  <c r="G31" i="23"/>
  <c r="K27" i="24"/>
  <c r="E26" i="23"/>
  <c r="K28" i="24"/>
  <c r="E27" i="23"/>
  <c r="K29" i="24"/>
  <c r="E28" i="23"/>
  <c r="E31" i="23"/>
  <c r="K14" i="27"/>
  <c r="K13" i="23"/>
  <c r="K15" i="27"/>
  <c r="K14" i="23"/>
  <c r="K16" i="27"/>
  <c r="K15" i="23"/>
  <c r="K17" i="27"/>
  <c r="K16" i="23"/>
  <c r="K18" i="27"/>
  <c r="K17" i="23"/>
  <c r="K19" i="27"/>
  <c r="K18" i="23"/>
  <c r="K20" i="27"/>
  <c r="K19" i="23"/>
  <c r="K22" i="23"/>
  <c r="K14" i="25"/>
  <c r="I13" i="23"/>
  <c r="K15" i="25"/>
  <c r="I14" i="23"/>
  <c r="K16" i="25"/>
  <c r="I15" i="23"/>
  <c r="K17" i="25"/>
  <c r="I16" i="23"/>
  <c r="K18" i="25"/>
  <c r="I17" i="23"/>
  <c r="K19" i="25"/>
  <c r="I18" i="23"/>
  <c r="K20" i="25"/>
  <c r="I19" i="23"/>
  <c r="I22" i="23"/>
  <c r="K14" i="26"/>
  <c r="G13" i="23"/>
  <c r="K15" i="26"/>
  <c r="G14" i="23"/>
  <c r="K16" i="26"/>
  <c r="G15" i="23"/>
  <c r="K17" i="26"/>
  <c r="G16" i="23"/>
  <c r="K18" i="26"/>
  <c r="G17" i="23"/>
  <c r="K19" i="26"/>
  <c r="G18" i="23"/>
  <c r="K20" i="26"/>
  <c r="G19" i="23"/>
  <c r="G22" i="23"/>
  <c r="K14" i="24"/>
  <c r="E13" i="23"/>
  <c r="K15" i="24"/>
  <c r="E14" i="23"/>
  <c r="K16" i="24"/>
  <c r="E15" i="23"/>
  <c r="K17" i="24"/>
  <c r="E16" i="23"/>
  <c r="K18" i="24"/>
  <c r="E17" i="23"/>
  <c r="K19" i="24"/>
  <c r="E18" i="23"/>
  <c r="K20" i="24"/>
  <c r="E19" i="23"/>
  <c r="E22" i="23"/>
  <c r="I13" i="32"/>
  <c r="I14" i="32"/>
  <c r="I15" i="32"/>
  <c r="I16" i="32"/>
  <c r="I17" i="32"/>
  <c r="I18" i="32"/>
  <c r="I19" i="32"/>
  <c r="I22" i="32"/>
  <c r="K13" i="32"/>
  <c r="K14" i="32"/>
  <c r="K15" i="32"/>
  <c r="K16" i="32"/>
  <c r="K17" i="32"/>
  <c r="K18" i="32"/>
  <c r="K19" i="32"/>
  <c r="K22" i="32"/>
  <c r="M13" i="32"/>
  <c r="M14" i="32"/>
  <c r="M15" i="32"/>
  <c r="M16" i="32"/>
  <c r="M17" i="32"/>
  <c r="M18" i="32"/>
  <c r="M19" i="32"/>
  <c r="M22" i="32"/>
  <c r="O13" i="32"/>
  <c r="O14" i="32"/>
  <c r="O15" i="32"/>
  <c r="O16" i="32"/>
  <c r="O17" i="32"/>
  <c r="O18" i="32"/>
  <c r="O19" i="32"/>
  <c r="O22" i="32"/>
  <c r="I26" i="32"/>
  <c r="I27" i="32"/>
  <c r="I28" i="32"/>
  <c r="I31" i="32"/>
  <c r="K26" i="32"/>
  <c r="K27" i="32"/>
  <c r="K28" i="32"/>
  <c r="K31" i="32"/>
  <c r="M26" i="32"/>
  <c r="M27" i="32"/>
  <c r="M28" i="32"/>
  <c r="M31" i="32"/>
  <c r="O26" i="32"/>
  <c r="O27" i="32"/>
  <c r="O28" i="32"/>
  <c r="O31" i="32"/>
  <c r="I35" i="32"/>
  <c r="I36" i="32"/>
  <c r="I37" i="32"/>
  <c r="I38" i="32"/>
  <c r="I41" i="32"/>
  <c r="K35" i="32"/>
  <c r="K36" i="32"/>
  <c r="K37" i="32"/>
  <c r="K38" i="32"/>
  <c r="K41" i="32"/>
  <c r="M35" i="32"/>
  <c r="M36" i="32"/>
  <c r="M37" i="32"/>
  <c r="M38" i="32"/>
  <c r="M41" i="32"/>
  <c r="O35" i="32"/>
  <c r="O36" i="32"/>
  <c r="O37" i="32"/>
  <c r="O38" i="32"/>
  <c r="O41" i="32"/>
  <c r="I45" i="32"/>
  <c r="I50" i="32"/>
  <c r="K45" i="32"/>
  <c r="K46" i="32"/>
  <c r="K47" i="32"/>
  <c r="K50" i="32"/>
  <c r="M45" i="32"/>
  <c r="M46" i="32"/>
  <c r="M47" i="32"/>
  <c r="M50" i="32"/>
  <c r="O45" i="32"/>
  <c r="O46" i="32"/>
  <c r="O47" i="32"/>
  <c r="O50" i="32"/>
  <c r="I54" i="32"/>
  <c r="I59" i="32"/>
  <c r="K54" i="32"/>
  <c r="K55" i="32"/>
  <c r="K56" i="32"/>
  <c r="K59" i="32"/>
  <c r="M54" i="32"/>
  <c r="M55" i="32"/>
  <c r="M56" i="32"/>
  <c r="M59" i="32"/>
  <c r="O54" i="32"/>
  <c r="O55" i="32"/>
  <c r="O56" i="32"/>
  <c r="O59" i="32"/>
  <c r="K15" i="33"/>
  <c r="M14" i="23"/>
  <c r="K16" i="33"/>
  <c r="M15" i="23"/>
  <c r="K17" i="33"/>
  <c r="M16" i="23"/>
  <c r="K18" i="33"/>
  <c r="M17" i="23"/>
  <c r="K19" i="33"/>
  <c r="M18" i="23"/>
  <c r="K20" i="33"/>
  <c r="M19" i="23"/>
  <c r="M22" i="23"/>
  <c r="K38" i="33"/>
  <c r="M37" i="23"/>
  <c r="M41" i="23"/>
  <c r="K44" i="34"/>
  <c r="K45" i="34"/>
  <c r="K53" i="34"/>
  <c r="K54" i="34"/>
  <c r="K44" i="35"/>
  <c r="K45" i="35"/>
  <c r="K53" i="35"/>
  <c r="K54" i="35"/>
  <c r="K15" i="34"/>
  <c r="I15" i="14"/>
  <c r="K16" i="34"/>
  <c r="I16" i="14"/>
  <c r="K17" i="34"/>
  <c r="I17" i="14"/>
  <c r="K18" i="34"/>
  <c r="I18" i="14"/>
  <c r="K19" i="34"/>
  <c r="I19" i="14"/>
  <c r="K20" i="34"/>
  <c r="I20" i="14"/>
  <c r="I23" i="14"/>
  <c r="K15" i="35"/>
  <c r="G14" i="32"/>
  <c r="K16" i="35"/>
  <c r="G15" i="32"/>
  <c r="K17" i="35"/>
  <c r="G16" i="32"/>
  <c r="K18" i="35"/>
  <c r="G17" i="32"/>
  <c r="K19" i="35"/>
  <c r="G18" i="32"/>
  <c r="K20" i="35"/>
  <c r="G19" i="32"/>
  <c r="G22" i="32"/>
  <c r="K28" i="35"/>
  <c r="G27" i="32"/>
  <c r="K29" i="35"/>
  <c r="G28" i="32"/>
  <c r="G31" i="32"/>
  <c r="K37" i="35"/>
  <c r="G36" i="32"/>
  <c r="K38" i="35"/>
  <c r="G37" i="32"/>
  <c r="K39" i="35"/>
  <c r="G38" i="32"/>
  <c r="G41" i="32"/>
</calcChain>
</file>

<file path=xl/sharedStrings.xml><?xml version="1.0" encoding="utf-8"?>
<sst xmlns="http://schemas.openxmlformats.org/spreadsheetml/2006/main" count="6797" uniqueCount="452">
  <si>
    <t>Email Address</t>
  </si>
  <si>
    <t>First Name</t>
  </si>
  <si>
    <t>LastName</t>
  </si>
  <si>
    <t>How likely is it that you would recommend Aktana to a friend or colleague?</t>
  </si>
  <si>
    <t>Please rate the following aspects of Aktana's product features:</t>
  </si>
  <si>
    <t>Please provide any additional feedback or comments about Aktana's product features:</t>
  </si>
  <si>
    <t>Please rate the following aspects of Aktana's requirements gathering process:</t>
  </si>
  <si>
    <t>Please provide any additional feedback or comments about Aktana's requirements gathering process:</t>
  </si>
  <si>
    <t>Please rate the following aspects of Aktana's implementation and deployment process:</t>
  </si>
  <si>
    <t>Please provide any additional feedback or comments about Aktana's implementation and deployment process: </t>
  </si>
  <si>
    <t>Please rate the following aspects of Aktana's post roll out support:</t>
  </si>
  <si>
    <t>Please provide any additional feedback or comments about Aktana's post roll out support: </t>
  </si>
  <si>
    <t>Please rate the following aspects of Aktana's technical support process:</t>
  </si>
  <si>
    <t>Please provide any additional feedback or comments about Aktana's technical support process: </t>
  </si>
  <si>
    <t>_x0000_</t>
  </si>
  <si>
    <t>Open-Ended Response</t>
  </si>
  <si>
    <t>austin.wilson@merck.com</t>
  </si>
  <si>
    <t>Austin</t>
  </si>
  <si>
    <t>WIlson</t>
  </si>
  <si>
    <t>Platform Lead</t>
  </si>
  <si>
    <t>jade.benoit@pfizer.com</t>
  </si>
  <si>
    <t>Jade</t>
  </si>
  <si>
    <t>Benoit</t>
  </si>
  <si>
    <t>Sales Management; Sales Ops</t>
  </si>
  <si>
    <t>jihene.mellef@merck.com</t>
  </si>
  <si>
    <t>Jihene</t>
  </si>
  <si>
    <t>Mellef</t>
  </si>
  <si>
    <t>Brand Management</t>
  </si>
  <si>
    <t xml:space="preserve">It would be great to have move flexibility and ability in the resolution of bugs and/or implementation of news functionnalities </t>
  </si>
  <si>
    <t>christopher.brisson@sunovion.com</t>
  </si>
  <si>
    <t>Chris</t>
  </si>
  <si>
    <t>Brisson</t>
  </si>
  <si>
    <t>Sales Management</t>
  </si>
  <si>
    <t>jacqueline.r.biesiadecki@pfizer.com</t>
  </si>
  <si>
    <t>Jackie</t>
  </si>
  <si>
    <t>Biesiadecki</t>
  </si>
  <si>
    <t>corentin.camous@merck.com</t>
  </si>
  <si>
    <t>Corentin</t>
  </si>
  <si>
    <t>Camous</t>
  </si>
  <si>
    <t>BI</t>
  </si>
  <si>
    <t>Name</t>
  </si>
  <si>
    <t>Email</t>
  </si>
  <si>
    <t>Role</t>
  </si>
  <si>
    <t>Survey Module Assignment</t>
  </si>
  <si>
    <t>Company</t>
  </si>
  <si>
    <t>Region</t>
  </si>
  <si>
    <t>Brand</t>
  </si>
  <si>
    <t>Project Stage</t>
  </si>
  <si>
    <t>Jim Daly</t>
  </si>
  <si>
    <t>james.daly@pfizer.com</t>
  </si>
  <si>
    <t>5;1;2;3;4</t>
  </si>
  <si>
    <t>Pfizer</t>
  </si>
  <si>
    <t>US</t>
  </si>
  <si>
    <t>Bosulif</t>
  </si>
  <si>
    <t>Live</t>
  </si>
  <si>
    <t>Rob Ruckman</t>
  </si>
  <si>
    <t>robert.ruckman@pfizer.com</t>
  </si>
  <si>
    <t>5;1;2;3</t>
  </si>
  <si>
    <t>Jackie Biesiadecki</t>
  </si>
  <si>
    <t>5;1;2</t>
  </si>
  <si>
    <t>Chantix</t>
  </si>
  <si>
    <t>CJ Smith</t>
  </si>
  <si>
    <t>cedric.j.smith@pfizer.com</t>
  </si>
  <si>
    <t>Angela Johnson</t>
  </si>
  <si>
    <t>angela.johnson@pfizer.com</t>
  </si>
  <si>
    <t>Eliquis</t>
  </si>
  <si>
    <t>Andrew Smedley</t>
  </si>
  <si>
    <t>andrew.smedley@pfizer.com</t>
  </si>
  <si>
    <t>Steve Wheeler</t>
  </si>
  <si>
    <t>Stephen.Wheeler@pfizer.com</t>
  </si>
  <si>
    <t>Lyrica</t>
  </si>
  <si>
    <t>Blair Burke</t>
  </si>
  <si>
    <t>blair.burke@pfizer.com</t>
  </si>
  <si>
    <t>Jade Benoit</t>
  </si>
  <si>
    <t>Women's Health (Estring; Permarin; PVC; Duavee)</t>
  </si>
  <si>
    <t>Gaston Arevalo</t>
  </si>
  <si>
    <t>gaston.arevalo@pfizer.com</t>
  </si>
  <si>
    <t>Beau Shealy</t>
  </si>
  <si>
    <t>william.shealyjr@pfizer.com</t>
  </si>
  <si>
    <t>Xeljanz</t>
  </si>
  <si>
    <t>Seth Rakestraw</t>
  </si>
  <si>
    <t>seth.rakestraw@pfizer.com</t>
  </si>
  <si>
    <t>Sales Ops</t>
  </si>
  <si>
    <t>Chantix; Eliquis; Lyrica</t>
  </si>
  <si>
    <t>Randy Zagorin</t>
  </si>
  <si>
    <t>randy.zagorin@pfizer.com</t>
  </si>
  <si>
    <t>-</t>
  </si>
  <si>
    <t>Chris Brisson</t>
  </si>
  <si>
    <t>Sunovion</t>
  </si>
  <si>
    <t>Latuda; Aptiom; Brovana</t>
  </si>
  <si>
    <t>Jessika Andreas</t>
  </si>
  <si>
    <t>jessika.andreas@sunovion.com</t>
  </si>
  <si>
    <t>IT</t>
  </si>
  <si>
    <t>5;2;4</t>
  </si>
  <si>
    <t>Nicole Paolucci</t>
  </si>
  <si>
    <t>nicole.paolucci@sunovion.com</t>
  </si>
  <si>
    <t>Jody Nair</t>
  </si>
  <si>
    <t>jody.nair@bms.com</t>
  </si>
  <si>
    <t>BMS</t>
  </si>
  <si>
    <t>Orencia</t>
  </si>
  <si>
    <t>Artis Hall</t>
  </si>
  <si>
    <t>artis.hall@bms.com</t>
  </si>
  <si>
    <t>Sherrilyn Magby</t>
  </si>
  <si>
    <t>sherrilyn.magby@bms.com</t>
  </si>
  <si>
    <t>Noam Germain</t>
  </si>
  <si>
    <t>noam.germain@bms.com</t>
  </si>
  <si>
    <t>Tadashi Kitamura</t>
  </si>
  <si>
    <t>tadashi.kitamura@pfizer.com</t>
  </si>
  <si>
    <t>JP</t>
  </si>
  <si>
    <t>GIP (Tra; Elq; Cel;Chx; Lyr; Vat; Tov);RA (Xel; Enb; Rmx)</t>
  </si>
  <si>
    <t>Tomohiro Miura</t>
  </si>
  <si>
    <t>tomohiro.miura@pfizer.com</t>
  </si>
  <si>
    <t>Yoshio Shinto</t>
  </si>
  <si>
    <t>yoshio.shinto@pfizer.com</t>
  </si>
  <si>
    <t>Masaaki Asaka</t>
  </si>
  <si>
    <t>masaaki.asaka@pfizer.com</t>
  </si>
  <si>
    <t>Keiko Miyabe</t>
  </si>
  <si>
    <t>Keiko.Miyabe@pfizer.com</t>
  </si>
  <si>
    <t>Akihiko Yoshioka</t>
  </si>
  <si>
    <t>akihiko.yoshioka@pfizer.com</t>
  </si>
  <si>
    <t>Tsutomu Yasuzumi</t>
  </si>
  <si>
    <t>Tsutomu.Yasuzumi@pfizer.com</t>
  </si>
  <si>
    <t>Hiroyuki Kii</t>
  </si>
  <si>
    <t>Hiroyuki.kii@pfizer.com</t>
  </si>
  <si>
    <t>Kyoichi Nishimoto</t>
  </si>
  <si>
    <t>nishimoto_kyoichi@lilly.com</t>
  </si>
  <si>
    <t>Lilly</t>
  </si>
  <si>
    <t>NS (CYM; STRA; STRC)</t>
  </si>
  <si>
    <t>Yuka Takesue</t>
  </si>
  <si>
    <t>takesue_yuka@lilly.com</t>
  </si>
  <si>
    <t>Atsushi Kobayashi</t>
  </si>
  <si>
    <t>kobayashi_atsushi@lilly.com</t>
  </si>
  <si>
    <t>Tadahide Makino</t>
  </si>
  <si>
    <t>makino_tadahide@lilly.com</t>
  </si>
  <si>
    <t>Pradiptya Sinha</t>
  </si>
  <si>
    <t>sinha_pradiptya@lilly.com</t>
  </si>
  <si>
    <t>Yo Takimoto</t>
  </si>
  <si>
    <t>takimoto_yo@lilly.com</t>
  </si>
  <si>
    <t>Kenji Daini</t>
  </si>
  <si>
    <t>daini_kenji@lilly.com</t>
  </si>
  <si>
    <t>Naohiko Ishiguro</t>
  </si>
  <si>
    <t>ishiguro_naohiko@lilly.com</t>
  </si>
  <si>
    <t>Masahiko Hosoda</t>
  </si>
  <si>
    <t>hosoda_masaki@lilly.com</t>
  </si>
  <si>
    <t>5;1;3</t>
  </si>
  <si>
    <t>Yiwen Tian</t>
  </si>
  <si>
    <t>tian_yiwen@lilly.com</t>
  </si>
  <si>
    <t>Mathieu Jolivet</t>
  </si>
  <si>
    <t>jolivet_mathieu@lilly.com</t>
  </si>
  <si>
    <t>Shiho Yasumi</t>
  </si>
  <si>
    <t>yasumi_shiho@lilly.com</t>
  </si>
  <si>
    <t>Masahiro Nitta</t>
  </si>
  <si>
    <t>masahiro.nitta@merckgroup.com</t>
  </si>
  <si>
    <t>Merck Serono</t>
  </si>
  <si>
    <t>Erbitux</t>
  </si>
  <si>
    <t>Shinichiro Akaho</t>
  </si>
  <si>
    <t>shinichiro.akaho@merckgroup.com</t>
  </si>
  <si>
    <t>Kenji Matsuzawa</t>
  </si>
  <si>
    <t>Kenji.Matsuzawa@astrazeneca.com</t>
  </si>
  <si>
    <t>AZ</t>
  </si>
  <si>
    <t>NS (NEX and SYM);FC (FXG, CRS)</t>
  </si>
  <si>
    <t>Kiyomi Tokuyama</t>
  </si>
  <si>
    <t>kiyomi.tokuyama@astrazeneca.com</t>
  </si>
  <si>
    <t>Mizuho Kitagaki</t>
  </si>
  <si>
    <t>Mizuho.Kitagaki@astrazeneca.com</t>
  </si>
  <si>
    <t>Roslyn Robertson</t>
  </si>
  <si>
    <t>roslyn.robertson@merck.com</t>
  </si>
  <si>
    <t>MSD</t>
  </si>
  <si>
    <t>UK</t>
  </si>
  <si>
    <t>Januvia</t>
  </si>
  <si>
    <t>Benjamin Head</t>
  </si>
  <si>
    <t>benjamin.head@merck.com</t>
  </si>
  <si>
    <t>Neil Llewelyn</t>
  </si>
  <si>
    <t>neil.llewelyn@merck.com</t>
  </si>
  <si>
    <t>Tope Soyannwo</t>
  </si>
  <si>
    <t>tope.soyannwo@merck.com</t>
  </si>
  <si>
    <t>Sandeep Patel</t>
  </si>
  <si>
    <t>sandeep.patel2@merck.com</t>
  </si>
  <si>
    <t>Austin WIlson</t>
  </si>
  <si>
    <t>Marius Couton</t>
  </si>
  <si>
    <t>marius.couton@merck.com</t>
  </si>
  <si>
    <t>FR</t>
  </si>
  <si>
    <t>Diabetes (Januvia; Janumet) and Lipids (Litruzet)</t>
  </si>
  <si>
    <t>Maryline Dekermandjian</t>
  </si>
  <si>
    <t>maryline.dekermandjian@merck.com</t>
  </si>
  <si>
    <t>Corentin Camous</t>
  </si>
  <si>
    <t>Alain Bassil</t>
  </si>
  <si>
    <t>alain.bassil@merck.com</t>
  </si>
  <si>
    <t>Women's Health (Nexplanon; Duavive)</t>
  </si>
  <si>
    <t>Jihene Mellef</t>
  </si>
  <si>
    <t>Jeremy Scetbun</t>
  </si>
  <si>
    <t>jeremy.scetbun@merck.com</t>
  </si>
  <si>
    <t>Andrew Duffy</t>
  </si>
  <si>
    <t>andrew_duffy@merck.com</t>
  </si>
  <si>
    <t>Naohiko</t>
  </si>
  <si>
    <t>Ishiguro</t>
  </si>
  <si>
    <t>Shinichiro</t>
  </si>
  <si>
    <t>Akaho</t>
  </si>
  <si>
    <t>Hiroyuki</t>
  </si>
  <si>
    <t>Kii</t>
  </si>
  <si>
    <t>Masahiro</t>
  </si>
  <si>
    <t>Nitta</t>
  </si>
  <si>
    <t>IT; Sales Ops</t>
  </si>
  <si>
    <t>Tsutomu</t>
  </si>
  <si>
    <t>Yasuzumi</t>
  </si>
  <si>
    <t>The overall value that the platform delivers</t>
  </si>
  <si>
    <t>The experience for sales representatives (easily to understand and act upon suggestions and insights in their workflow)</t>
  </si>
  <si>
    <t>The flexibility to support the specific use cases of our brands / teams</t>
  </si>
  <si>
    <t>The ability to understand operational metrics (like suggestion usage) using Aktana's reporting platform</t>
  </si>
  <si>
    <t>The ability to continually optimize strategy using Aktana's machine learning platform and connected learning modules</t>
  </si>
  <si>
    <t>The ability to drive rep engagement through district manager coaching tools and rep engagement insights</t>
  </si>
  <si>
    <t>Met expectations</t>
  </si>
  <si>
    <t>Exceeded expectations</t>
  </si>
  <si>
    <t>Partially met expectations</t>
  </si>
  <si>
    <t>Not in a position to evaluate</t>
  </si>
  <si>
    <t>Did not meet expectations</t>
  </si>
  <si>
    <t>Far exceeded expectations</t>
  </si>
  <si>
    <t>The ability to setup, review and change suggestion "configurations" in Aktana's Control Panel</t>
  </si>
  <si>
    <t>Aktana's requirement gathering meeting / workshop process</t>
  </si>
  <si>
    <t>Aktana's ability to understand our team's priorities / use cases, and translate them into Aktana suggestion "configurations"</t>
  </si>
  <si>
    <t>Aktana's best practices and value-add services during the requirement gathering process</t>
  </si>
  <si>
    <t>The way Aktana either met the agreed timelines or proactively communicated risks / shifts when required</t>
  </si>
  <si>
    <t>The way Aktana coordinated with internal and external stakeholders as part of the process</t>
  </si>
  <si>
    <t>The quality of Aktana's validation, testing and quality assurance</t>
  </si>
  <si>
    <t>The support Aktana provided during training and deployment</t>
  </si>
  <si>
    <t>The way Aktana supports when updates to suggestion "configurations" are required (based on strategy changes, newly available data, or new rep feedback)</t>
  </si>
  <si>
    <t>The way Aktana helps identify potential "configuration" improvements (through reporting/metrics reviews, reviewing rep feedback, and other strategic discussions)</t>
  </si>
  <si>
    <t>Aktana's support as a strategic thought partner, allowing you to benefit from Aktana best practices and experience</t>
  </si>
  <si>
    <t>The timeliness of Aktana's response to support issues</t>
  </si>
  <si>
    <t>Aktana's ability to provide clear explanation of issues / resolution steps</t>
  </si>
  <si>
    <t>How well Aktana resolves support issues</t>
  </si>
  <si>
    <t>Keiko</t>
  </si>
  <si>
    <t>Miyabe</t>
  </si>
  <si>
    <t>Masaaki</t>
  </si>
  <si>
    <t>Asaka</t>
  </si>
  <si>
    <t>Yoshio</t>
  </si>
  <si>
    <t>Shinto</t>
  </si>
  <si>
    <t>Tadashi</t>
  </si>
  <si>
    <t>Kitamura</t>
  </si>
  <si>
    <t>Tomohiro</t>
  </si>
  <si>
    <t>Miura</t>
  </si>
  <si>
    <t>Masahiko</t>
  </si>
  <si>
    <t>Hosoda</t>
  </si>
  <si>
    <t>Akihiko</t>
  </si>
  <si>
    <t>Yoshioka</t>
  </si>
  <si>
    <t>戦略にフィードバックできる機能が実装されるとよりPDCAのサイクルの効率が確認しやすいとおもいますので是非お願いいたします。  あとオペレーションの品質がまだ安定期に無いように思えますので引き続き改善に尽力いただけると助かります。一方で運用については柔軟に対応いただけているので非常に助かっております。</t>
  </si>
  <si>
    <t>品質面では更なる安定稼働をお願いいたします。</t>
  </si>
  <si>
    <t>障害対応について原因分析と再発防止策を提供いただけていないことがありますのでその辺をいただけるとより良いかと思います。</t>
  </si>
  <si>
    <t>DM向けのコーチングツールの存在については、今までないと聞いていたがあるのでしょうか。プラットフォームのコンセプトや機能などは良いと思うが、それを日本市場に浸透させる社員の方のケイパビリティが全くないように思う。</t>
  </si>
  <si>
    <t>全ての会議に、最初から入った訳ではないが、通常のソフトウェアベンダーの他社と比較した場合、極めてそれらの品質は低い。非常に不満であり、早急な改善を求めたい。</t>
  </si>
  <si>
    <t>御社社長と、当社の社長とのコネクションが強いようなので、その部分については良いかと思いますが、それ以外の方と当社のそれ以外の社員の間のコミュニケーションが非常に悪い。加えて作成されるドキュメントの品質も悪く、いまいち、分かりづらいので、一から内部で作成している。</t>
  </si>
  <si>
    <t>キーメッセージの反映等に、1ヶ月くらいの時間を要して、タイミングを逸する。</t>
  </si>
  <si>
    <t>他社と比べて、全てが遅いように思います。</t>
  </si>
  <si>
    <t>稼働目標達成率、戦略メッセージ活用率は上がってきて大変たすかっております。ありがとうございます。  しかし、インサイトの活用度が低い事、マシンラーニングのアウトプットが活用できるレベルにない事、今後の発展性が描けないことを課題としてとらえています</t>
  </si>
  <si>
    <t>マシンラーニングの部分について、日本の製薬業界に精通した日本語で議論できるデータサイエンティストを配置して頂けると助かります。また、他事例や弊社データを元にしたFACTベースの付加価値をご提案頂けると助かります。</t>
  </si>
  <si>
    <t>UAT開始までに、UAT環境が期待する品質レベルで整わず、UAT開始を遅らせるケースが多々ありました。期限までに、開発・テストを完了させるようなコントロールをお願いしたいと思います。    UAT前までに、機能テスト、統合テストは完了させ、  不具合もFIXしていただきたい。UAT時に機能テスト・統合テスト時に発生・FIXすべき不具合が発生し、本来UATで確認したいことに集中できない場合があります。</t>
  </si>
  <si>
    <t>事例や弊社データを元にファクトベースで、プロアクティブに根拠のある価値の高いご提案を頂けると助かります。</t>
  </si>
  <si>
    <t>導入当初と比較すると昨年秋当たりからかなりよくなりました。本当にありがとうございます。定期運用報告・および、改善など、まだまだ改善すべき点がありますが、この方向でいけばダイジョブだろうと思います。引き続きよろしくお願いいたします。</t>
  </si>
  <si>
    <t>Response Count</t>
  </si>
  <si>
    <t>Answer Options</t>
  </si>
  <si>
    <t>2. Please rate the following aspects of Aktana's product features:</t>
  </si>
  <si>
    <t>Function</t>
  </si>
  <si>
    <t>1. How likely is it that you would recommend Aktana to a friend or colleague?</t>
  </si>
  <si>
    <t>1</t>
  </si>
  <si>
    <t>2</t>
  </si>
  <si>
    <t>3</t>
  </si>
  <si>
    <t>4</t>
  </si>
  <si>
    <t>5</t>
  </si>
  <si>
    <t>6</t>
  </si>
  <si>
    <t>7</t>
  </si>
  <si>
    <t>8</t>
  </si>
  <si>
    <t>9</t>
  </si>
  <si>
    <t>4. Please rate the following aspects of Aktana's requirements gathering process:</t>
  </si>
  <si>
    <t>6. Please rate the following aspects of Aktana's implementation and deployment process:</t>
  </si>
  <si>
    <t>8. Please rate the following aspects of Aktana's post roll out support:</t>
  </si>
  <si>
    <t>10. Please rate the following aspects of Aktana's technical support process:</t>
  </si>
  <si>
    <t>Filters</t>
  </si>
  <si>
    <t>Client</t>
  </si>
  <si>
    <t>Regions</t>
  </si>
  <si>
    <t>EU</t>
  </si>
  <si>
    <t>Source Data Lookups</t>
  </si>
  <si>
    <t xml:space="preserve">Total </t>
  </si>
  <si>
    <t>NPS score</t>
  </si>
  <si>
    <t>Column Labels</t>
  </si>
  <si>
    <t>Grand Total</t>
  </si>
  <si>
    <t>Row Labels</t>
  </si>
  <si>
    <t>Average of How likely is it that you would recommend Aktana to a friend or colleague?</t>
  </si>
  <si>
    <t>Invite</t>
  </si>
  <si>
    <t>Response</t>
  </si>
  <si>
    <t>Response Rate</t>
  </si>
  <si>
    <t>Response Rate(%)</t>
  </si>
  <si>
    <t>Average</t>
  </si>
  <si>
    <t>NPS</t>
  </si>
  <si>
    <t>% Response</t>
  </si>
  <si>
    <t>MSJ</t>
  </si>
  <si>
    <t>Region Comparison</t>
  </si>
  <si>
    <t>Client Comparison</t>
  </si>
  <si>
    <t>Mathieu</t>
  </si>
  <si>
    <t>Jolivet</t>
  </si>
  <si>
    <t>Kenji</t>
  </si>
  <si>
    <t>Daini</t>
  </si>
  <si>
    <t>Kitagaki</t>
  </si>
  <si>
    <t>Mizuho</t>
  </si>
  <si>
    <t>現時点では特にないが、今後もっと活用が進んだ際、Global対応が必要な際のタイムラグなどは懸念の一つと考えている。</t>
  </si>
  <si>
    <t>国内外での事例をもう少し定期的にUpdateしてほしい（提供できる範囲内の情報でOK）。</t>
  </si>
  <si>
    <t>Veeva社との連携はもっと密に取っていただきたい。またUATで想定以上に確認事項もしくは不具合があったため、UATの質はもう少し改善を望む。</t>
  </si>
  <si>
    <t>弊社・御社での担当者が変更となりパイロットから本番展開までが引継ぎを含めて煩雑に感じた。ただ現在は両社ともに担当者が安定しているため今後の新規推奨検討等に期待している。</t>
  </si>
  <si>
    <t>製品特性については評価できるが、弊社で実施したいことがシステム仕様上難しかったり（Veeva仕様含む）するケースもあり、部分的に製品の改善をお願いしたい点がある。また改善についてもリクエストから実現までにかなりの時間を要することが多く、スピード感をもう少し高めてほしい。</t>
  </si>
  <si>
    <t>Rounds</t>
  </si>
  <si>
    <t>Yo</t>
  </si>
  <si>
    <t>Takimoto</t>
  </si>
  <si>
    <t>Client Region Comparison</t>
  </si>
  <si>
    <t>Pfizer US</t>
  </si>
  <si>
    <t>Pfizer JP</t>
  </si>
  <si>
    <t>Sunovion US</t>
  </si>
  <si>
    <t>Lilly JP</t>
  </si>
  <si>
    <t>MSD EU</t>
  </si>
  <si>
    <t>MSJ JA</t>
  </si>
  <si>
    <t>Did not meet</t>
  </si>
  <si>
    <t>Partially met</t>
  </si>
  <si>
    <t>Met</t>
  </si>
  <si>
    <t>Expectations Scale</t>
  </si>
  <si>
    <t>Exceed</t>
  </si>
  <si>
    <t>Far Exceeded</t>
  </si>
  <si>
    <t>CN</t>
  </si>
  <si>
    <t>Kiyomi</t>
  </si>
  <si>
    <t>Tokuyama</t>
  </si>
  <si>
    <t>QianRu.Zhou@pfizer.com</t>
  </si>
  <si>
    <t>Windy</t>
  </si>
  <si>
    <t>Zhou</t>
  </si>
  <si>
    <t>5;2</t>
  </si>
  <si>
    <t>LingLu.Tang@pfizer.com</t>
  </si>
  <si>
    <t>Tracy</t>
  </si>
  <si>
    <t>Tang</t>
  </si>
  <si>
    <t>实用，没有增加额外的工作量，但对现有的数据有更深入的分析 真正帮助销售的工具</t>
  </si>
  <si>
    <t>一直积极沟通</t>
  </si>
  <si>
    <t>YiRan.Zhang@pfizer.com</t>
  </si>
  <si>
    <t>Grace</t>
  </si>
  <si>
    <t>Zhang</t>
  </si>
  <si>
    <t>Pfizer CN</t>
  </si>
  <si>
    <t>Esther.Huang@pfizer.com</t>
  </si>
  <si>
    <t>Esther</t>
  </si>
  <si>
    <t>Huang</t>
  </si>
  <si>
    <t>Shiho</t>
  </si>
  <si>
    <t>Yasumi</t>
  </si>
  <si>
    <t>Matsuzawa</t>
  </si>
  <si>
    <t>makino_takahide@lilly.com</t>
  </si>
  <si>
    <t>Takahide</t>
  </si>
  <si>
    <t>Makino</t>
  </si>
  <si>
    <t> jeremy.scetbun@merck.com</t>
  </si>
  <si>
    <t>Jeremy</t>
  </si>
  <si>
    <t>Scetbun</t>
  </si>
  <si>
    <t>Atsushi.Yamashita@astrazeneca.com</t>
  </si>
  <si>
    <t>Atsushi Yamashita</t>
  </si>
  <si>
    <t>Atsushi</t>
  </si>
  <si>
    <t>Yamashita</t>
  </si>
  <si>
    <t>より積極的なご提案をいただければと思います。</t>
  </si>
  <si>
    <t>まだ、AKTANAの本来の機能を生かしきれていません</t>
  </si>
  <si>
    <t>Arlinda</t>
  </si>
  <si>
    <t>martinez_arlinda@lilly.com</t>
  </si>
  <si>
    <t>Cyramza GI</t>
  </si>
  <si>
    <t>Just went Live</t>
  </si>
  <si>
    <t>Steve Cavennaugh</t>
  </si>
  <si>
    <t>cavanaugh_steven_p@lilly.com</t>
  </si>
  <si>
    <t>Cyramza GI;Erbitux CRC;Erbitux HN;Lartruvo</t>
  </si>
  <si>
    <t>Colby Cope</t>
  </si>
  <si>
    <t>colby.cope@lilly.com</t>
  </si>
  <si>
    <t>John Heath</t>
  </si>
  <si>
    <t>heath_john_a@lilly.com</t>
  </si>
  <si>
    <t>Erbitux CRC</t>
  </si>
  <si>
    <t>Jeff W.</t>
  </si>
  <si>
    <t>weisgerber@lilly.com</t>
  </si>
  <si>
    <t>Erbitux HN</t>
  </si>
  <si>
    <t>Stefanie Duncan</t>
  </si>
  <si>
    <t>duncan_stefanie_ann@lilly.com</t>
  </si>
  <si>
    <t>Lartruvo</t>
  </si>
  <si>
    <t>Dan Powell</t>
  </si>
  <si>
    <t>dpowell@lilly.com</t>
  </si>
  <si>
    <t>Tracy Tang</t>
  </si>
  <si>
    <t>Zithromax</t>
  </si>
  <si>
    <t>Fei Tang</t>
  </si>
  <si>
    <t>Fei.Tang@pfizer.com</t>
  </si>
  <si>
    <t>Ting Chen</t>
  </si>
  <si>
    <t>Ting.Chen@pfizer.com</t>
  </si>
  <si>
    <t>Grace Zhang</t>
  </si>
  <si>
    <t>Qin Yin</t>
  </si>
  <si>
    <t>qin.yin@pfizer.com</t>
  </si>
  <si>
    <t>Bin Hu</t>
  </si>
  <si>
    <t>Bin.Hu3@pfizer.com</t>
  </si>
  <si>
    <t>Ye Feng</t>
  </si>
  <si>
    <t>Feng.Ye@pfizer.com</t>
  </si>
  <si>
    <t>Wilson Wei</t>
  </si>
  <si>
    <t>Wilson.Wei@pfizer.com</t>
  </si>
  <si>
    <t>Esther Huang</t>
  </si>
  <si>
    <t>Tracy Yin</t>
  </si>
  <si>
    <t>Yin.Zhao2@pfizer.com</t>
  </si>
  <si>
    <t>Windy Zhou</t>
  </si>
  <si>
    <t>Yan Lv</t>
  </si>
  <si>
    <t>yan.lv@pfizer.com</t>
  </si>
  <si>
    <t>BingBin Zhou</t>
  </si>
  <si>
    <t>BingBin.Zhou@pfizer.com</t>
  </si>
  <si>
    <t>Daniel Wang</t>
  </si>
  <si>
    <t>Jian.Wang5@pfizer.com</t>
  </si>
  <si>
    <t>Rebecca Lin</t>
  </si>
  <si>
    <t>Jiaru.Lin@pfizer.com</t>
  </si>
  <si>
    <t>Eric Qiao</t>
  </si>
  <si>
    <t>xiaodong.qiao@pfizer.com</t>
  </si>
  <si>
    <t>Andrew</t>
  </si>
  <si>
    <t>Duffy</t>
  </si>
  <si>
    <t>Seth</t>
  </si>
  <si>
    <t>Rakestraw</t>
  </si>
  <si>
    <t>Randy</t>
  </si>
  <si>
    <t>Zagorin</t>
  </si>
  <si>
    <t>Need more tools for DM coaching</t>
  </si>
  <si>
    <t>Smedley</t>
  </si>
  <si>
    <t>Gaston</t>
  </si>
  <si>
    <t>Arevalo</t>
  </si>
  <si>
    <t>Great partnership. Aktana team is seen as part of the broader Pfizer team.</t>
  </si>
  <si>
    <t>Some of the suggestions business rules are part of a standard template for Pfizer. 
Only ask would be to potentially customize this for new brands if possible.</t>
  </si>
  <si>
    <t>Strong partnership between Aktana and Pfizer BT. However, some requirements may 
need to be customized for specific brands and that process needs to be worked through. 
Having a standard process works, but flexibility is also important.</t>
  </si>
  <si>
    <t>The Aktana team has been a great partner in the development and implementation of DRA. 
As a result, the product has been very well received by the sales team.</t>
  </si>
  <si>
    <t>Rob</t>
  </si>
  <si>
    <t>Ruckman</t>
  </si>
  <si>
    <t>Aktana did a great job during the requirements gathering process. Very structured 
and helped us to prioritize what we incorporated into the tool.</t>
  </si>
  <si>
    <t>Blair</t>
  </si>
  <si>
    <t>Burke</t>
  </si>
  <si>
    <t>The platform itself is easy to understand and has proven itself to be adaptable</t>
  </si>
  <si>
    <t>I was immediately impressed with how quickly Aktana partners grasped core brand 
strategic goals and issues, further aiding the configuration process</t>
  </si>
  <si>
    <t>Aktana is an ever present partner during training and deployment. And I think the 
team does a good job of communicating timelines at the beginning of a project, 
which can give context to how expectations have shifted over time (since a greater 
number of brands are using the platform, the timeframe for configuration changes 
seems to have also increased. But this has been incorporated to the timeframe of 
each new project).</t>
  </si>
  <si>
    <t>Aktana's understanding of the brands and the way Pfizer works enabled them to be 
outstanding thought partners to simplify brand projects where possible and ensure
 we were optimizing use of the platform</t>
  </si>
  <si>
    <t>Jody</t>
  </si>
  <si>
    <t>Nair</t>
  </si>
  <si>
    <t>Sherrilyn</t>
  </si>
  <si>
    <t>Magby</t>
  </si>
  <si>
    <t>Beau</t>
  </si>
  <si>
    <t>Shealy</t>
  </si>
  <si>
    <t>The suggestions we used didn't provided any real benefit for our team since they 
have such a small TCL. Also, The platform seemed to make suggestions solely based 
on one or 2 data inputs which didn't make them that insightful.</t>
  </si>
  <si>
    <t>I can see this platform being beneficial for a team with multiple products and many 
customers, as they will have more conflicting priorities.</t>
  </si>
  <si>
    <t>excellent support provided during the implementation and training.</t>
  </si>
  <si>
    <t>Sandeep</t>
  </si>
  <si>
    <t>Patel</t>
  </si>
  <si>
    <t>Neil</t>
  </si>
  <si>
    <t>Llewelyn</t>
  </si>
  <si>
    <t>Roslyn</t>
  </si>
  <si>
    <t>Robertson</t>
  </si>
  <si>
    <t>Excellent resource for supporting and improving sales force engagements with customers.</t>
  </si>
  <si>
    <t>Information gathering/workshop process worked better during the initial roll out of Smart 
Suggestions due to the knowledge and expertise of Derek and Anand. With regards to 
the second set of workshops, Ywan did a good job in the second to finalise our enhancements.</t>
  </si>
  <si>
    <t>Yin</t>
  </si>
  <si>
    <t>Qin</t>
  </si>
  <si>
    <t>Benjamin</t>
  </si>
  <si>
    <t>Head</t>
  </si>
  <si>
    <t>had initial difficulties accessing reports and interpreting insights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</si>
</sst>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 #,##0.00\ \);_(* &quot;-&quot;??_);_(\ @_ \)"/>
    <numFmt numFmtId="165" formatCode="0.0"/>
    <numFmt numFmtId="166" formatCode="_(* #,##0.0_);_(* \(\ #,##0.0\ \);_(* &quot;-&quot;??_);_(\ @_ \)"/>
    <numFmt numFmtId="167" formatCode="_(* #,##0_);_(* \(\ #,##0\ \);_(* &quot;-&quot;??_);_(\ @_ \)"/>
  </numFmts>
  <fonts count="34" x14ac:knownFonts="1">
    <font>
      <sz val="10"/>
      <name val="Segoe UI"/>
    </font>
    <font>
      <sz val="10"/>
      <name val="Segoe UI"/>
    </font>
    <font>
      <b/>
      <sz val="13"/>
      <name val="Arial"/>
    </font>
    <font>
      <sz val="13"/>
      <name val="Arial"/>
    </font>
    <font>
      <b/>
      <sz val="10"/>
      <name val="Segoe UI"/>
    </font>
    <font>
      <b/>
      <sz val="10"/>
      <name val="Arial"/>
    </font>
    <font>
      <b/>
      <sz val="10"/>
      <color indexed="0"/>
      <name val="Microsoft Sans Serif"/>
    </font>
    <font>
      <b/>
      <sz val="10"/>
      <name val="Microsoft Sans Serif"/>
    </font>
    <font>
      <u/>
      <sz val="10"/>
      <color theme="10"/>
      <name val="Segoe UI"/>
    </font>
    <font>
      <sz val="12"/>
      <color rgb="FF3F3F76"/>
      <name val="Calibri"/>
      <family val="2"/>
      <scheme val="minor"/>
    </font>
    <font>
      <sz val="13"/>
      <color rgb="FF000000"/>
      <name val="Arial"/>
    </font>
    <font>
      <sz val="13"/>
      <color rgb="FF1C4587"/>
      <name val="Arial"/>
    </font>
    <font>
      <sz val="13"/>
      <color rgb="FF073763"/>
      <name val="Arial"/>
    </font>
    <font>
      <sz val="13"/>
      <color rgb="FF0563C1"/>
      <name val="Arial"/>
    </font>
    <font>
      <i/>
      <sz val="13"/>
      <color rgb="FF434343"/>
      <name val="Arial"/>
    </font>
    <font>
      <sz val="9"/>
      <color rgb="FF000000"/>
      <name val="Arial"/>
    </font>
    <font>
      <sz val="10"/>
      <color rgb="FF3F3F76"/>
      <name val="Calibri"/>
      <family val="2"/>
      <scheme val="minor"/>
    </font>
    <font>
      <sz val="10"/>
      <color theme="0"/>
      <name val="Segoe UI"/>
    </font>
    <font>
      <b/>
      <sz val="10"/>
      <color theme="0"/>
      <name val="Segoe UI"/>
    </font>
    <font>
      <sz val="10"/>
      <color rgb="FF3F3F76"/>
      <name val="Calibri"/>
      <family val="2"/>
    </font>
    <font>
      <sz val="10"/>
      <color theme="4" tint="0.59999389629810485"/>
      <name val="Segoe UI"/>
    </font>
    <font>
      <sz val="10"/>
      <color theme="6" tint="-0.249977111117893"/>
      <name val="Segoe UI"/>
    </font>
    <font>
      <sz val="12"/>
      <color rgb="FF000000"/>
      <name val="Arial"/>
    </font>
    <font>
      <b/>
      <sz val="10"/>
      <color rgb="FF000000"/>
      <name val="Microsoft Sans Serif"/>
    </font>
    <font>
      <b/>
      <sz val="10"/>
      <color rgb="FFFFFFFF"/>
      <name val="Microsoft Sans Serif"/>
    </font>
    <font>
      <sz val="10"/>
      <color rgb="FFFFFFFF"/>
      <name val="Microsoft Sans Serif"/>
    </font>
    <font>
      <b/>
      <sz val="10"/>
      <color theme="0"/>
      <name val="Microsoft Sans Serif"/>
    </font>
    <font>
      <sz val="10"/>
      <color theme="0"/>
      <name val="Microsoft Sans Serif"/>
    </font>
    <font>
      <sz val="10"/>
      <color theme="1"/>
      <name val="Segoe UI"/>
    </font>
    <font>
      <u/>
      <sz val="10"/>
      <color theme="11"/>
      <name val="Segoe UI"/>
    </font>
    <font>
      <sz val="10"/>
      <color theme="10"/>
      <name val="Segoe UI"/>
    </font>
    <font>
      <sz val="10"/>
      <name val="Arial"/>
    </font>
    <font>
      <sz val="10"/>
      <color rgb="FF000000"/>
      <name val="Arial"/>
    </font>
    <font>
      <sz val="12"/>
      <color rgb="FF333E48"/>
      <name val="Helvetica Neue"/>
    </font>
  </fonts>
  <fills count="17">
    <fill>
      <patternFill patternType="none"/>
    </fill>
    <fill>
      <patternFill patternType="gray125"/>
    </fill>
    <fill>
      <patternFill patternType="solid">
        <fgColor indexed="9"/>
      </patternFill>
    </fill>
    <fill>
      <patternFill patternType="solid">
        <fgColor indexed="8"/>
      </patternFill>
    </fill>
    <fill>
      <patternFill patternType="solid">
        <fgColor rgb="FFFFCC99"/>
      </patternFill>
    </fill>
    <fill>
      <patternFill patternType="solid">
        <fgColor theme="4" tint="0.79998168889431442"/>
        <bgColor indexed="64"/>
      </patternFill>
    </fill>
    <fill>
      <patternFill patternType="solid">
        <fgColor theme="4"/>
        <bgColor indexed="64"/>
      </patternFill>
    </fill>
    <fill>
      <patternFill patternType="solid">
        <fgColor theme="2" tint="-9.9978637043366805E-2"/>
        <bgColor indexed="64"/>
      </patternFill>
    </fill>
    <fill>
      <patternFill patternType="solid">
        <fgColor rgb="FFFFCC99"/>
        <bgColor rgb="FF000000"/>
      </patternFill>
    </fill>
    <fill>
      <patternFill patternType="solid">
        <fgColor rgb="FFFFFFFF"/>
        <bgColor rgb="FF000000"/>
      </patternFill>
    </fill>
    <fill>
      <patternFill patternType="solid">
        <fgColor rgb="FF000000"/>
        <bgColor rgb="FF000000"/>
      </patternFill>
    </fill>
    <fill>
      <patternFill patternType="solid">
        <fgColor theme="9"/>
        <bgColor indexed="64"/>
      </patternFill>
    </fill>
    <fill>
      <patternFill patternType="solid">
        <fgColor rgb="FFFF0000"/>
        <bgColor indexed="64"/>
      </patternFill>
    </fill>
    <fill>
      <patternFill patternType="solid">
        <fgColor theme="3"/>
        <bgColor indexed="64"/>
      </patternFill>
    </fill>
    <fill>
      <patternFill patternType="solid">
        <fgColor rgb="FF7030A0"/>
        <bgColor indexed="64"/>
      </patternFill>
    </fill>
    <fill>
      <patternFill patternType="solid">
        <fgColor theme="5"/>
        <bgColor indexed="64"/>
      </patternFill>
    </fill>
    <fill>
      <patternFill patternType="solid">
        <fgColor rgb="FFD9E1F2"/>
        <bgColor rgb="FF000000"/>
      </patternFill>
    </fill>
  </fills>
  <borders count="11">
    <border>
      <left/>
      <right/>
      <top/>
      <bottom/>
      <diagonal/>
    </border>
    <border>
      <left/>
      <right/>
      <top style="thin">
        <color auto="1"/>
      </top>
      <bottom style="double">
        <color auto="1"/>
      </bottom>
      <diagonal/>
    </border>
    <border>
      <left style="thin">
        <color rgb="FF7F7F7F"/>
      </left>
      <right style="thin">
        <color rgb="FF7F7F7F"/>
      </right>
      <top style="thin">
        <color rgb="FF7F7F7F"/>
      </top>
      <bottom style="thin">
        <color rgb="FF7F7F7F"/>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4">
    <xf numFmtId="0" fontId="0" fillId="0" borderId="0"/>
    <xf numFmtId="164" fontId="1" fillId="0" borderId="0" applyFont="0" applyFill="0" applyBorder="0" applyAlignment="0" applyProtection="0"/>
    <xf numFmtId="0" fontId="8" fillId="0" borderId="0" applyNumberFormat="0" applyFill="0" applyBorder="0" applyAlignment="0" applyProtection="0"/>
    <xf numFmtId="0" fontId="9" fillId="4" borderId="2" applyNumberFormat="0" applyAlignment="0" applyProtection="0"/>
    <xf numFmtId="9" fontId="1" fillId="0" borderId="0" applyFon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cellStyleXfs>
  <cellXfs count="87">
    <xf numFmtId="0" fontId="0" fillId="0" borderId="0" xfId="0"/>
    <xf numFmtId="0" fontId="2" fillId="0" borderId="0" xfId="0" applyFont="1"/>
    <xf numFmtId="0" fontId="3" fillId="0" borderId="0" xfId="0" applyFont="1"/>
    <xf numFmtId="0" fontId="10" fillId="0" borderId="0" xfId="0" applyFont="1"/>
    <xf numFmtId="0" fontId="8" fillId="0" borderId="0" xfId="2"/>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4" fillId="0" borderId="0" xfId="0" applyFont="1"/>
    <xf numFmtId="0" fontId="5" fillId="0" borderId="0" xfId="0" applyFont="1"/>
    <xf numFmtId="0" fontId="6" fillId="2" borderId="0" xfId="0" applyFont="1" applyFill="1" applyAlignment="1">
      <alignment horizontal="center" vertical="center" wrapText="1"/>
    </xf>
    <xf numFmtId="0" fontId="6" fillId="0" borderId="0" xfId="0" applyFont="1" applyFill="1" applyAlignment="1">
      <alignment horizontal="center" vertical="center" wrapText="1"/>
    </xf>
    <xf numFmtId="2" fontId="0" fillId="0" borderId="0" xfId="0" applyNumberFormat="1" applyFill="1" applyAlignment="1">
      <alignment horizontal="center" vertical="center"/>
    </xf>
    <xf numFmtId="1" fontId="0" fillId="0" borderId="0" xfId="0" applyNumberFormat="1" applyFill="1" applyAlignment="1">
      <alignment horizontal="center" vertical="center"/>
    </xf>
    <xf numFmtId="165" fontId="0" fillId="0" borderId="0" xfId="0" applyNumberFormat="1"/>
    <xf numFmtId="0" fontId="0" fillId="0" borderId="0" xfId="0" applyFill="1" applyAlignment="1">
      <alignment horizontal="center" vertical="center"/>
    </xf>
    <xf numFmtId="165" fontId="0" fillId="0" borderId="0" xfId="0" applyNumberFormat="1" applyFill="1"/>
    <xf numFmtId="0" fontId="6" fillId="5" borderId="0" xfId="0" applyFont="1" applyFill="1" applyAlignment="1">
      <alignment horizontal="center" vertical="center" wrapText="1"/>
    </xf>
    <xf numFmtId="0" fontId="16" fillId="4" borderId="2" xfId="3" applyFont="1"/>
    <xf numFmtId="0" fontId="0" fillId="0" borderId="0" xfId="0" applyAlignment="1">
      <alignment horizontal="left"/>
    </xf>
    <xf numFmtId="0" fontId="17" fillId="6" borderId="0" xfId="0" applyFont="1" applyFill="1"/>
    <xf numFmtId="0" fontId="18" fillId="6" borderId="0" xfId="0" applyFont="1" applyFill="1"/>
    <xf numFmtId="0" fontId="4" fillId="7" borderId="0" xfId="0" applyFont="1" applyFill="1" applyAlignment="1">
      <alignment horizontal="left"/>
    </xf>
    <xf numFmtId="165" fontId="4" fillId="7" borderId="0" xfId="0" applyNumberFormat="1" applyFont="1" applyFill="1"/>
    <xf numFmtId="165" fontId="0" fillId="7" borderId="0" xfId="0" applyNumberFormat="1" applyFill="1"/>
    <xf numFmtId="0" fontId="4" fillId="5" borderId="0" xfId="0" applyFont="1" applyFill="1"/>
    <xf numFmtId="165" fontId="0" fillId="0" borderId="0" xfId="0" applyNumberFormat="1" applyFill="1" applyAlignment="1">
      <alignment horizontal="center" vertical="center"/>
    </xf>
    <xf numFmtId="0" fontId="7" fillId="0" borderId="0" xfId="0" applyFont="1" applyFill="1" applyAlignment="1">
      <alignment horizontal="center" vertical="center" wrapText="1"/>
    </xf>
    <xf numFmtId="0" fontId="19" fillId="8" borderId="2" xfId="0" applyFont="1" applyFill="1" applyBorder="1"/>
    <xf numFmtId="166" fontId="0" fillId="0" borderId="0" xfId="1" applyNumberFormat="1" applyFont="1"/>
    <xf numFmtId="0" fontId="0" fillId="0" borderId="0" xfId="1" applyNumberFormat="1" applyFont="1"/>
    <xf numFmtId="166" fontId="0" fillId="0" borderId="0" xfId="1" applyNumberFormat="1" applyFont="1" applyAlignment="1">
      <alignment horizontal="left"/>
    </xf>
    <xf numFmtId="164" fontId="0" fillId="0" borderId="0" xfId="1" applyFont="1" applyAlignment="1">
      <alignment horizontal="left"/>
    </xf>
    <xf numFmtId="0" fontId="20" fillId="0" borderId="0" xfId="0" applyFont="1" applyAlignment="1">
      <alignment horizontal="left"/>
    </xf>
    <xf numFmtId="166" fontId="20" fillId="0" borderId="0" xfId="1" applyNumberFormat="1" applyFont="1" applyAlignment="1"/>
    <xf numFmtId="9" fontId="21" fillId="0" borderId="0" xfId="4" applyFont="1" applyAlignment="1">
      <alignment horizontal="left"/>
    </xf>
    <xf numFmtId="0" fontId="21" fillId="0" borderId="0" xfId="0" applyFont="1" applyAlignment="1">
      <alignment horizontal="left"/>
    </xf>
    <xf numFmtId="0" fontId="4" fillId="0" borderId="1" xfId="0" applyFont="1" applyBorder="1"/>
    <xf numFmtId="166" fontId="0" fillId="0" borderId="1" xfId="1" applyNumberFormat="1" applyFont="1" applyBorder="1"/>
    <xf numFmtId="0" fontId="21" fillId="0" borderId="1" xfId="0" applyFont="1" applyBorder="1" applyAlignment="1">
      <alignment horizontal="left"/>
    </xf>
    <xf numFmtId="166" fontId="0" fillId="0" borderId="0" xfId="1" applyNumberFormat="1" applyFont="1" applyBorder="1"/>
    <xf numFmtId="0" fontId="21" fillId="0" borderId="0" xfId="0" applyFont="1" applyBorder="1" applyAlignment="1">
      <alignment horizontal="left"/>
    </xf>
    <xf numFmtId="0" fontId="22" fillId="0" borderId="0" xfId="0" applyFont="1"/>
    <xf numFmtId="1" fontId="0" fillId="0" borderId="0" xfId="0" applyNumberFormat="1"/>
    <xf numFmtId="9" fontId="0" fillId="0" borderId="0" xfId="4" applyFont="1"/>
    <xf numFmtId="0" fontId="4" fillId="0" borderId="3" xfId="1" applyNumberFormat="1" applyFont="1" applyBorder="1"/>
    <xf numFmtId="0" fontId="21" fillId="0" borderId="4" xfId="0" applyFont="1" applyBorder="1" applyAlignment="1">
      <alignment horizontal="left"/>
    </xf>
    <xf numFmtId="0" fontId="0" fillId="0" borderId="4" xfId="0" applyBorder="1"/>
    <xf numFmtId="0" fontId="0" fillId="0" borderId="5" xfId="0" applyBorder="1"/>
    <xf numFmtId="167" fontId="28" fillId="0" borderId="6" xfId="1" applyNumberFormat="1" applyFont="1" applyBorder="1"/>
    <xf numFmtId="167" fontId="28" fillId="0" borderId="0" xfId="1" applyNumberFormat="1" applyFont="1" applyBorder="1" applyAlignment="1">
      <alignment horizontal="left"/>
    </xf>
    <xf numFmtId="167" fontId="28" fillId="0" borderId="0" xfId="1" applyNumberFormat="1" applyFont="1" applyBorder="1"/>
    <xf numFmtId="167" fontId="28" fillId="0" borderId="7" xfId="1" applyNumberFormat="1" applyFont="1" applyBorder="1"/>
    <xf numFmtId="0" fontId="28" fillId="0" borderId="8" xfId="1" applyNumberFormat="1" applyFont="1" applyBorder="1"/>
    <xf numFmtId="0" fontId="28" fillId="0" borderId="9" xfId="0" applyNumberFormat="1" applyFont="1" applyBorder="1" applyAlignment="1">
      <alignment horizontal="left"/>
    </xf>
    <xf numFmtId="0" fontId="28" fillId="0" borderId="9" xfId="0" applyNumberFormat="1" applyFont="1" applyBorder="1"/>
    <xf numFmtId="0" fontId="28" fillId="0" borderId="10" xfId="0" applyNumberFormat="1" applyFont="1" applyBorder="1"/>
    <xf numFmtId="0" fontId="17" fillId="12" borderId="0" xfId="0" applyFont="1" applyFill="1" applyAlignment="1">
      <alignment horizontal="center"/>
    </xf>
    <xf numFmtId="0" fontId="17" fillId="13" borderId="0" xfId="0" applyFont="1" applyFill="1" applyAlignment="1">
      <alignment horizontal="center"/>
    </xf>
    <xf numFmtId="0" fontId="17" fillId="14" borderId="0" xfId="0" applyFont="1" applyFill="1" applyAlignment="1">
      <alignment horizontal="center"/>
    </xf>
    <xf numFmtId="0" fontId="0" fillId="0" borderId="0" xfId="0" applyFont="1"/>
    <xf numFmtId="0" fontId="4" fillId="16" borderId="0" xfId="0" applyFont="1" applyFill="1"/>
    <xf numFmtId="0" fontId="30" fillId="0" borderId="0" xfId="2" applyFont="1"/>
    <xf numFmtId="0" fontId="31" fillId="0" borderId="0" xfId="0" applyFont="1"/>
    <xf numFmtId="0" fontId="28" fillId="0" borderId="0" xfId="0" applyFont="1"/>
    <xf numFmtId="0" fontId="32" fillId="0" borderId="0" xfId="0" applyFont="1"/>
    <xf numFmtId="0" fontId="22" fillId="0" borderId="0" xfId="0" applyFont="1" applyAlignment="1">
      <alignment wrapText="1"/>
    </xf>
    <xf numFmtId="0" fontId="22" fillId="0" borderId="0" xfId="0" applyFont="1" applyAlignment="1">
      <alignment vertical="top" wrapText="1"/>
    </xf>
    <xf numFmtId="0" fontId="17" fillId="6" borderId="0" xfId="1" applyNumberFormat="1" applyFont="1" applyFill="1" applyAlignment="1">
      <alignment horizontal="center"/>
    </xf>
    <xf numFmtId="0" fontId="17" fillId="11" borderId="0" xfId="0" applyFont="1" applyFill="1" applyAlignment="1">
      <alignment horizontal="center"/>
    </xf>
    <xf numFmtId="0" fontId="17" fillId="12" borderId="0" xfId="0" applyFont="1" applyFill="1" applyAlignment="1">
      <alignment horizontal="center"/>
    </xf>
    <xf numFmtId="0" fontId="25" fillId="10" borderId="0" xfId="0" applyFont="1" applyFill="1" applyAlignment="1">
      <alignment vertical="center" wrapText="1"/>
    </xf>
    <xf numFmtId="0" fontId="0" fillId="0" borderId="0" xfId="0" applyAlignment="1">
      <alignment wrapText="1"/>
    </xf>
    <xf numFmtId="0" fontId="23" fillId="0" borderId="0" xfId="0" applyFont="1" applyAlignment="1">
      <alignment vertical="center" wrapText="1"/>
    </xf>
    <xf numFmtId="0" fontId="24" fillId="10" borderId="0" xfId="0" applyFont="1" applyFill="1" applyAlignment="1">
      <alignment vertical="center" wrapText="1"/>
    </xf>
    <xf numFmtId="0" fontId="23" fillId="9" borderId="0" xfId="0" applyFont="1" applyFill="1" applyAlignment="1">
      <alignment vertical="center" wrapText="1"/>
    </xf>
    <xf numFmtId="0" fontId="17" fillId="15" borderId="0" xfId="0" applyFont="1" applyFill="1" applyAlignment="1">
      <alignment horizontal="center"/>
    </xf>
    <xf numFmtId="0" fontId="17" fillId="14" borderId="0" xfId="0" applyFont="1" applyFill="1" applyAlignment="1">
      <alignment horizontal="center"/>
    </xf>
    <xf numFmtId="0" fontId="17" fillId="13" borderId="0" xfId="0" applyFont="1" applyFill="1" applyAlignment="1">
      <alignment horizontal="center"/>
    </xf>
    <xf numFmtId="0" fontId="0" fillId="0" borderId="0" xfId="0" applyFill="1" applyAlignment="1">
      <alignment wrapText="1"/>
    </xf>
    <xf numFmtId="0" fontId="26" fillId="3" borderId="0" xfId="0" applyFont="1" applyFill="1" applyAlignment="1">
      <alignment vertical="center" wrapText="1"/>
    </xf>
    <xf numFmtId="0" fontId="6" fillId="0" borderId="0" xfId="0" applyFont="1" applyFill="1" applyAlignment="1">
      <alignment vertical="center" wrapText="1"/>
    </xf>
    <xf numFmtId="0" fontId="6" fillId="2" borderId="0" xfId="0" applyFont="1" applyFill="1" applyAlignment="1">
      <alignment vertical="center" wrapText="1"/>
    </xf>
    <xf numFmtId="0" fontId="27" fillId="3" borderId="0" xfId="0" applyFont="1" applyFill="1" applyAlignment="1">
      <alignment vertical="center" wrapText="1"/>
    </xf>
    <xf numFmtId="0" fontId="33" fillId="0" borderId="0" xfId="0" applyFont="1"/>
  </cellXfs>
  <cellStyles count="24">
    <cellStyle name="Comma" xfId="1" builtinId="3"/>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2" builtinId="8"/>
    <cellStyle name="Input" xfId="3" builtinId="20"/>
    <cellStyle name="Normal" xfId="0" builtinId="0"/>
    <cellStyle name="Percent" xfId="4" builtinId="5"/>
  </cellStyles>
  <dxfs count="24">
    <dxf>
      <fill>
        <patternFill>
          <bgColor theme="2" tint="-9.9978637043366805E-2"/>
        </patternFill>
      </fill>
    </dxf>
    <dxf>
      <fill>
        <patternFill patternType="solid">
          <bgColor theme="6"/>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ont>
        <b/>
      </font>
    </dxf>
    <dxf>
      <font>
        <b/>
      </font>
    </dxf>
    <dxf>
      <font>
        <color theme="0"/>
      </font>
    </dxf>
    <dxf>
      <font>
        <color theme="0"/>
      </font>
    </dxf>
    <dxf>
      <font>
        <color theme="0"/>
      </font>
    </dxf>
    <dxf>
      <font>
        <color theme="0"/>
      </font>
    </dxf>
    <dxf>
      <font>
        <color theme="0"/>
      </font>
    </dxf>
    <dxf>
      <font>
        <color theme="0"/>
      </font>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ont>
        <b/>
      </font>
    </dxf>
    <dxf>
      <font>
        <b/>
      </font>
    </dxf>
    <dxf>
      <font>
        <b/>
      </font>
    </dxf>
    <dxf>
      <font>
        <b/>
      </font>
    </dxf>
    <dxf>
      <numFmt numFmtId="165" formatCode="0.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pivotCacheDefinition" Target="pivotCache/pivotCacheDefinition1.xml"/><Relationship Id="rId29" Type="http://schemas.openxmlformats.org/officeDocument/2006/relationships/theme" Target="theme/theme1.xml"/><Relationship Id="rId30" Type="http://schemas.openxmlformats.org/officeDocument/2006/relationships/styles" Target="styles.xml"/><Relationship Id="rId31" Type="http://schemas.openxmlformats.org/officeDocument/2006/relationships/sharedStrings" Target="sharedStrings.xml"/><Relationship Id="rId3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rek Choy" refreshedDate="42873.778189467594" createdVersion="4" refreshedVersion="4" minRefreshableVersion="3" recordCount="28">
  <cacheSource type="worksheet">
    <worksheetSource ref="A1:H1048576" sheet="all"/>
  </cacheSource>
  <cacheFields count="8">
    <cacheField name="Email Address" numFmtId="0">
      <sharedItems containsBlank="1"/>
    </cacheField>
    <cacheField name="First Name" numFmtId="0">
      <sharedItems containsBlank="1"/>
    </cacheField>
    <cacheField name="LastName" numFmtId="0">
      <sharedItems containsBlank="1"/>
    </cacheField>
    <cacheField name="Role" numFmtId="0">
      <sharedItems containsBlank="1"/>
    </cacheField>
    <cacheField name="Survey Module Assignment" numFmtId="0">
      <sharedItems containsBlank="1"/>
    </cacheField>
    <cacheField name="Company" numFmtId="0">
      <sharedItems containsBlank="1" count="7">
        <m/>
        <s v="MSD"/>
        <s v="Pfizer"/>
        <s v="Sunovion"/>
        <s v="Lilly"/>
        <s v="Merck Serono"/>
        <s v="AZ"/>
      </sharedItems>
    </cacheField>
    <cacheField name="Region" numFmtId="0">
      <sharedItems containsBlank="1" count="5">
        <m/>
        <s v="EU"/>
        <s v="US"/>
        <s v="JP"/>
        <s v="CN"/>
      </sharedItems>
    </cacheField>
    <cacheField name="How likely is it that you would recommend Aktana to a friend or colleague?" numFmtId="0">
      <sharedItems containsString="0" containsBlank="1" containsNumber="1" containsInteger="1" minValue="0"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
  <r>
    <s v="_x0000_"/>
    <s v="_x0000_"/>
    <s v="_x0000_"/>
    <s v="_x0000_"/>
    <m/>
    <x v="0"/>
    <x v="0"/>
    <m/>
  </r>
  <r>
    <s v="austin.wilson@merck.com"/>
    <s v="Austin"/>
    <s v="WIlson"/>
    <s v="Platform Lead"/>
    <s v="5;1;2;3;4"/>
    <x v="1"/>
    <x v="1"/>
    <n v="10"/>
  </r>
  <r>
    <s v="jade.benoit@pfizer.com"/>
    <s v="Jade"/>
    <s v="Benoit"/>
    <s v="Sales Ops"/>
    <s v="5;1;2;3;4"/>
    <x v="2"/>
    <x v="2"/>
    <n v="8"/>
  </r>
  <r>
    <s v="jacqueline.r.biesiadecki@pfizer.com"/>
    <s v="Jackie"/>
    <s v="Biesiadecki"/>
    <s v="Sales Management"/>
    <s v="5;1;2"/>
    <x v="2"/>
    <x v="2"/>
    <n v="8"/>
  </r>
  <r>
    <s v="christopher.brisson@sunovion.com"/>
    <s v="Chris"/>
    <s v="Brisson"/>
    <s v="Sales Management"/>
    <s v="5;1;2"/>
    <x v="3"/>
    <x v="2"/>
    <n v="10"/>
  </r>
  <r>
    <s v="corentin.camous@merck.com"/>
    <s v="Corentin"/>
    <s v="Camous"/>
    <s v="BI"/>
    <s v="5;1;3"/>
    <x v="1"/>
    <x v="1"/>
    <n v="10"/>
  </r>
  <r>
    <s v="jihene.mellef@merck.com"/>
    <s v="Jihene"/>
    <s v="Mellef"/>
    <s v="Brand Management"/>
    <s v="5;1;2;3"/>
    <x v="1"/>
    <x v="1"/>
    <n v="6"/>
  </r>
  <r>
    <s v="ishiguro_naohiko@lilly.com"/>
    <s v="Naohiko"/>
    <s v="Ishiguro"/>
    <s v="Sales Ops"/>
    <s v="5;1;2;3;4"/>
    <x v="4"/>
    <x v="3"/>
    <n v="10"/>
  </r>
  <r>
    <s v="shinichiro.akaho@merckgroup.com"/>
    <s v="Shinichiro"/>
    <s v="Akaho"/>
    <s v="Platform Lead"/>
    <s v="5;1;2;3;4"/>
    <x v="5"/>
    <x v="3"/>
    <n v="0"/>
  </r>
  <r>
    <s v="Hiroyuki.kii@pfizer.com"/>
    <s v="Hiroyuki"/>
    <s v="Kii"/>
    <s v="Platform Lead"/>
    <s v="5;1;2;3;4"/>
    <x v="2"/>
    <x v="3"/>
    <n v="10"/>
  </r>
  <r>
    <s v="masahiro.nitta@merckgroup.com"/>
    <s v="Masahiro"/>
    <s v="Nitta"/>
    <s v="Sales Ops"/>
    <s v="5;1;2;3;4"/>
    <x v="5"/>
    <x v="3"/>
    <n v="2"/>
  </r>
  <r>
    <s v="Tsutomu.Yasuzumi@pfizer.com"/>
    <s v="Tsutomu"/>
    <s v="Yasuzumi"/>
    <s v="Sales Ops"/>
    <s v="5;1;2;3;4"/>
    <x v="2"/>
    <x v="3"/>
    <n v="7"/>
  </r>
  <r>
    <s v="Keiko.Miyabe@pfizer.com"/>
    <s v="Keiko"/>
    <s v="Miyabe"/>
    <s v="Brand Management"/>
    <s v="5;1;2;3"/>
    <x v="2"/>
    <x v="3"/>
    <n v="5"/>
  </r>
  <r>
    <s v="masaaki.asaka@pfizer.com"/>
    <s v="Masaaki"/>
    <s v="Asaka"/>
    <s v="Brand Management"/>
    <s v="5;1;2;3"/>
    <x v="2"/>
    <x v="3"/>
    <n v="5"/>
  </r>
  <r>
    <s v="yoshio.shinto@pfizer.com"/>
    <s v="Yoshio"/>
    <s v="Shinto"/>
    <s v="Sales Management"/>
    <s v="5;1;2"/>
    <x v="2"/>
    <x v="3"/>
    <n v="5"/>
  </r>
  <r>
    <s v="tadashi.kitamura@pfizer.com"/>
    <s v="Tadashi"/>
    <s v="Kitamura"/>
    <s v="Sales Management"/>
    <s v="5;1;2"/>
    <x v="2"/>
    <x v="3"/>
    <n v="8"/>
  </r>
  <r>
    <s v="tomohiro.miura@pfizer.com"/>
    <s v="Tomohiro"/>
    <s v="Miura"/>
    <s v="Sales Management"/>
    <s v="5;1;2"/>
    <x v="2"/>
    <x v="3"/>
    <n v="8"/>
  </r>
  <r>
    <s v="hosoda_masaki@lilly.com"/>
    <s v="Masahiko"/>
    <s v="Hosoda"/>
    <s v="BI"/>
    <s v="5;1;3"/>
    <x v="4"/>
    <x v="3"/>
    <n v="8"/>
  </r>
  <r>
    <s v="akihiko.yoshioka@pfizer.com"/>
    <s v="Akihiko"/>
    <s v="Yoshioka"/>
    <s v="IT"/>
    <s v="5;2;4"/>
    <x v="2"/>
    <x v="3"/>
    <n v="8"/>
  </r>
  <r>
    <s v="jolivet_mathieu@lilly.com"/>
    <s v="Mathieu"/>
    <s v="Jolivet"/>
    <s v="Platform Lead"/>
    <s v="5;1;2;3;4"/>
    <x v="4"/>
    <x v="3"/>
    <n v="8"/>
  </r>
  <r>
    <s v="daini_kenji@lilly.com"/>
    <s v="Kenji"/>
    <s v="Daini"/>
    <s v="Sales Ops"/>
    <s v="5;1;2;3;4"/>
    <x v="4"/>
    <x v="3"/>
    <n v="8"/>
  </r>
  <r>
    <s v="Mizuho.Kitagaki@astrazeneca.com"/>
    <s v="Mizuho"/>
    <s v="Kitagaki"/>
    <s v="Sales Ops"/>
    <s v="5;1;2;3;4"/>
    <x v="6"/>
    <x v="3"/>
    <n v="6"/>
  </r>
  <r>
    <s v="takimoto_yo@lilly.com"/>
    <s v="Yo"/>
    <s v="Takimoto"/>
    <s v="IT"/>
    <s v="5;2;4"/>
    <x v="4"/>
    <x v="3"/>
    <n v="8"/>
  </r>
  <r>
    <s v="kiyomi.tokuyama@astrazeneca.com"/>
    <s v="Kiyomi"/>
    <s v="Tokuyama"/>
    <s v="IT"/>
    <s v="5;2;4"/>
    <x v="6"/>
    <x v="3"/>
    <n v="4"/>
  </r>
  <r>
    <s v="QianRu.Zhou@pfizer.com"/>
    <s v="Windy"/>
    <s v="Zhou"/>
    <s v="IT"/>
    <s v="5;2"/>
    <x v="2"/>
    <x v="4"/>
    <n v="8"/>
  </r>
  <r>
    <s v="LingLu.Tang@pfizer.com"/>
    <s v="Tracy"/>
    <s v="Tang"/>
    <s v="Sales Management"/>
    <s v="5;1;2"/>
    <x v="2"/>
    <x v="4"/>
    <n v="10"/>
  </r>
  <r>
    <s v="YiRan.Zhang@pfizer.com"/>
    <s v="Grace"/>
    <s v="Zhang"/>
    <s v="Brand Management"/>
    <s v="5;1;2"/>
    <x v="2"/>
    <x v="4"/>
    <n v="8"/>
  </r>
  <r>
    <m/>
    <m/>
    <m/>
    <m/>
    <m/>
    <x v="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E11" firstHeaderRow="1" firstDataRow="2" firstDataCol="1"/>
  <pivotFields count="8">
    <pivotField showAll="0" defaultSubtotal="0"/>
    <pivotField showAll="0" defaultSubtotal="0"/>
    <pivotField showAll="0" defaultSubtotal="0"/>
    <pivotField showAll="0" defaultSubtotal="0"/>
    <pivotField showAll="0" defaultSubtotal="0"/>
    <pivotField axis="axisRow" showAll="0">
      <items count="8">
        <item x="4"/>
        <item x="5"/>
        <item x="1"/>
        <item x="2"/>
        <item x="3"/>
        <item x="0"/>
        <item x="6"/>
        <item t="default"/>
      </items>
    </pivotField>
    <pivotField axis="axisCol" showAll="0">
      <items count="6">
        <item x="1"/>
        <item x="3"/>
        <item x="2"/>
        <item h="1" x="0"/>
        <item h="1" x="4"/>
        <item t="default"/>
      </items>
    </pivotField>
    <pivotField dataField="1" showAll="0"/>
  </pivotFields>
  <rowFields count="1">
    <field x="5"/>
  </rowFields>
  <rowItems count="7">
    <i>
      <x/>
    </i>
    <i>
      <x v="1"/>
    </i>
    <i>
      <x v="2"/>
    </i>
    <i>
      <x v="3"/>
    </i>
    <i>
      <x v="4"/>
    </i>
    <i>
      <x v="6"/>
    </i>
    <i t="grand">
      <x/>
    </i>
  </rowItems>
  <colFields count="1">
    <field x="6"/>
  </colFields>
  <colItems count="4">
    <i>
      <x/>
    </i>
    <i>
      <x v="1"/>
    </i>
    <i>
      <x v="2"/>
    </i>
    <i t="grand">
      <x/>
    </i>
  </colItems>
  <dataFields count="1">
    <dataField name="Average of How likely is it that you would recommend Aktana to a friend or colleague?" fld="7" subtotal="average" baseField="0" baseItem="0" numFmtId="165"/>
  </dataFields>
  <formats count="24">
    <format dxfId="23">
      <pivotArea outline="0" collapsedLevelsAreSubtotals="1" fieldPosition="0"/>
    </format>
    <format dxfId="22">
      <pivotArea field="5" type="button" dataOnly="0" labelOnly="1" outline="0" axis="axisRow" fieldPosition="0"/>
    </format>
    <format dxfId="21">
      <pivotArea dataOnly="0" labelOnly="1" fieldPosition="0">
        <references count="1">
          <reference field="6" count="1">
            <x v="0"/>
          </reference>
        </references>
      </pivotArea>
    </format>
    <format dxfId="20">
      <pivotArea dataOnly="0" labelOnly="1" fieldPosition="0">
        <references count="1">
          <reference field="6" count="1">
            <x v="2"/>
          </reference>
        </references>
      </pivotArea>
    </format>
    <format dxfId="19">
      <pivotArea dataOnly="0" labelOnly="1" grandCol="1" outline="0" fieldPosition="0"/>
    </format>
    <format dxfId="18">
      <pivotArea type="origin" dataOnly="0" labelOnly="1" outline="0" fieldPosition="0"/>
    </format>
    <format dxfId="17">
      <pivotArea field="5" type="button" dataOnly="0" labelOnly="1" outline="0" axis="axisRow" fieldPosition="0"/>
    </format>
    <format dxfId="16">
      <pivotArea field="6" type="button" dataOnly="0" labelOnly="1" outline="0" axis="axisCol" fieldPosition="0"/>
    </format>
    <format dxfId="15">
      <pivotArea type="topRight" dataOnly="0" labelOnly="1" outline="0" fieldPosition="0"/>
    </format>
    <format dxfId="14">
      <pivotArea dataOnly="0" labelOnly="1" fieldPosition="0">
        <references count="1">
          <reference field="6" count="0"/>
        </references>
      </pivotArea>
    </format>
    <format dxfId="13">
      <pivotArea dataOnly="0" labelOnly="1" grandCol="1" outline="0" fieldPosition="0"/>
    </format>
    <format dxfId="12">
      <pivotArea type="origin" dataOnly="0" labelOnly="1" outline="0" fieldPosition="0"/>
    </format>
    <format dxfId="11">
      <pivotArea field="5" type="button" dataOnly="0" labelOnly="1" outline="0" axis="axisRow" fieldPosition="0"/>
    </format>
    <format dxfId="10">
      <pivotArea field="6" type="button" dataOnly="0" labelOnly="1" outline="0" axis="axisCol" fieldPosition="0"/>
    </format>
    <format dxfId="9">
      <pivotArea type="topRight" dataOnly="0" labelOnly="1" outline="0" fieldPosition="0"/>
    </format>
    <format dxfId="8">
      <pivotArea dataOnly="0" labelOnly="1" fieldPosition="0">
        <references count="1">
          <reference field="6" count="0"/>
        </references>
      </pivotArea>
    </format>
    <format dxfId="7">
      <pivotArea dataOnly="0" labelOnly="1" grandCol="1" outline="0" fieldPosition="0"/>
    </format>
    <format dxfId="6">
      <pivotArea grandRow="1" outline="0" collapsedLevelsAreSubtotals="1" fieldPosition="0"/>
    </format>
    <format dxfId="5">
      <pivotArea dataOnly="0" labelOnly="1" grandRow="1" outline="0" fieldPosition="0"/>
    </format>
    <format dxfId="4">
      <pivotArea grandRow="1" outline="0" collapsedLevelsAreSubtotals="1" fieldPosition="0"/>
    </format>
    <format dxfId="3">
      <pivotArea dataOnly="0" labelOnly="1" grandRow="1" outline="0" fieldPosition="0"/>
    </format>
    <format dxfId="2">
      <pivotArea field="5" grandCol="1" collapsedLevelsAreSubtotals="1" axis="axisRow" fieldPosition="0">
        <references count="1">
          <reference field="5" count="5">
            <x v="0"/>
            <x v="1"/>
            <x v="2"/>
            <x v="3"/>
            <x v="4"/>
          </reference>
        </references>
      </pivotArea>
    </format>
    <format dxfId="1">
      <pivotArea field="5" grandCol="1" collapsedLevelsAreSubtotals="1" axis="axisRow" fieldPosition="0">
        <references count="1">
          <reference field="5" count="1">
            <x v="6"/>
          </reference>
        </references>
      </pivotArea>
    </format>
    <format dxfId="0">
      <pivotArea field="5" grandCol="1" collapsedLevelsAreSubtotals="1" axis="axisRow" fieldPosition="0">
        <references count="1">
          <reference field="5" count="1">
            <x v="6"/>
          </reference>
        </references>
      </pivotArea>
    </format>
  </formats>
  <pivotTableStyleInfo name="PivotStyleLight23"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surveymonkey.com/collect/?sm=fHSaE01_2FuknY_2FoAEGfdA9X6_2FTRp4cseYbAMvogwdoe_2BHg0LxHNI5T0OA6PXkpO0L" TargetMode="External"/><Relationship Id="rId2" Type="http://schemas.openxmlformats.org/officeDocument/2006/relationships/hyperlink" Target="mailto:robert.ruckman@pfizer.com"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mailto:robert.ruckman@pfizer.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www.surveymonkey.com/collect/?sm=fHSaE01_2FuknY_2FoAEGfdA9X6_2FTRp4cseYbAMvogwdoe_2BHg0LxHNI5T0OA6PXkpO0L" TargetMode="External"/></Relationships>
</file>

<file path=xl/worksheets/_rels/sheet27.xml.rels><?xml version="1.0" encoding="UTF-8" standalone="yes"?>
<Relationships xmlns="http://schemas.openxmlformats.org/package/2006/relationships"><Relationship Id="rId9" Type="http://schemas.openxmlformats.org/officeDocument/2006/relationships/hyperlink" Target="mailto:nishimoto_kyoichi@lilly.com" TargetMode="External"/><Relationship Id="rId20" Type="http://schemas.openxmlformats.org/officeDocument/2006/relationships/hyperlink" Target="mailto:yasumi_shiho@lilly.com" TargetMode="External"/><Relationship Id="rId21" Type="http://schemas.openxmlformats.org/officeDocument/2006/relationships/hyperlink" Target="mailto:masahiro.nitta@merckgroup.com" TargetMode="External"/><Relationship Id="rId22" Type="http://schemas.openxmlformats.org/officeDocument/2006/relationships/hyperlink" Target="mailto:shinichiro.akaho@merckgroup.com" TargetMode="External"/><Relationship Id="rId23" Type="http://schemas.openxmlformats.org/officeDocument/2006/relationships/hyperlink" Target="mailto:Kenji.Matsuzawa@astrazeneca.com" TargetMode="External"/><Relationship Id="rId24" Type="http://schemas.openxmlformats.org/officeDocument/2006/relationships/hyperlink" Target="mailto:kiyomi.tokuyama@astrazeneca.com" TargetMode="External"/><Relationship Id="rId25" Type="http://schemas.openxmlformats.org/officeDocument/2006/relationships/hyperlink" Target="mailto:Mizuho.Kitagaki@astrazeneca.com" TargetMode="External"/><Relationship Id="rId26" Type="http://schemas.openxmlformats.org/officeDocument/2006/relationships/hyperlink" Target="mailto:Atsushi.Yamashita@astrazeneca.com" TargetMode="External"/><Relationship Id="rId10" Type="http://schemas.openxmlformats.org/officeDocument/2006/relationships/hyperlink" Target="mailto:takesue_yuka@lilly.com" TargetMode="External"/><Relationship Id="rId11" Type="http://schemas.openxmlformats.org/officeDocument/2006/relationships/hyperlink" Target="mailto:kobayashi_atsushi@lilly.com" TargetMode="External"/><Relationship Id="rId12" Type="http://schemas.openxmlformats.org/officeDocument/2006/relationships/hyperlink" Target="mailto:makino_tadahide@lilly.com" TargetMode="External"/><Relationship Id="rId13" Type="http://schemas.openxmlformats.org/officeDocument/2006/relationships/hyperlink" Target="mailto:sinha_pradiptya@lilly.com" TargetMode="External"/><Relationship Id="rId14" Type="http://schemas.openxmlformats.org/officeDocument/2006/relationships/hyperlink" Target="mailto:takimoto_yo@lilly.com" TargetMode="External"/><Relationship Id="rId15" Type="http://schemas.openxmlformats.org/officeDocument/2006/relationships/hyperlink" Target="mailto:daini_kenji@lilly.com" TargetMode="External"/><Relationship Id="rId16" Type="http://schemas.openxmlformats.org/officeDocument/2006/relationships/hyperlink" Target="mailto:ishiguro_naohiko@lilly.com" TargetMode="External"/><Relationship Id="rId17" Type="http://schemas.openxmlformats.org/officeDocument/2006/relationships/hyperlink" Target="mailto:hosoda_masaki@lilly.com" TargetMode="External"/><Relationship Id="rId18" Type="http://schemas.openxmlformats.org/officeDocument/2006/relationships/hyperlink" Target="mailto:tian_yiwen@lilly.com" TargetMode="External"/><Relationship Id="rId19" Type="http://schemas.openxmlformats.org/officeDocument/2006/relationships/hyperlink" Target="mailto:jolivet_mathieu@lilly.com" TargetMode="External"/><Relationship Id="rId1" Type="http://schemas.openxmlformats.org/officeDocument/2006/relationships/hyperlink" Target="mailto:james.daly@pfizer.com" TargetMode="External"/><Relationship Id="rId2" Type="http://schemas.openxmlformats.org/officeDocument/2006/relationships/hyperlink" Target="mailto:robert.ruckman@pfizer.com" TargetMode="External"/><Relationship Id="rId3" Type="http://schemas.openxmlformats.org/officeDocument/2006/relationships/hyperlink" Target="mailto:cedric.j.smith@pfizer.com" TargetMode="External"/><Relationship Id="rId4" Type="http://schemas.openxmlformats.org/officeDocument/2006/relationships/hyperlink" Target="mailto:jade.benoit@pfizer.com" TargetMode="External"/><Relationship Id="rId5" Type="http://schemas.openxmlformats.org/officeDocument/2006/relationships/hyperlink" Target="mailto:seth.rakestraw@pfizer.com" TargetMode="External"/><Relationship Id="rId6" Type="http://schemas.openxmlformats.org/officeDocument/2006/relationships/hyperlink" Target="mailto:nicole.paolucci@sunovion.com" TargetMode="External"/><Relationship Id="rId7" Type="http://schemas.openxmlformats.org/officeDocument/2006/relationships/hyperlink" Target="mailto:jody.nair@bms.com" TargetMode="External"/><Relationship Id="rId8" Type="http://schemas.openxmlformats.org/officeDocument/2006/relationships/hyperlink" Target="mailto:artis.hall@bm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1"/>
  <sheetViews>
    <sheetView zoomScale="190" zoomScaleNormal="190" zoomScalePageLayoutView="190" workbookViewId="0">
      <selection activeCell="A6" sqref="A6"/>
    </sheetView>
  </sheetViews>
  <sheetFormatPr baseColWidth="10" defaultRowHeight="14" x14ac:dyDescent="0.2"/>
  <cols>
    <col min="1" max="1" width="71.59765625" bestFit="1" customWidth="1"/>
    <col min="2" max="2" width="16.3984375" bestFit="1" customWidth="1"/>
    <col min="3" max="3" width="3.796875" bestFit="1" customWidth="1"/>
    <col min="4" max="4" width="4.796875" bestFit="1" customWidth="1"/>
    <col min="5" max="5" width="10.796875" customWidth="1"/>
    <col min="6" max="6" width="12.3984375" customWidth="1"/>
  </cols>
  <sheetData>
    <row r="3" spans="1:5" x14ac:dyDescent="0.2">
      <c r="A3" s="22" t="s">
        <v>286</v>
      </c>
      <c r="B3" s="22" t="s">
        <v>283</v>
      </c>
      <c r="C3" s="22"/>
      <c r="D3" s="22"/>
      <c r="E3" s="22"/>
    </row>
    <row r="4" spans="1:5" x14ac:dyDescent="0.2">
      <c r="A4" s="23" t="s">
        <v>285</v>
      </c>
      <c r="B4" s="23" t="s">
        <v>279</v>
      </c>
      <c r="C4" s="22" t="s">
        <v>108</v>
      </c>
      <c r="D4" s="23" t="s">
        <v>52</v>
      </c>
      <c r="E4" s="23" t="s">
        <v>284</v>
      </c>
    </row>
    <row r="5" spans="1:5" x14ac:dyDescent="0.2">
      <c r="A5" s="21" t="s">
        <v>126</v>
      </c>
      <c r="B5" s="16"/>
      <c r="C5" s="16">
        <v>8.4</v>
      </c>
      <c r="D5" s="16"/>
      <c r="E5" s="26">
        <v>8.4</v>
      </c>
    </row>
    <row r="6" spans="1:5" x14ac:dyDescent="0.2">
      <c r="A6" s="21" t="s">
        <v>153</v>
      </c>
      <c r="B6" s="16"/>
      <c r="C6" s="16">
        <v>1</v>
      </c>
      <c r="D6" s="16"/>
      <c r="E6" s="26">
        <v>1</v>
      </c>
    </row>
    <row r="7" spans="1:5" x14ac:dyDescent="0.2">
      <c r="A7" s="21" t="s">
        <v>167</v>
      </c>
      <c r="B7" s="16">
        <v>8.6666666666666661</v>
      </c>
      <c r="C7" s="16"/>
      <c r="D7" s="16"/>
      <c r="E7" s="26">
        <v>8.6666666666666661</v>
      </c>
    </row>
    <row r="8" spans="1:5" x14ac:dyDescent="0.2">
      <c r="A8" s="21" t="s">
        <v>51</v>
      </c>
      <c r="B8" s="16"/>
      <c r="C8" s="16">
        <v>7</v>
      </c>
      <c r="D8" s="16">
        <v>8</v>
      </c>
      <c r="E8" s="26">
        <v>7.2</v>
      </c>
    </row>
    <row r="9" spans="1:5" x14ac:dyDescent="0.2">
      <c r="A9" s="21" t="s">
        <v>88</v>
      </c>
      <c r="B9" s="16"/>
      <c r="C9" s="16"/>
      <c r="D9" s="16">
        <v>10</v>
      </c>
      <c r="E9" s="26">
        <v>10</v>
      </c>
    </row>
    <row r="10" spans="1:5" x14ac:dyDescent="0.2">
      <c r="A10" s="21" t="s">
        <v>159</v>
      </c>
      <c r="B10" s="16"/>
      <c r="C10" s="16">
        <v>5</v>
      </c>
      <c r="D10" s="16"/>
      <c r="E10" s="26">
        <v>5</v>
      </c>
    </row>
    <row r="11" spans="1:5" x14ac:dyDescent="0.2">
      <c r="A11" s="24" t="s">
        <v>284</v>
      </c>
      <c r="B11" s="25">
        <v>8.6666666666666661</v>
      </c>
      <c r="C11" s="25">
        <v>6.4705882352941178</v>
      </c>
      <c r="D11" s="25">
        <v>8.6666666666666661</v>
      </c>
      <c r="E11" s="25">
        <v>7.0434782608695654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2:P67"/>
  <sheetViews>
    <sheetView zoomScale="130" zoomScaleNormal="130" zoomScalePageLayoutView="130" workbookViewId="0">
      <selection activeCell="B4" sqref="B4"/>
    </sheetView>
  </sheetViews>
  <sheetFormatPr baseColWidth="10" defaultRowHeight="14" x14ac:dyDescent="0.2"/>
  <cols>
    <col min="2" max="2" width="12.796875" customWidth="1"/>
    <col min="3" max="3" width="50.19921875" customWidth="1"/>
    <col min="4" max="14" width="16.3984375" customWidth="1"/>
    <col min="15" max="15" width="8.59765625" customWidth="1"/>
    <col min="16" max="16" width="16.3984375" customWidth="1"/>
  </cols>
  <sheetData>
    <row r="2" spans="1:16" x14ac:dyDescent="0.2">
      <c r="D2" s="27" t="s">
        <v>287</v>
      </c>
      <c r="E2" s="27" t="s">
        <v>288</v>
      </c>
      <c r="F2" s="27" t="s">
        <v>290</v>
      </c>
    </row>
    <row r="3" spans="1:16" x14ac:dyDescent="0.2">
      <c r="A3" s="10" t="s">
        <v>276</v>
      </c>
      <c r="D3">
        <f>VLOOKUP(B4,rate!A7:B13,2,FALSE)</f>
        <v>37</v>
      </c>
      <c r="E3">
        <f>VLOOKUP(B4,rate!A7:C14,3,FALSE)</f>
        <v>22</v>
      </c>
      <c r="F3">
        <f>VLOOKUP(B4,rate!A7:D13,4,FALSE)</f>
        <v>59</v>
      </c>
    </row>
    <row r="4" spans="1:16" x14ac:dyDescent="0.2">
      <c r="A4" t="s">
        <v>277</v>
      </c>
      <c r="B4" s="20" t="s">
        <v>51</v>
      </c>
    </row>
    <row r="7" spans="1:16" x14ac:dyDescent="0.2">
      <c r="B7" s="85" t="s">
        <v>262</v>
      </c>
      <c r="C7" s="85" t="s">
        <v>262</v>
      </c>
      <c r="D7" s="85" t="s">
        <v>262</v>
      </c>
      <c r="E7" s="85" t="s">
        <v>262</v>
      </c>
      <c r="F7" s="85" t="s">
        <v>262</v>
      </c>
      <c r="G7" s="85" t="s">
        <v>262</v>
      </c>
      <c r="H7" s="85" t="s">
        <v>262</v>
      </c>
      <c r="I7" s="85" t="s">
        <v>262</v>
      </c>
      <c r="J7" s="85" t="s">
        <v>262</v>
      </c>
      <c r="K7" s="85" t="s">
        <v>262</v>
      </c>
      <c r="L7" s="85" t="s">
        <v>262</v>
      </c>
      <c r="M7" s="85" t="s">
        <v>262</v>
      </c>
      <c r="N7" s="85" t="s">
        <v>262</v>
      </c>
      <c r="O7" s="85" t="s">
        <v>262</v>
      </c>
      <c r="P7" s="85" t="s">
        <v>262</v>
      </c>
    </row>
    <row r="8" spans="1:16" ht="26" x14ac:dyDescent="0.2">
      <c r="B8" s="83" t="s">
        <v>259</v>
      </c>
      <c r="C8" s="83" t="s">
        <v>259</v>
      </c>
      <c r="D8" s="19">
        <v>0</v>
      </c>
      <c r="E8" s="19" t="s">
        <v>263</v>
      </c>
      <c r="F8" s="19" t="s">
        <v>264</v>
      </c>
      <c r="G8" s="19" t="s">
        <v>265</v>
      </c>
      <c r="H8" s="19" t="s">
        <v>266</v>
      </c>
      <c r="I8" s="19" t="s">
        <v>267</v>
      </c>
      <c r="J8" s="19" t="s">
        <v>268</v>
      </c>
      <c r="K8" s="19" t="s">
        <v>269</v>
      </c>
      <c r="L8" s="19" t="s">
        <v>270</v>
      </c>
      <c r="M8" s="19" t="s">
        <v>271</v>
      </c>
      <c r="N8" s="19">
        <v>10</v>
      </c>
      <c r="O8" s="13" t="s">
        <v>282</v>
      </c>
      <c r="P8" s="13" t="s">
        <v>281</v>
      </c>
    </row>
    <row r="9" spans="1:16" x14ac:dyDescent="0.2">
      <c r="B9" s="81"/>
      <c r="C9" s="81"/>
      <c r="D9" s="17">
        <f>COUNTIFS(all!$F$3:$F$120,'Summary - Client'!$B$4,all!$H$3:$H$120,'Summary - Client'!D8)</f>
        <v>0</v>
      </c>
      <c r="E9" s="17">
        <f>COUNTIFS(all!$F$3:$F$120,'Summary - Client'!$B$4,all!$H$3:$H$120,'Summary - Client'!E8)</f>
        <v>0</v>
      </c>
      <c r="F9" s="17">
        <f>COUNTIFS(all!$F$3:$F$120,'Summary - Client'!$B$4,all!$H$3:$H$120,'Summary - Client'!F8)</f>
        <v>0</v>
      </c>
      <c r="G9" s="17">
        <f>COUNTIFS(all!$F$3:$F$120,'Summary - Client'!$B$4,all!$H$3:$H$120,'Summary - Client'!G8)</f>
        <v>0</v>
      </c>
      <c r="H9" s="17">
        <f>COUNTIFS(all!$F$3:$F$120,'Summary - Client'!$B$4,all!$H$3:$H$120,'Summary - Client'!H8)</f>
        <v>0</v>
      </c>
      <c r="I9" s="17">
        <f>COUNTIFS(all!$F$3:$F$120,'Summary - Client'!$B$4,all!$H$3:$H$120,'Summary - Client'!I8)</f>
        <v>3</v>
      </c>
      <c r="J9" s="17">
        <f>COUNTIFS(all!$F$3:$F$120,'Summary - Client'!$B$4,all!$H$3:$H$120,'Summary - Client'!J8)</f>
        <v>1</v>
      </c>
      <c r="K9" s="17">
        <f>COUNTIFS(all!$F$3:$F$120,'Summary - Client'!$B$4,all!$H$3:$H$120,'Summary - Client'!K8)</f>
        <v>1</v>
      </c>
      <c r="L9" s="17">
        <f>COUNTIFS(all!$F$3:$F$120,'Summary - Client'!$B$4,all!$H$3:$H$120,'Summary - Client'!L8)</f>
        <v>7</v>
      </c>
      <c r="M9" s="17">
        <f>COUNTIFS(all!$F$3:$F$120,'Summary - Client'!$B$4,all!$H$3:$H$120,'Summary - Client'!M8)</f>
        <v>1</v>
      </c>
      <c r="N9" s="17">
        <f>COUNTIFS(all!$F$3:$F$120,'Summary - Client'!$B$4,all!$H$3:$H$120,'Summary - Client'!N8)</f>
        <v>9</v>
      </c>
      <c r="O9" s="18">
        <f>((SUM(M9:N9)-SUM(D9:I9))/P9)*100</f>
        <v>31.818181818181817</v>
      </c>
      <c r="P9" s="15">
        <f>SUM(D9:N9)</f>
        <v>22</v>
      </c>
    </row>
    <row r="11" spans="1:16" x14ac:dyDescent="0.2">
      <c r="D11">
        <v>1</v>
      </c>
      <c r="E11">
        <v>2</v>
      </c>
      <c r="F11">
        <v>3</v>
      </c>
      <c r="G11">
        <v>4</v>
      </c>
      <c r="H11">
        <v>5</v>
      </c>
    </row>
    <row r="12" spans="1:16" x14ac:dyDescent="0.2">
      <c r="B12" s="85" t="s">
        <v>260</v>
      </c>
      <c r="C12" s="85" t="s">
        <v>260</v>
      </c>
      <c r="D12" s="85" t="s">
        <v>260</v>
      </c>
      <c r="E12" s="85" t="s">
        <v>260</v>
      </c>
      <c r="F12" s="85" t="s">
        <v>260</v>
      </c>
      <c r="G12" s="85" t="s">
        <v>260</v>
      </c>
      <c r="H12" s="85" t="s">
        <v>260</v>
      </c>
      <c r="I12" s="85" t="s">
        <v>260</v>
      </c>
      <c r="J12" s="85" t="s">
        <v>260</v>
      </c>
      <c r="K12" s="85" t="s">
        <v>260</v>
      </c>
      <c r="O12" s="14"/>
    </row>
    <row r="13" spans="1:16" ht="26" x14ac:dyDescent="0.2">
      <c r="B13" s="83" t="s">
        <v>259</v>
      </c>
      <c r="C13" s="83" t="s">
        <v>259</v>
      </c>
      <c r="D13" s="19" t="s">
        <v>215</v>
      </c>
      <c r="E13" s="19" t="s">
        <v>213</v>
      </c>
      <c r="F13" s="19" t="s">
        <v>211</v>
      </c>
      <c r="G13" s="19" t="s">
        <v>212</v>
      </c>
      <c r="H13" s="19" t="s">
        <v>216</v>
      </c>
      <c r="I13" s="13" t="s">
        <v>214</v>
      </c>
      <c r="J13" s="13" t="s">
        <v>258</v>
      </c>
      <c r="K13" s="29" t="s">
        <v>291</v>
      </c>
    </row>
    <row r="14" spans="1:16" x14ac:dyDescent="0.2">
      <c r="B14" s="81" t="s">
        <v>205</v>
      </c>
      <c r="C14" s="81" t="s">
        <v>205</v>
      </c>
      <c r="D14" s="17">
        <f>COUNTIFS(all!$F$3:$F$120,'Summary - Client'!$B$4,all!$I$3:$I$120,'Summary - Client'!D$13)</f>
        <v>0</v>
      </c>
      <c r="E14" s="17">
        <f>COUNTIFS(all!$F$3:$F$120,'Summary - Client'!$B$4,all!$I$3:$I$120,'Summary - Client'!E$13)</f>
        <v>2</v>
      </c>
      <c r="F14" s="17">
        <f>COUNTIFS(all!$F$3:$F$120,'Summary - Client'!$B$4,all!$I$3:$I$120,'Summary - Client'!F$13)</f>
        <v>5</v>
      </c>
      <c r="G14" s="17">
        <f>COUNTIFS(all!$F$3:$F$120,'Summary - Client'!$B$4,all!$I$3:$I$120,'Summary - Client'!G$13)</f>
        <v>11</v>
      </c>
      <c r="H14" s="17">
        <f>COUNTIFS(all!$F$3:$F$120,'Summary - Client'!$B$4,all!$I$3:$I$120,'Summary - Client'!H$13)</f>
        <v>3</v>
      </c>
      <c r="I14" s="17">
        <f>COUNTIFS(all!$F$3:$F$120,'Summary - Client'!$B$4,all!$I$3:$I$120,'Summary - Client'!I$13)</f>
        <v>1</v>
      </c>
      <c r="J14" s="15">
        <f>SUM(D14:I14)</f>
        <v>22</v>
      </c>
      <c r="K14" s="28">
        <f>SUMPRODUCT($D$11:$H$11,D14:H14)/SUM(D14:H14)</f>
        <v>3.7142857142857144</v>
      </c>
    </row>
    <row r="15" spans="1:16" x14ac:dyDescent="0.2">
      <c r="B15" s="81" t="s">
        <v>206</v>
      </c>
      <c r="C15" s="81" t="s">
        <v>206</v>
      </c>
      <c r="D15" s="17">
        <f>COUNTIFS(all!$F$3:$F$120,'Summary - Client'!$B$4,all!$J$3:$J$120,'Summary - Client'!D$13)</f>
        <v>0</v>
      </c>
      <c r="E15" s="17">
        <f>COUNTIFS(all!$F$3:$F$120,'Summary - Client'!$B$4,all!$J$3:$J$120,'Summary - Client'!E$13)</f>
        <v>4</v>
      </c>
      <c r="F15" s="17">
        <f>COUNTIFS(all!$F$3:$F$120,'Summary - Client'!$B$4,all!$J$3:$J$120,'Summary - Client'!F$13)</f>
        <v>6</v>
      </c>
      <c r="G15" s="17">
        <f>COUNTIFS(all!$F$3:$F$120,'Summary - Client'!$B$4,all!$J$3:$J$120,'Summary - Client'!G$13)</f>
        <v>9</v>
      </c>
      <c r="H15" s="17">
        <f>COUNTIFS(all!$F$3:$F$120,'Summary - Client'!$B$4,all!$J$3:$J$120,'Summary - Client'!H$13)</f>
        <v>2</v>
      </c>
      <c r="I15" s="17">
        <f>COUNTIFS(all!$F$3:$F$120,'Summary - Client'!$B$4,all!$J$3:$J$120,'Summary - Client'!I$13)</f>
        <v>1</v>
      </c>
      <c r="J15" s="15">
        <f t="shared" ref="J15:J20" si="0">SUM(D15:I15)</f>
        <v>22</v>
      </c>
      <c r="K15" s="28">
        <f t="shared" ref="K15:K20" si="1">SUMPRODUCT($D$11:$H$11,D15:H15)/SUM(D15:H15)</f>
        <v>3.4285714285714284</v>
      </c>
    </row>
    <row r="16" spans="1:16" x14ac:dyDescent="0.2">
      <c r="B16" s="81" t="s">
        <v>207</v>
      </c>
      <c r="C16" s="81" t="s">
        <v>207</v>
      </c>
      <c r="D16" s="17">
        <f>COUNTIFS(all!$F$3:$F$120,'Summary - Client'!$B$4,all!$K$3:$K$120,'Summary - Client'!D$13)</f>
        <v>0</v>
      </c>
      <c r="E16" s="17">
        <f>COUNTIFS(all!$F$3:$F$120,'Summary - Client'!$B$4,all!$K$3:$K$120,'Summary - Client'!E$13)</f>
        <v>4</v>
      </c>
      <c r="F16" s="17">
        <f>COUNTIFS(all!$F$3:$F$120,'Summary - Client'!$B$4,all!$K$3:$K$120,'Summary - Client'!F$13)</f>
        <v>3</v>
      </c>
      <c r="G16" s="17">
        <f>COUNTIFS(all!$F$3:$F$120,'Summary - Client'!$B$4,all!$K$3:$K$120,'Summary - Client'!G$13)</f>
        <v>13</v>
      </c>
      <c r="H16" s="17">
        <f>COUNTIFS(all!$F$3:$F$120,'Summary - Client'!$B$4,all!$K$3:$K$120,'Summary - Client'!H$13)</f>
        <v>1</v>
      </c>
      <c r="I16" s="17">
        <f>COUNTIFS(all!$F$3:$F$120,'Summary - Client'!$B$4,all!$K$3:$K$120,'Summary - Client'!I$13)</f>
        <v>1</v>
      </c>
      <c r="J16" s="15">
        <f t="shared" si="0"/>
        <v>22</v>
      </c>
      <c r="K16" s="28">
        <f t="shared" si="1"/>
        <v>3.5238095238095237</v>
      </c>
    </row>
    <row r="17" spans="2:11" x14ac:dyDescent="0.2">
      <c r="B17" s="81" t="s">
        <v>217</v>
      </c>
      <c r="C17" s="81" t="s">
        <v>217</v>
      </c>
      <c r="D17" s="17">
        <f>COUNTIFS(all!$F$3:$F$120,'Summary - Client'!$B$4,all!$L$3:$L$120,'Summary - Client'!D$13)</f>
        <v>1</v>
      </c>
      <c r="E17" s="17">
        <f>COUNTIFS(all!$F$3:$F$120,'Summary - Client'!$B$4,all!$L$3:$L$120,'Summary - Client'!E$13)</f>
        <v>1</v>
      </c>
      <c r="F17" s="17">
        <f>COUNTIFS(all!$F$3:$F$120,'Summary - Client'!$B$4,all!$L$3:$L$120,'Summary - Client'!F$13)</f>
        <v>7</v>
      </c>
      <c r="G17" s="17">
        <f>COUNTIFS(all!$F$3:$F$120,'Summary - Client'!$B$4,all!$L$3:$L$120,'Summary - Client'!G$13)</f>
        <v>7</v>
      </c>
      <c r="H17" s="17">
        <f>COUNTIFS(all!$F$3:$F$120,'Summary - Client'!$B$4,all!$L$3:$L$120,'Summary - Client'!H$13)</f>
        <v>1</v>
      </c>
      <c r="I17" s="17">
        <f>COUNTIFS(all!$F$3:$F$120,'Summary - Client'!$B$4,all!$L$3:$L$120,'Summary - Client'!I$13)</f>
        <v>5</v>
      </c>
      <c r="J17" s="15">
        <f t="shared" si="0"/>
        <v>22</v>
      </c>
      <c r="K17" s="28">
        <f t="shared" si="1"/>
        <v>3.3529411764705883</v>
      </c>
    </row>
    <row r="18" spans="2:11" x14ac:dyDescent="0.2">
      <c r="B18" s="81" t="s">
        <v>208</v>
      </c>
      <c r="C18" s="81" t="s">
        <v>208</v>
      </c>
      <c r="D18" s="17">
        <f>COUNTIFS(all!$F$3:$F$120,'Summary - Client'!$B$4,all!$M$3:$M$120,'Summary - Client'!D$13)</f>
        <v>1</v>
      </c>
      <c r="E18" s="17">
        <f>COUNTIFS(all!$F$3:$F$120,'Summary - Client'!$B$4,all!$M$3:$M$120,'Summary - Client'!E$13)</f>
        <v>1</v>
      </c>
      <c r="F18" s="17">
        <f>COUNTIFS(all!$F$3:$F$120,'Summary - Client'!$B$4,all!$M$3:$M$120,'Summary - Client'!F$13)</f>
        <v>7</v>
      </c>
      <c r="G18" s="17">
        <f>COUNTIFS(all!$F$3:$F$120,'Summary - Client'!$B$4,all!$M$3:$M$120,'Summary - Client'!G$13)</f>
        <v>8</v>
      </c>
      <c r="H18" s="17">
        <f>COUNTIFS(all!$F$3:$F$120,'Summary - Client'!$B$4,all!$M$3:$M$120,'Summary - Client'!H$13)</f>
        <v>2</v>
      </c>
      <c r="I18" s="17">
        <f>COUNTIFS(all!$F$3:$F$120,'Summary - Client'!$B$4,all!$M$3:$M$120,'Summary - Client'!I$13)</f>
        <v>3</v>
      </c>
      <c r="J18" s="15">
        <f t="shared" si="0"/>
        <v>22</v>
      </c>
      <c r="K18" s="28">
        <f t="shared" si="1"/>
        <v>3.4736842105263159</v>
      </c>
    </row>
    <row r="19" spans="2:11" x14ac:dyDescent="0.2">
      <c r="B19" s="81" t="s">
        <v>209</v>
      </c>
      <c r="C19" s="81" t="s">
        <v>209</v>
      </c>
      <c r="D19" s="17">
        <f>COUNTIFS(all!$F$3:$F$120,'Summary - Client'!$B$4,all!$N$3:$N$120,'Summary - Client'!D$13)</f>
        <v>3</v>
      </c>
      <c r="E19" s="17">
        <f>COUNTIFS(all!$F$3:$F$120,'Summary - Client'!$B$4,all!$N$3:$N$120,'Summary - Client'!E$13)</f>
        <v>1</v>
      </c>
      <c r="F19" s="17">
        <f>COUNTIFS(all!$F$3:$F$120,'Summary - Client'!$B$4,all!$N$3:$N$120,'Summary - Client'!F$13)</f>
        <v>5</v>
      </c>
      <c r="G19" s="17">
        <f>COUNTIFS(all!$F$3:$F$120,'Summary - Client'!$B$4,all!$N$3:$N$120,'Summary - Client'!G$13)</f>
        <v>8</v>
      </c>
      <c r="H19" s="17">
        <f>COUNTIFS(all!$F$3:$F$120,'Summary - Client'!$B$4,all!$N$3:$N$120,'Summary - Client'!H$13)</f>
        <v>2</v>
      </c>
      <c r="I19" s="17">
        <f>COUNTIFS(all!$F$3:$F$120,'Summary - Client'!$B$4,all!$N$3:$N$120,'Summary - Client'!I$13)</f>
        <v>3</v>
      </c>
      <c r="J19" s="15">
        <f t="shared" si="0"/>
        <v>22</v>
      </c>
      <c r="K19" s="28">
        <f t="shared" si="1"/>
        <v>3.263157894736842</v>
      </c>
    </row>
    <row r="20" spans="2:11" x14ac:dyDescent="0.2">
      <c r="B20" s="81" t="s">
        <v>210</v>
      </c>
      <c r="C20" s="81" t="s">
        <v>210</v>
      </c>
      <c r="D20" s="17">
        <f>COUNTIFS(all!$F$3:$F$120,'Summary - Client'!$B$4,all!$O$3:$O$120,'Summary - Client'!D$13)</f>
        <v>1</v>
      </c>
      <c r="E20" s="17">
        <f>COUNTIFS(all!$F$3:$F$120,'Summary - Client'!$B$4,all!$O$3:$O$120,'Summary - Client'!E$13)</f>
        <v>4</v>
      </c>
      <c r="F20" s="17">
        <f>COUNTIFS(all!$F$3:$F$120,'Summary - Client'!$B$4,all!$O$3:$O$120,'Summary - Client'!F$13)</f>
        <v>5</v>
      </c>
      <c r="G20" s="17">
        <f>COUNTIFS(all!$F$3:$F$120,'Summary - Client'!$B$4,all!$O$3:$O$120,'Summary - Client'!G$13)</f>
        <v>5</v>
      </c>
      <c r="H20" s="17">
        <f>COUNTIFS(all!$F$3:$F$120,'Summary - Client'!$B$4,all!$O$3:$O$120,'Summary - Client'!H$13)</f>
        <v>2</v>
      </c>
      <c r="I20" s="17">
        <f>COUNTIFS(all!$F$3:$F$120,'Summary - Client'!$B$4,all!$O$3:$O$120,'Summary - Client'!I$13)</f>
        <v>5</v>
      </c>
      <c r="J20" s="15">
        <f t="shared" si="0"/>
        <v>22</v>
      </c>
      <c r="K20" s="28">
        <f t="shared" si="1"/>
        <v>3.1764705882352939</v>
      </c>
    </row>
    <row r="25" spans="2:11" x14ac:dyDescent="0.2">
      <c r="B25" s="85" t="s">
        <v>272</v>
      </c>
      <c r="C25" s="85" t="s">
        <v>272</v>
      </c>
      <c r="D25" s="85" t="s">
        <v>272</v>
      </c>
      <c r="E25" s="85" t="s">
        <v>272</v>
      </c>
      <c r="F25" s="85" t="s">
        <v>272</v>
      </c>
      <c r="G25" s="85" t="s">
        <v>272</v>
      </c>
      <c r="H25" s="85" t="s">
        <v>272</v>
      </c>
      <c r="I25" s="85" t="s">
        <v>272</v>
      </c>
      <c r="J25" s="85" t="s">
        <v>272</v>
      </c>
      <c r="K25" s="85" t="s">
        <v>272</v>
      </c>
    </row>
    <row r="26" spans="2:11" ht="26" x14ac:dyDescent="0.2">
      <c r="B26" s="83" t="s">
        <v>259</v>
      </c>
      <c r="C26" s="83" t="s">
        <v>259</v>
      </c>
      <c r="D26" s="19" t="s">
        <v>215</v>
      </c>
      <c r="E26" s="19" t="s">
        <v>213</v>
      </c>
      <c r="F26" s="19" t="s">
        <v>211</v>
      </c>
      <c r="G26" s="19" t="s">
        <v>212</v>
      </c>
      <c r="H26" s="19" t="s">
        <v>216</v>
      </c>
      <c r="I26" s="13" t="s">
        <v>214</v>
      </c>
      <c r="J26" s="13" t="s">
        <v>258</v>
      </c>
      <c r="K26" s="29" t="s">
        <v>291</v>
      </c>
    </row>
    <row r="27" spans="2:11" x14ac:dyDescent="0.2">
      <c r="B27" s="81" t="s">
        <v>218</v>
      </c>
      <c r="C27" s="81" t="s">
        <v>218</v>
      </c>
      <c r="D27" s="17">
        <f>COUNTIFS(all!$F$3:$F$120,'Summary - Client'!$B$4,all!$Q$3:$Q$120,'Summary - Client'!D$13)</f>
        <v>0</v>
      </c>
      <c r="E27" s="17">
        <f>COUNTIFS(all!$F$3:$F$120,'Summary - Client'!$B$4,all!$Q$3:$Q$120,'Summary - Client'!E$13)</f>
        <v>0</v>
      </c>
      <c r="F27" s="17">
        <f>COUNTIFS(all!$F$3:$F$120,'Summary - Client'!$B$4,all!$Q$3:$Q$120,'Summary - Client'!F$13)</f>
        <v>9</v>
      </c>
      <c r="G27" s="17">
        <f>COUNTIFS(all!$F$3:$F$120,'Summary - Client'!$B$4,all!$Q$3:$Q$120,'Summary - Client'!G$13)</f>
        <v>7</v>
      </c>
      <c r="H27" s="17">
        <f>COUNTIFS(all!$F$3:$F$120,'Summary - Client'!$B$4,all!$Q$3:$Q$120,'Summary - Client'!H$13)</f>
        <v>3</v>
      </c>
      <c r="I27" s="17">
        <f>COUNTIFS(all!$F$3:$F$120,'Summary - Client'!$B$4,all!$Q$3:$Q$120,'Summary - Client'!I$13)</f>
        <v>1</v>
      </c>
      <c r="J27" s="15">
        <f>SUM(D27:I27)</f>
        <v>20</v>
      </c>
      <c r="K27" s="28">
        <f>SUMPRODUCT($D$11:$H$11,D27:H27)/SUM(D27:H27)</f>
        <v>3.6842105263157894</v>
      </c>
    </row>
    <row r="28" spans="2:11" x14ac:dyDescent="0.2">
      <c r="B28" s="81" t="s">
        <v>219</v>
      </c>
      <c r="C28" s="81" t="s">
        <v>219</v>
      </c>
      <c r="D28" s="17">
        <f>COUNTIFS(all!$F$3:$F$120,'Summary - Client'!$B$4,all!$R$3:$R$120,'Summary - Client'!D$13)</f>
        <v>0</v>
      </c>
      <c r="E28" s="17">
        <f>COUNTIFS(all!$F$3:$F$120,'Summary - Client'!$B$4,all!$R$3:$R$120,'Summary - Client'!E$13)</f>
        <v>1</v>
      </c>
      <c r="F28" s="17">
        <f>COUNTIFS(all!$F$3:$F$120,'Summary - Client'!$B$4,all!$R$3:$R$120,'Summary - Client'!F$13)</f>
        <v>6</v>
      </c>
      <c r="G28" s="17">
        <f>COUNTIFS(all!$F$3:$F$120,'Summary - Client'!$B$4,all!$R$3:$R$120,'Summary - Client'!G$13)</f>
        <v>7</v>
      </c>
      <c r="H28" s="17">
        <f>COUNTIFS(all!$F$3:$F$120,'Summary - Client'!$B$4,all!$R$3:$R$120,'Summary - Client'!H$13)</f>
        <v>5</v>
      </c>
      <c r="I28" s="17">
        <f>COUNTIFS(all!$F$3:$F$120,'Summary - Client'!$B$4,all!$R$3:$R$120,'Summary - Client'!I$13)</f>
        <v>1</v>
      </c>
      <c r="J28" s="15">
        <f>SUM(D28:I28)</f>
        <v>20</v>
      </c>
      <c r="K28" s="28">
        <f>SUMPRODUCT($D$11:$H$11,D28:H28)/SUM(D28:H28)</f>
        <v>3.8421052631578947</v>
      </c>
    </row>
    <row r="29" spans="2:11" x14ac:dyDescent="0.2">
      <c r="B29" s="81" t="s">
        <v>220</v>
      </c>
      <c r="C29" s="81" t="s">
        <v>220</v>
      </c>
      <c r="D29" s="17">
        <f>COUNTIFS(all!$F$3:$F$120,'Summary - Client'!$B$4,all!$S$3:$S$120,'Summary - Client'!D$13)</f>
        <v>0</v>
      </c>
      <c r="E29" s="17">
        <f>COUNTIFS(all!$F$3:$F$120,'Summary - Client'!$B$4,all!$S$3:$S$120,'Summary - Client'!E$13)</f>
        <v>3</v>
      </c>
      <c r="F29" s="17">
        <f>COUNTIFS(all!$F$3:$F$120,'Summary - Client'!$B$4,all!$S$3:$S$120,'Summary - Client'!F$13)</f>
        <v>4</v>
      </c>
      <c r="G29" s="17">
        <f>COUNTIFS(all!$F$3:$F$120,'Summary - Client'!$B$4,all!$S$3:$S$120,'Summary - Client'!G$13)</f>
        <v>7</v>
      </c>
      <c r="H29" s="17">
        <f>COUNTIFS(all!$F$3:$F$120,'Summary - Client'!$B$4,all!$S$3:$S$120,'Summary - Client'!H$13)</f>
        <v>5</v>
      </c>
      <c r="I29" s="17">
        <f>COUNTIFS(all!$F$3:$F$120,'Summary - Client'!$B$4,all!$S$3:$S$120,'Summary - Client'!I$13)</f>
        <v>1</v>
      </c>
      <c r="J29" s="15">
        <f>SUM(D29:I29)</f>
        <v>20</v>
      </c>
      <c r="K29" s="28">
        <f>SUMPRODUCT($D$11:$H$11,D29:H29)/SUM(D29:H29)</f>
        <v>3.736842105263158</v>
      </c>
    </row>
    <row r="34" spans="2:11" x14ac:dyDescent="0.2">
      <c r="B34" s="85" t="s">
        <v>273</v>
      </c>
      <c r="C34" s="85" t="s">
        <v>273</v>
      </c>
      <c r="D34" s="85" t="s">
        <v>273</v>
      </c>
      <c r="E34" s="85" t="s">
        <v>273</v>
      </c>
      <c r="F34" s="85" t="s">
        <v>273</v>
      </c>
      <c r="G34" s="85" t="s">
        <v>273</v>
      </c>
      <c r="H34" s="85" t="s">
        <v>273</v>
      </c>
      <c r="I34" s="85" t="s">
        <v>273</v>
      </c>
      <c r="J34" s="85" t="s">
        <v>273</v>
      </c>
      <c r="K34" s="85" t="s">
        <v>273</v>
      </c>
    </row>
    <row r="35" spans="2:11" ht="26" x14ac:dyDescent="0.2">
      <c r="B35" s="83" t="s">
        <v>259</v>
      </c>
      <c r="C35" s="83" t="s">
        <v>259</v>
      </c>
      <c r="D35" s="19" t="s">
        <v>215</v>
      </c>
      <c r="E35" s="19" t="s">
        <v>213</v>
      </c>
      <c r="F35" s="19" t="s">
        <v>211</v>
      </c>
      <c r="G35" s="19" t="s">
        <v>212</v>
      </c>
      <c r="H35" s="19" t="s">
        <v>216</v>
      </c>
      <c r="I35" s="13" t="s">
        <v>214</v>
      </c>
      <c r="J35" s="13" t="s">
        <v>258</v>
      </c>
      <c r="K35" s="29" t="s">
        <v>291</v>
      </c>
    </row>
    <row r="36" spans="2:11" x14ac:dyDescent="0.2">
      <c r="B36" s="81" t="s">
        <v>221</v>
      </c>
      <c r="C36" s="81" t="s">
        <v>221</v>
      </c>
      <c r="D36" s="17">
        <f>COUNTIFS(all!$F$3:$F$120,'Summary - Client'!$B$4,all!$U$3:$U$120,'Summary - Client'!D$13)</f>
        <v>2</v>
      </c>
      <c r="E36" s="17">
        <f>COUNTIFS(all!$F$3:$F$120,'Summary - Client'!$B$4,all!$U$3:$U$120,'Summary - Client'!E$13)</f>
        <v>0</v>
      </c>
      <c r="F36" s="17">
        <f>COUNTIFS(all!$F$3:$F$120,'Summary - Client'!$B$4,all!$U$3:$U$120,'Summary - Client'!F$13)</f>
        <v>7</v>
      </c>
      <c r="G36" s="17">
        <f>COUNTIFS(all!$F$3:$F$120,'Summary - Client'!$B$4,all!$U$3:$U$120,'Summary - Client'!G$13)</f>
        <v>9</v>
      </c>
      <c r="H36" s="17">
        <f>COUNTIFS(all!$F$3:$F$120,'Summary - Client'!$B$4,all!$U$3:$U$120,'Summary - Client'!H$13)</f>
        <v>3</v>
      </c>
      <c r="I36" s="17">
        <f>COUNTIFS(all!$F$3:$F$120,'Summary - Client'!$B$4,all!$U$3:$U$120,'Summary - Client'!I$13)</f>
        <v>1</v>
      </c>
      <c r="J36" s="15">
        <f>SUM(D36:I36)</f>
        <v>22</v>
      </c>
      <c r="K36" s="28">
        <f>SUMPRODUCT($D$11:$H$11,D36:H36)/SUM(D36:H36)</f>
        <v>3.5238095238095237</v>
      </c>
    </row>
    <row r="37" spans="2:11" x14ac:dyDescent="0.2">
      <c r="B37" s="81" t="s">
        <v>222</v>
      </c>
      <c r="C37" s="81" t="s">
        <v>222</v>
      </c>
      <c r="D37" s="17">
        <f>COUNTIFS(all!$F$3:$F$120,'Summary - Client'!$B$4,all!$V$3:$V$120,'Summary - Client'!D$13)</f>
        <v>0</v>
      </c>
      <c r="E37" s="17">
        <f>COUNTIFS(all!$F$3:$F$120,'Summary - Client'!$B$4,all!$V$3:$V$120,'Summary - Client'!E$13)</f>
        <v>0</v>
      </c>
      <c r="F37" s="17">
        <f>COUNTIFS(all!$F$3:$F$120,'Summary - Client'!$B$4,all!$V$3:$V$120,'Summary - Client'!F$13)</f>
        <v>5</v>
      </c>
      <c r="G37" s="17">
        <f>COUNTIFS(all!$F$3:$F$120,'Summary - Client'!$B$4,all!$V$3:$V$120,'Summary - Client'!G$13)</f>
        <v>9</v>
      </c>
      <c r="H37" s="17">
        <f>COUNTIFS(all!$F$3:$F$120,'Summary - Client'!$B$4,all!$V$3:$V$120,'Summary - Client'!H$13)</f>
        <v>6</v>
      </c>
      <c r="I37" s="17">
        <f>COUNTIFS(all!$F$3:$F$120,'Summary - Client'!$B$4,all!$V$3:$V$120,'Summary - Client'!I$13)</f>
        <v>2</v>
      </c>
      <c r="J37" s="15">
        <f>SUM(D37:I37)</f>
        <v>22</v>
      </c>
      <c r="K37" s="28">
        <f>SUMPRODUCT($D$11:$H$11,D37:H37)/SUM(D37:H37)</f>
        <v>4.05</v>
      </c>
    </row>
    <row r="38" spans="2:11" x14ac:dyDescent="0.2">
      <c r="B38" s="81" t="s">
        <v>223</v>
      </c>
      <c r="C38" s="81" t="s">
        <v>223</v>
      </c>
      <c r="D38" s="17">
        <f>COUNTIFS(all!$F$3:$F$120,'Summary - Client'!$B$4,all!$W$3:$W$120,'Summary - Client'!D$13)</f>
        <v>2</v>
      </c>
      <c r="E38" s="17">
        <f>COUNTIFS(all!$F$3:$F$120,'Summary - Client'!$B$4,all!$W$3:$W$120,'Summary - Client'!E$13)</f>
        <v>0</v>
      </c>
      <c r="F38" s="17">
        <f>COUNTIFS(all!$F$3:$F$120,'Summary - Client'!$B$4,all!$W$3:$W$120,'Summary - Client'!F$13)</f>
        <v>5</v>
      </c>
      <c r="G38" s="17">
        <f>COUNTIFS(all!$F$3:$F$120,'Summary - Client'!$B$4,all!$W$3:$W$120,'Summary - Client'!G$13)</f>
        <v>10</v>
      </c>
      <c r="H38" s="17">
        <f>COUNTIFS(all!$F$3:$F$120,'Summary - Client'!$B$4,all!$W$3:$W$120,'Summary - Client'!H$13)</f>
        <v>5</v>
      </c>
      <c r="I38" s="17">
        <f>COUNTIFS(all!$F$3:$F$120,'Summary - Client'!$B$4,all!$W$3:$W$120,'Summary - Client'!I$13)</f>
        <v>0</v>
      </c>
      <c r="J38" s="15">
        <f>SUM(D38:I38)</f>
        <v>22</v>
      </c>
      <c r="K38" s="28">
        <f>SUMPRODUCT($D$11:$H$11,D38:H38)/SUM(D38:H38)</f>
        <v>3.7272727272727271</v>
      </c>
    </row>
    <row r="39" spans="2:11" x14ac:dyDescent="0.2">
      <c r="B39" s="81" t="s">
        <v>224</v>
      </c>
      <c r="C39" s="81" t="s">
        <v>224</v>
      </c>
      <c r="D39" s="17">
        <f>COUNTIFS(all!$F$3:$F$120,'Summary - Client'!$B$4,all!$X$3:$X$120,'Summary - Client'!D$13)</f>
        <v>0</v>
      </c>
      <c r="E39" s="17">
        <f>COUNTIFS(all!$F$3:$F$120,'Summary - Client'!$B$4,all!$X$3:$X$120,'Summary - Client'!E$13)</f>
        <v>3</v>
      </c>
      <c r="F39" s="17">
        <f>COUNTIFS(all!$F$3:$F$120,'Summary - Client'!$B$4,all!$X$3:$X$120,'Summary - Client'!F$13)</f>
        <v>3</v>
      </c>
      <c r="G39" s="17">
        <f>COUNTIFS(all!$F$3:$F$120,'Summary - Client'!$B$4,all!$X$3:$X$120,'Summary - Client'!G$13)</f>
        <v>10</v>
      </c>
      <c r="H39" s="17">
        <f>COUNTIFS(all!$F$3:$F$120,'Summary - Client'!$B$4,all!$X$3:$X$120,'Summary - Client'!H$13)</f>
        <v>6</v>
      </c>
      <c r="I39" s="17">
        <f>COUNTIFS(all!$F$3:$F$120,'Summary - Client'!$B$4,all!$X$3:$X$120,'Summary - Client'!I$13)</f>
        <v>0</v>
      </c>
      <c r="J39" s="15">
        <f>SUM(D39:I39)</f>
        <v>22</v>
      </c>
      <c r="K39" s="28">
        <f>SUMPRODUCT($D$11:$H$11,D39:H39)/SUM(D39:H39)</f>
        <v>3.8636363636363638</v>
      </c>
    </row>
    <row r="42" spans="2:11" x14ac:dyDescent="0.2">
      <c r="B42" s="82" t="s">
        <v>274</v>
      </c>
      <c r="C42" s="82" t="s">
        <v>274</v>
      </c>
      <c r="D42" s="82" t="s">
        <v>274</v>
      </c>
      <c r="E42" s="82" t="s">
        <v>274</v>
      </c>
      <c r="F42" s="82" t="s">
        <v>274</v>
      </c>
      <c r="G42" s="82" t="s">
        <v>274</v>
      </c>
      <c r="H42" s="82" t="s">
        <v>274</v>
      </c>
      <c r="I42" s="82" t="s">
        <v>274</v>
      </c>
      <c r="J42" s="82" t="s">
        <v>274</v>
      </c>
      <c r="K42" s="82" t="s">
        <v>274</v>
      </c>
    </row>
    <row r="43" spans="2:11" ht="26" x14ac:dyDescent="0.2">
      <c r="B43" s="83" t="s">
        <v>259</v>
      </c>
      <c r="C43" s="83" t="s">
        <v>259</v>
      </c>
      <c r="D43" s="19" t="s">
        <v>215</v>
      </c>
      <c r="E43" s="19" t="s">
        <v>213</v>
      </c>
      <c r="F43" s="19" t="s">
        <v>211</v>
      </c>
      <c r="G43" s="19" t="s">
        <v>212</v>
      </c>
      <c r="H43" s="19" t="s">
        <v>216</v>
      </c>
      <c r="I43" s="13" t="s">
        <v>214</v>
      </c>
      <c r="J43" s="13" t="s">
        <v>258</v>
      </c>
      <c r="K43" s="29" t="s">
        <v>291</v>
      </c>
    </row>
    <row r="44" spans="2:11" x14ac:dyDescent="0.2">
      <c r="B44" s="81" t="s">
        <v>225</v>
      </c>
      <c r="C44" s="81" t="s">
        <v>225</v>
      </c>
      <c r="D44" s="17">
        <f>COUNTIFS(all!$F$3:$F$120,'Summary - Client'!$B$4,all!$Z$3:$Z$120,'Summary - Client'!D$13)</f>
        <v>1</v>
      </c>
      <c r="E44" s="17">
        <f>COUNTIFS(all!$F$3:$F$120,'Summary - Client'!$B$4,all!$Z$3:$Z$120,'Summary - Client'!E$13)</f>
        <v>1</v>
      </c>
      <c r="F44" s="17">
        <f>COUNTIFS(all!$F$3:$F$120,'Summary - Client'!$B$4,all!$Z$3:$Z$120,'Summary - Client'!F$13)</f>
        <v>1</v>
      </c>
      <c r="G44" s="17">
        <f>COUNTIFS(all!$F$3:$F$120,'Summary - Client'!$B$4,all!$Z$3:$Z$120,'Summary - Client'!G$13)</f>
        <v>7</v>
      </c>
      <c r="H44" s="17">
        <f>COUNTIFS(all!$F$3:$F$120,'Summary - Client'!$B$4,all!$Z$3:$Z$120,'Summary - Client'!H$13)</f>
        <v>1</v>
      </c>
      <c r="I44" s="17">
        <f>COUNTIFS(all!$F$3:$F$120,'Summary - Client'!$B$4,all!$Z$3:$Z$120,'Summary - Client'!I$13)</f>
        <v>0</v>
      </c>
      <c r="J44" s="15">
        <f>SUM(D44:I44)</f>
        <v>11</v>
      </c>
      <c r="K44" s="28">
        <f>SUMPRODUCT($D$11:$H$11,D44:H44)/SUM(D44:H44)</f>
        <v>3.5454545454545454</v>
      </c>
    </row>
    <row r="45" spans="2:11" x14ac:dyDescent="0.2">
      <c r="B45" s="81" t="s">
        <v>226</v>
      </c>
      <c r="C45" s="81" t="s">
        <v>226</v>
      </c>
      <c r="D45" s="17">
        <f>COUNTIFS(all!$F$3:$F$120,'Summary - Client'!$B$4,all!$AA$3:$AA$120,'Summary - Client'!D$13)</f>
        <v>0</v>
      </c>
      <c r="E45" s="17">
        <f>COUNTIFS(all!$F$3:$F$120,'Summary - Client'!$B$4,all!$AA$3:$AA$120,'Summary - Client'!E$13)</f>
        <v>1</v>
      </c>
      <c r="F45" s="17">
        <f>COUNTIFS(all!$F$3:$F$120,'Summary - Client'!$B$4,all!$AA$3:$AA$120,'Summary - Client'!F$13)</f>
        <v>5</v>
      </c>
      <c r="G45" s="17">
        <f>COUNTIFS(all!$F$3:$F$120,'Summary - Client'!$B$4,all!$AA$3:$AA$120,'Summary - Client'!G$13)</f>
        <v>2</v>
      </c>
      <c r="H45" s="17">
        <f>COUNTIFS(all!$F$3:$F$120,'Summary - Client'!$B$4,all!$AA$3:$AA$120,'Summary - Client'!H$13)</f>
        <v>2</v>
      </c>
      <c r="I45" s="17">
        <f>COUNTIFS(all!$F$3:$F$120,'Summary - Client'!$B$4,all!$AA$3:$AA$120,'Summary - Client'!I$13)</f>
        <v>1</v>
      </c>
      <c r="J45" s="15">
        <f>SUM(D45:I45)</f>
        <v>11</v>
      </c>
      <c r="K45" s="28">
        <f>SUMPRODUCT($D$11:$H$11,D45:H45)/SUM(D45:H45)</f>
        <v>3.5</v>
      </c>
    </row>
    <row r="46" spans="2:11" x14ac:dyDescent="0.2">
      <c r="B46" s="81" t="s">
        <v>227</v>
      </c>
      <c r="C46" s="81" t="s">
        <v>227</v>
      </c>
      <c r="D46" s="17">
        <f>COUNTIFS(all!$F$3:$F$120,'Summary - Client'!$B$4,all!$AB$3:$AB$120,'Summary - Client'!D$13)</f>
        <v>0</v>
      </c>
      <c r="E46" s="17">
        <f>COUNTIFS(all!$F$3:$F$120,'Summary - Client'!$B$4,all!$AB$3:$AB$120,'Summary - Client'!E$13)</f>
        <v>2</v>
      </c>
      <c r="F46" s="17">
        <f>COUNTIFS(all!$F$3:$F$120,'Summary - Client'!$B$4,all!$AB$3:$AB$120,'Summary - Client'!F$13)</f>
        <v>2</v>
      </c>
      <c r="G46" s="17">
        <f>COUNTIFS(all!$F$3:$F$120,'Summary - Client'!$B$4,all!$AB$3:$AB$120,'Summary - Client'!G$13)</f>
        <v>4</v>
      </c>
      <c r="H46" s="17">
        <f>COUNTIFS(all!$F$3:$F$120,'Summary - Client'!$B$4,all!$AB$3:$AB$120,'Summary - Client'!H$13)</f>
        <v>2</v>
      </c>
      <c r="I46" s="17">
        <f>COUNTIFS(all!$F$3:$F$120,'Summary - Client'!$B$4,all!$AB$3:$AB$120,'Summary - Client'!I$13)</f>
        <v>1</v>
      </c>
      <c r="J46" s="15">
        <f>SUM(D46:I46)</f>
        <v>11</v>
      </c>
      <c r="K46" s="28">
        <f>SUMPRODUCT($D$11:$H$11,D46:H46)/SUM(D46:H46)</f>
        <v>3.6</v>
      </c>
    </row>
    <row r="47" spans="2:11" x14ac:dyDescent="0.2">
      <c r="K47" s="28"/>
    </row>
    <row r="51" spans="1:11" x14ac:dyDescent="0.2">
      <c r="B51" s="82" t="s">
        <v>275</v>
      </c>
      <c r="C51" s="82" t="s">
        <v>275</v>
      </c>
      <c r="D51" s="82" t="s">
        <v>275</v>
      </c>
      <c r="E51" s="82" t="s">
        <v>275</v>
      </c>
      <c r="F51" s="82" t="s">
        <v>275</v>
      </c>
      <c r="G51" s="82" t="s">
        <v>275</v>
      </c>
      <c r="H51" s="82" t="s">
        <v>275</v>
      </c>
      <c r="I51" s="82" t="s">
        <v>275</v>
      </c>
      <c r="J51" s="82" t="s">
        <v>275</v>
      </c>
      <c r="K51" s="82" t="s">
        <v>275</v>
      </c>
    </row>
    <row r="52" spans="1:11" ht="26" x14ac:dyDescent="0.2">
      <c r="B52" s="84" t="s">
        <v>259</v>
      </c>
      <c r="C52" s="84" t="s">
        <v>259</v>
      </c>
      <c r="D52" s="19" t="s">
        <v>215</v>
      </c>
      <c r="E52" s="19" t="s">
        <v>213</v>
      </c>
      <c r="F52" s="19" t="s">
        <v>211</v>
      </c>
      <c r="G52" s="19" t="s">
        <v>212</v>
      </c>
      <c r="H52" s="19" t="s">
        <v>216</v>
      </c>
      <c r="I52" s="12" t="s">
        <v>214</v>
      </c>
      <c r="J52" s="13" t="s">
        <v>258</v>
      </c>
      <c r="K52" s="29" t="s">
        <v>291</v>
      </c>
    </row>
    <row r="53" spans="1:11" x14ac:dyDescent="0.2">
      <c r="B53" s="81" t="s">
        <v>228</v>
      </c>
      <c r="C53" s="81" t="s">
        <v>228</v>
      </c>
      <c r="D53" s="17">
        <f>COUNTIFS(all!$F$3:$F$120,'Summary - Client'!$B$4,all!$AD$3:$AD$120,'Summary - Client'!D$13)</f>
        <v>0</v>
      </c>
      <c r="E53" s="17">
        <f>COUNTIFS(all!$F$3:$F$120,'Summary - Client'!$B$4,all!$AD$3:$AD$120,'Summary - Client'!E$13)</f>
        <v>0</v>
      </c>
      <c r="F53" s="17">
        <f>COUNTIFS(all!$F$3:$F$120,'Summary - Client'!$B$4,all!$AD$3:$AD$120,'Summary - Client'!F$13)</f>
        <v>3</v>
      </c>
      <c r="G53" s="17">
        <f>COUNTIFS(all!$F$3:$F$120,'Summary - Client'!$B$4,all!$AD$3:$AD$120,'Summary - Client'!G$13)</f>
        <v>3</v>
      </c>
      <c r="H53" s="17">
        <f>COUNTIFS(all!$F$3:$F$120,'Summary - Client'!$B$4,all!$AD$3:$AD$120,'Summary - Client'!H$13)</f>
        <v>0</v>
      </c>
      <c r="I53" s="17">
        <f>COUNTIFS(all!$F$3:$F$120,'Summary - Client'!$B$4,all!$AD$3:$AD$120,'Summary - Client'!I$13)</f>
        <v>0</v>
      </c>
      <c r="J53" s="15">
        <f>SUM(D53:I53)</f>
        <v>6</v>
      </c>
      <c r="K53" s="28">
        <f>SUMPRODUCT($D$11:$H$11,D53:H53)/SUM(D53:H53)</f>
        <v>3.5</v>
      </c>
    </row>
    <row r="54" spans="1:11" x14ac:dyDescent="0.2">
      <c r="B54" s="81" t="s">
        <v>229</v>
      </c>
      <c r="C54" s="81" t="s">
        <v>229</v>
      </c>
      <c r="D54" s="17">
        <f>COUNTIFS(all!$F$3:$F$120,'Summary - Client'!$B$4,all!$AE$3:$AE$120,'Summary - Client'!D$13)</f>
        <v>0</v>
      </c>
      <c r="E54" s="17">
        <f>COUNTIFS(all!$F$3:$F$120,'Summary - Client'!$B$4,all!$AE$3:$AE$120,'Summary - Client'!E$13)</f>
        <v>1</v>
      </c>
      <c r="F54" s="17">
        <f>COUNTIFS(all!$F$3:$F$120,'Summary - Client'!$B$4,all!$AE$3:$AE$120,'Summary - Client'!F$13)</f>
        <v>3</v>
      </c>
      <c r="G54" s="17">
        <f>COUNTIFS(all!$F$3:$F$120,'Summary - Client'!$B$4,all!$AE$3:$AE$120,'Summary - Client'!G$13)</f>
        <v>2</v>
      </c>
      <c r="H54" s="17">
        <f>COUNTIFS(all!$F$3:$F$120,'Summary - Client'!$B$4,all!$AE$3:$AE$120,'Summary - Client'!H$13)</f>
        <v>0</v>
      </c>
      <c r="I54" s="17">
        <f>COUNTIFS(all!$F$3:$F$120,'Summary - Client'!$B$4,all!$AE$3:$AE$120,'Summary - Client'!I$13)</f>
        <v>0</v>
      </c>
      <c r="J54" s="15">
        <f>SUM(D54:I54)</f>
        <v>6</v>
      </c>
      <c r="K54" s="28">
        <f>SUMPRODUCT($D$11:$H$11,D54:H54)/SUM(D54:H54)</f>
        <v>3.1666666666666665</v>
      </c>
    </row>
    <row r="55" spans="1:11" x14ac:dyDescent="0.2">
      <c r="B55" s="81" t="s">
        <v>230</v>
      </c>
      <c r="C55" s="81" t="s">
        <v>230</v>
      </c>
      <c r="D55" s="17">
        <f>COUNTIFS(all!$F$3:$F$120,'Summary - Client'!$B$4,all!$AF$3:$AF$120,'Summary - Client'!D$13)</f>
        <v>0</v>
      </c>
      <c r="E55" s="17">
        <f>COUNTIFS(all!$F$3:$F$120,'Summary - Client'!$B$4,all!$AF$3:$AF$120,'Summary - Client'!E$13)</f>
        <v>1</v>
      </c>
      <c r="F55" s="17">
        <f>COUNTIFS(all!$F$3:$F$120,'Summary - Client'!$B$4,all!$AF$3:$AF$120,'Summary - Client'!F$13)</f>
        <v>2</v>
      </c>
      <c r="G55" s="17">
        <f>COUNTIFS(all!$F$3:$F$120,'Summary - Client'!$B$4,all!$AF$3:$AF$120,'Summary - Client'!G$13)</f>
        <v>2</v>
      </c>
      <c r="H55" s="17">
        <f>COUNTIFS(all!$F$3:$F$120,'Summary - Client'!$B$4,all!$AF$3:$AF$120,'Summary - Client'!H$13)</f>
        <v>1</v>
      </c>
      <c r="I55" s="17">
        <f>COUNTIFS(all!$F$3:$F$120,'Summary - Client'!$B$4,all!$AF$3:$AF$120,'Summary - Client'!I$13)</f>
        <v>0</v>
      </c>
      <c r="J55" s="15">
        <f>SUM(D55:I55)</f>
        <v>6</v>
      </c>
      <c r="K55" s="28">
        <f>SUMPRODUCT($D$11:$H$11,D55:H55)/SUM(D55:H55)</f>
        <v>3.5</v>
      </c>
    </row>
    <row r="60" spans="1:11" x14ac:dyDescent="0.2">
      <c r="A60" t="s">
        <v>280</v>
      </c>
    </row>
    <row r="61" spans="1:11" x14ac:dyDescent="0.2">
      <c r="B61" s="10" t="s">
        <v>278</v>
      </c>
      <c r="C61" s="10" t="s">
        <v>277</v>
      </c>
      <c r="D61" s="10" t="s">
        <v>261</v>
      </c>
    </row>
    <row r="62" spans="1:11" x14ac:dyDescent="0.2">
      <c r="B62" t="s">
        <v>52</v>
      </c>
      <c r="C62" t="s">
        <v>126</v>
      </c>
      <c r="D62" t="s">
        <v>50</v>
      </c>
    </row>
    <row r="63" spans="1:11" x14ac:dyDescent="0.2">
      <c r="B63" t="s">
        <v>279</v>
      </c>
      <c r="C63" t="s">
        <v>153</v>
      </c>
      <c r="D63" t="s">
        <v>57</v>
      </c>
    </row>
    <row r="64" spans="1:11" x14ac:dyDescent="0.2">
      <c r="B64" t="s">
        <v>108</v>
      </c>
      <c r="C64" t="s">
        <v>167</v>
      </c>
      <c r="D64" t="s">
        <v>59</v>
      </c>
    </row>
    <row r="65" spans="3:4" x14ac:dyDescent="0.2">
      <c r="C65" t="s">
        <v>51</v>
      </c>
      <c r="D65" t="s">
        <v>144</v>
      </c>
    </row>
    <row r="66" spans="3:4" x14ac:dyDescent="0.2">
      <c r="C66" t="s">
        <v>88</v>
      </c>
      <c r="D66" t="s">
        <v>93</v>
      </c>
    </row>
    <row r="67" spans="3:4" x14ac:dyDescent="0.2">
      <c r="C67" t="s">
        <v>159</v>
      </c>
    </row>
  </sheetData>
  <mergeCells count="33">
    <mergeCell ref="B7:P7"/>
    <mergeCell ref="B8:C8"/>
    <mergeCell ref="B9:C9"/>
    <mergeCell ref="B12:K12"/>
    <mergeCell ref="B13:C13"/>
    <mergeCell ref="B14:C14"/>
    <mergeCell ref="B15:C15"/>
    <mergeCell ref="B16:C16"/>
    <mergeCell ref="B17:C17"/>
    <mergeCell ref="B18:C18"/>
    <mergeCell ref="B19:C19"/>
    <mergeCell ref="B20:C20"/>
    <mergeCell ref="B25:K25"/>
    <mergeCell ref="B26:C26"/>
    <mergeCell ref="B27:C27"/>
    <mergeCell ref="B28:C28"/>
    <mergeCell ref="B29:C29"/>
    <mergeCell ref="B34:K34"/>
    <mergeCell ref="B35:C35"/>
    <mergeCell ref="B36:C36"/>
    <mergeCell ref="B37:C37"/>
    <mergeCell ref="B38:C38"/>
    <mergeCell ref="B39:C39"/>
    <mergeCell ref="B42:K42"/>
    <mergeCell ref="B53:C53"/>
    <mergeCell ref="B54:C54"/>
    <mergeCell ref="B55:C55"/>
    <mergeCell ref="B43:C43"/>
    <mergeCell ref="B44:C44"/>
    <mergeCell ref="B45:C45"/>
    <mergeCell ref="B46:C46"/>
    <mergeCell ref="B51:K51"/>
    <mergeCell ref="B52:C52"/>
  </mergeCells>
  <conditionalFormatting sqref="B9:N9">
    <cfRule type="dataBar" priority="9">
      <dataBar>
        <cfvo type="min"/>
        <cfvo type="max"/>
        <color rgb="FF638EC6"/>
      </dataBar>
      <extLst>
        <ext xmlns:x14="http://schemas.microsoft.com/office/spreadsheetml/2009/9/main" uri="{B025F937-C7B1-47D3-B67F-A62EFF666E3E}">
          <x14:id>{D9FBFF82-7229-384F-935A-EE7EB03C6380}</x14:id>
        </ext>
      </extLst>
    </cfRule>
  </conditionalFormatting>
  <conditionalFormatting sqref="D9:N9">
    <cfRule type="dataBar" priority="1">
      <dataBar>
        <cfvo type="min"/>
        <cfvo type="max"/>
        <color rgb="FF638EC6"/>
      </dataBar>
      <extLst>
        <ext xmlns:x14="http://schemas.microsoft.com/office/spreadsheetml/2009/9/main" uri="{B025F937-C7B1-47D3-B67F-A62EFF666E3E}">
          <x14:id>{EA234324-F4A2-9E44-BD43-C1723EAB2728}</x14:id>
        </ext>
      </extLst>
    </cfRule>
  </conditionalFormatting>
  <conditionalFormatting sqref="D14:H20">
    <cfRule type="dataBar" priority="2">
      <dataBar>
        <cfvo type="min"/>
        <cfvo type="max"/>
        <color rgb="FF638EC6"/>
      </dataBar>
      <extLst>
        <ext xmlns:x14="http://schemas.microsoft.com/office/spreadsheetml/2009/9/main" uri="{B025F937-C7B1-47D3-B67F-A62EFF666E3E}">
          <x14:id>{1A161DB3-1B3E-7041-91F7-9CEF34A4D89C}</x14:id>
        </ext>
      </extLst>
    </cfRule>
  </conditionalFormatting>
  <conditionalFormatting sqref="D27:I29">
    <cfRule type="dataBar" priority="8">
      <dataBar>
        <cfvo type="min"/>
        <cfvo type="max"/>
        <color rgb="FF638EC6"/>
      </dataBar>
      <extLst>
        <ext xmlns:x14="http://schemas.microsoft.com/office/spreadsheetml/2009/9/main" uri="{B025F937-C7B1-47D3-B67F-A62EFF666E3E}">
          <x14:id>{D0E968CA-992F-8443-A2F4-1E1C8EC52987}</x14:id>
        </ext>
      </extLst>
    </cfRule>
  </conditionalFormatting>
  <conditionalFormatting sqref="D36:I39">
    <cfRule type="dataBar" priority="7">
      <dataBar>
        <cfvo type="min"/>
        <cfvo type="max"/>
        <color rgb="FF638EC6"/>
      </dataBar>
      <extLst>
        <ext xmlns:x14="http://schemas.microsoft.com/office/spreadsheetml/2009/9/main" uri="{B025F937-C7B1-47D3-B67F-A62EFF666E3E}">
          <x14:id>{264FA12D-8C4F-A54A-AB3A-113D113523A8}</x14:id>
        </ext>
      </extLst>
    </cfRule>
  </conditionalFormatting>
  <conditionalFormatting sqref="D53:H55">
    <cfRule type="dataBar" priority="5">
      <dataBar>
        <cfvo type="min"/>
        <cfvo type="max"/>
        <color rgb="FF638EC6"/>
      </dataBar>
      <extLst>
        <ext xmlns:x14="http://schemas.microsoft.com/office/spreadsheetml/2009/9/main" uri="{B025F937-C7B1-47D3-B67F-A62EFF666E3E}">
          <x14:id>{35906294-E85A-2446-8B45-F266483A71B1}</x14:id>
        </ext>
      </extLst>
    </cfRule>
  </conditionalFormatting>
  <conditionalFormatting sqref="D44:H46">
    <cfRule type="dataBar" priority="6">
      <dataBar>
        <cfvo type="min"/>
        <cfvo type="max"/>
        <color rgb="FF638EC6"/>
      </dataBar>
      <extLst>
        <ext xmlns:x14="http://schemas.microsoft.com/office/spreadsheetml/2009/9/main" uri="{B025F937-C7B1-47D3-B67F-A62EFF666E3E}">
          <x14:id>{9658EB0A-522B-B74C-9D66-8C35A700B098}</x14:id>
        </ext>
      </extLst>
    </cfRule>
  </conditionalFormatting>
  <conditionalFormatting sqref="D36:H39">
    <cfRule type="dataBar" priority="4">
      <dataBar>
        <cfvo type="min"/>
        <cfvo type="max"/>
        <color rgb="FF638EC6"/>
      </dataBar>
      <extLst>
        <ext xmlns:x14="http://schemas.microsoft.com/office/spreadsheetml/2009/9/main" uri="{B025F937-C7B1-47D3-B67F-A62EFF666E3E}">
          <x14:id>{15AA4B07-10DE-0B46-9698-17F16F696FBF}</x14:id>
        </ext>
      </extLst>
    </cfRule>
  </conditionalFormatting>
  <conditionalFormatting sqref="D27:H29">
    <cfRule type="dataBar" priority="3">
      <dataBar>
        <cfvo type="min"/>
        <cfvo type="max"/>
        <color rgb="FF638EC6"/>
      </dataBar>
      <extLst>
        <ext xmlns:x14="http://schemas.microsoft.com/office/spreadsheetml/2009/9/main" uri="{B025F937-C7B1-47D3-B67F-A62EFF666E3E}">
          <x14:id>{20428E1B-8EC0-D64C-9563-AD314FF5E90A}</x14:id>
        </ext>
      </extLst>
    </cfRule>
  </conditionalFormatting>
  <dataValidations count="2">
    <dataValidation type="list" allowBlank="1" showInputMessage="1" showErrorMessage="1" sqref="B5">
      <formula1>$C$62:$C$66</formula1>
    </dataValidation>
    <dataValidation type="list" allowBlank="1" showInputMessage="1" showErrorMessage="1" sqref="B4">
      <formula1>$C$62:$C$67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9FBFF82-7229-384F-935A-EE7EB03C6380}">
            <x14:dataBar minLength="0" maxLength="100" negativeBarColorSameAsPositive="1" axisPosition="none">
              <x14:cfvo type="min"/>
              <x14:cfvo type="max"/>
            </x14:dataBar>
          </x14:cfRule>
          <xm:sqref>B9:N9</xm:sqref>
        </x14:conditionalFormatting>
        <x14:conditionalFormatting xmlns:xm="http://schemas.microsoft.com/office/excel/2006/main">
          <x14:cfRule type="dataBar" id="{EA234324-F4A2-9E44-BD43-C1723EAB2728}">
            <x14:dataBar minLength="0" maxLength="100" negativeBarColorSameAsPositive="1" axisPosition="none">
              <x14:cfvo type="min"/>
              <x14:cfvo type="max"/>
            </x14:dataBar>
          </x14:cfRule>
          <xm:sqref>D9:N9</xm:sqref>
        </x14:conditionalFormatting>
        <x14:conditionalFormatting xmlns:xm="http://schemas.microsoft.com/office/excel/2006/main">
          <x14:cfRule type="dataBar" id="{1A161DB3-1B3E-7041-91F7-9CEF34A4D89C}">
            <x14:dataBar minLength="0" maxLength="100" negativeBarColorSameAsPositive="1" axisPosition="none">
              <x14:cfvo type="min"/>
              <x14:cfvo type="max"/>
            </x14:dataBar>
          </x14:cfRule>
          <xm:sqref>D14:H20</xm:sqref>
        </x14:conditionalFormatting>
        <x14:conditionalFormatting xmlns:xm="http://schemas.microsoft.com/office/excel/2006/main">
          <x14:cfRule type="dataBar" id="{D0E968CA-992F-8443-A2F4-1E1C8EC52987}">
            <x14:dataBar minLength="0" maxLength="100" negativeBarColorSameAsPositive="1" axisPosition="none">
              <x14:cfvo type="min"/>
              <x14:cfvo type="max"/>
            </x14:dataBar>
          </x14:cfRule>
          <xm:sqref>D27:I29</xm:sqref>
        </x14:conditionalFormatting>
        <x14:conditionalFormatting xmlns:xm="http://schemas.microsoft.com/office/excel/2006/main">
          <x14:cfRule type="dataBar" id="{264FA12D-8C4F-A54A-AB3A-113D113523A8}">
            <x14:dataBar minLength="0" maxLength="100" negativeBarColorSameAsPositive="1" axisPosition="none">
              <x14:cfvo type="min"/>
              <x14:cfvo type="max"/>
            </x14:dataBar>
          </x14:cfRule>
          <xm:sqref>D36:I39</xm:sqref>
        </x14:conditionalFormatting>
        <x14:conditionalFormatting xmlns:xm="http://schemas.microsoft.com/office/excel/2006/main">
          <x14:cfRule type="dataBar" id="{35906294-E85A-2446-8B45-F266483A71B1}">
            <x14:dataBar minLength="0" maxLength="100" negativeBarColorSameAsPositive="1" axisPosition="none">
              <x14:cfvo type="min"/>
              <x14:cfvo type="max"/>
            </x14:dataBar>
          </x14:cfRule>
          <xm:sqref>D53:H55</xm:sqref>
        </x14:conditionalFormatting>
        <x14:conditionalFormatting xmlns:xm="http://schemas.microsoft.com/office/excel/2006/main">
          <x14:cfRule type="dataBar" id="{9658EB0A-522B-B74C-9D66-8C35A700B098}">
            <x14:dataBar minLength="0" maxLength="100" negativeBarColorSameAsPositive="1" axisPosition="none">
              <x14:cfvo type="min"/>
              <x14:cfvo type="max"/>
            </x14:dataBar>
          </x14:cfRule>
          <xm:sqref>D44:H46</xm:sqref>
        </x14:conditionalFormatting>
        <x14:conditionalFormatting xmlns:xm="http://schemas.microsoft.com/office/excel/2006/main">
          <x14:cfRule type="dataBar" id="{15AA4B07-10DE-0B46-9698-17F16F696FBF}">
            <x14:dataBar minLength="0" maxLength="100" negativeBarColorSameAsPositive="1" axisPosition="none">
              <x14:cfvo type="min"/>
              <x14:cfvo type="max"/>
            </x14:dataBar>
          </x14:cfRule>
          <xm:sqref>D36:H39</xm:sqref>
        </x14:conditionalFormatting>
        <x14:conditionalFormatting xmlns:xm="http://schemas.microsoft.com/office/excel/2006/main">
          <x14:cfRule type="dataBar" id="{20428E1B-8EC0-D64C-9563-AD314FF5E90A}">
            <x14:dataBar minLength="0" maxLength="100" negativeBarColorSameAsPositive="1" axisPosition="none">
              <x14:cfvo type="min"/>
              <x14:cfvo type="max"/>
            </x14:dataBar>
          </x14:cfRule>
          <xm:sqref>D27:H29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2:P67"/>
  <sheetViews>
    <sheetView zoomScale="130" zoomScaleNormal="130" zoomScalePageLayoutView="130" workbookViewId="0">
      <selection activeCell="F3" sqref="F3"/>
    </sheetView>
  </sheetViews>
  <sheetFormatPr baseColWidth="10" defaultRowHeight="14" x14ac:dyDescent="0.2"/>
  <cols>
    <col min="2" max="2" width="12.796875" customWidth="1"/>
    <col min="3" max="3" width="50.19921875" customWidth="1"/>
    <col min="4" max="14" width="16.3984375" customWidth="1"/>
    <col min="15" max="15" width="8.59765625" customWidth="1"/>
    <col min="16" max="16" width="16.3984375" customWidth="1"/>
  </cols>
  <sheetData>
    <row r="2" spans="1:16" x14ac:dyDescent="0.2">
      <c r="D2" s="27" t="s">
        <v>287</v>
      </c>
      <c r="E2" s="27" t="s">
        <v>288</v>
      </c>
      <c r="F2" s="27" t="s">
        <v>290</v>
      </c>
    </row>
    <row r="3" spans="1:16" x14ac:dyDescent="0.2">
      <c r="A3" s="10" t="s">
        <v>276</v>
      </c>
      <c r="D3">
        <f>VLOOKUP(B4,rate!A7:B13,2,FALSE)</f>
        <v>37</v>
      </c>
      <c r="E3">
        <f>VLOOKUP(B4,rate!A7:C14,3,FALSE)</f>
        <v>22</v>
      </c>
      <c r="F3">
        <f>VLOOKUP(B4,rate!A7:D13,4,FALSE)</f>
        <v>59</v>
      </c>
    </row>
    <row r="4" spans="1:16" x14ac:dyDescent="0.2">
      <c r="A4" t="s">
        <v>277</v>
      </c>
      <c r="B4" s="20" t="s">
        <v>51</v>
      </c>
    </row>
    <row r="7" spans="1:16" x14ac:dyDescent="0.2">
      <c r="B7" s="85" t="s">
        <v>262</v>
      </c>
      <c r="C7" s="85" t="s">
        <v>262</v>
      </c>
      <c r="D7" s="85" t="s">
        <v>262</v>
      </c>
      <c r="E7" s="85" t="s">
        <v>262</v>
      </c>
      <c r="F7" s="85" t="s">
        <v>262</v>
      </c>
      <c r="G7" s="85" t="s">
        <v>262</v>
      </c>
      <c r="H7" s="85" t="s">
        <v>262</v>
      </c>
      <c r="I7" s="85" t="s">
        <v>262</v>
      </c>
      <c r="J7" s="85" t="s">
        <v>262</v>
      </c>
      <c r="K7" s="85" t="s">
        <v>262</v>
      </c>
      <c r="L7" s="85" t="s">
        <v>262</v>
      </c>
      <c r="M7" s="85" t="s">
        <v>262</v>
      </c>
      <c r="N7" s="85" t="s">
        <v>262</v>
      </c>
      <c r="O7" s="85" t="s">
        <v>262</v>
      </c>
      <c r="P7" s="85" t="s">
        <v>262</v>
      </c>
    </row>
    <row r="8" spans="1:16" ht="26" x14ac:dyDescent="0.2">
      <c r="B8" s="83" t="s">
        <v>259</v>
      </c>
      <c r="C8" s="83" t="s">
        <v>259</v>
      </c>
      <c r="D8" s="19">
        <v>0</v>
      </c>
      <c r="E8" s="19" t="s">
        <v>263</v>
      </c>
      <c r="F8" s="19" t="s">
        <v>264</v>
      </c>
      <c r="G8" s="19" t="s">
        <v>265</v>
      </c>
      <c r="H8" s="19" t="s">
        <v>266</v>
      </c>
      <c r="I8" s="19" t="s">
        <v>267</v>
      </c>
      <c r="J8" s="19" t="s">
        <v>268</v>
      </c>
      <c r="K8" s="19" t="s">
        <v>269</v>
      </c>
      <c r="L8" s="19" t="s">
        <v>270</v>
      </c>
      <c r="M8" s="19" t="s">
        <v>271</v>
      </c>
      <c r="N8" s="19">
        <v>10</v>
      </c>
      <c r="O8" s="13" t="s">
        <v>282</v>
      </c>
      <c r="P8" s="13" t="s">
        <v>281</v>
      </c>
    </row>
    <row r="9" spans="1:16" x14ac:dyDescent="0.2">
      <c r="B9" s="81"/>
      <c r="C9" s="81"/>
      <c r="D9" s="17">
        <f>COUNTIFS(all!$F$3:$F$120,'Summary - Client (Pfizer)'!$B$4,all!$H$3:$H$120,'Summary - Client (Pfizer)'!D8)</f>
        <v>0</v>
      </c>
      <c r="E9" s="17">
        <f>COUNTIFS(all!$F$3:$F$120,'Summary - Client (Pfizer)'!$B$4,all!$H$3:$H$120,'Summary - Client (Pfizer)'!E8)</f>
        <v>0</v>
      </c>
      <c r="F9" s="17">
        <f>COUNTIFS(all!$F$3:$F$120,'Summary - Client (Pfizer)'!$B$4,all!$H$3:$H$120,'Summary - Client (Pfizer)'!F8)</f>
        <v>0</v>
      </c>
      <c r="G9" s="17">
        <f>COUNTIFS(all!$F$3:$F$120,'Summary - Client (Pfizer)'!$B$4,all!$H$3:$H$120,'Summary - Client (Pfizer)'!G8)</f>
        <v>0</v>
      </c>
      <c r="H9" s="17">
        <f>COUNTIFS(all!$F$3:$F$120,'Summary - Client (Pfizer)'!$B$4,all!$H$3:$H$120,'Summary - Client (Pfizer)'!H8)</f>
        <v>0</v>
      </c>
      <c r="I9" s="17">
        <f>COUNTIFS(all!$F$3:$F$120,'Summary - Client (Pfizer)'!$B$4,all!$H$3:$H$120,'Summary - Client (Pfizer)'!I8)</f>
        <v>3</v>
      </c>
      <c r="J9" s="17">
        <f>COUNTIFS(all!$F$3:$F$120,'Summary - Client (Pfizer)'!$B$4,all!$H$3:$H$120,'Summary - Client (Pfizer)'!J8)</f>
        <v>1</v>
      </c>
      <c r="K9" s="17">
        <f>COUNTIFS(all!$F$3:$F$120,'Summary - Client (Pfizer)'!$B$4,all!$H$3:$H$120,'Summary - Client (Pfizer)'!K8)</f>
        <v>1</v>
      </c>
      <c r="L9" s="17">
        <f>COUNTIFS(all!$F$3:$F$120,'Summary - Client (Pfizer)'!$B$4,all!$H$3:$H$120,'Summary - Client (Pfizer)'!L8)</f>
        <v>7</v>
      </c>
      <c r="M9" s="17">
        <f>COUNTIFS(all!$F$3:$F$120,'Summary - Client (Pfizer)'!$B$4,all!$H$3:$H$120,'Summary - Client (Pfizer)'!M8)</f>
        <v>1</v>
      </c>
      <c r="N9" s="17">
        <f>COUNTIFS(all!$F$3:$F$120,'Summary - Client (Pfizer)'!$B$4,all!$H$3:$H$120,'Summary - Client (Pfizer)'!N8)</f>
        <v>9</v>
      </c>
      <c r="O9" s="18">
        <f>((SUM(M9:N9)-SUM(D9:I9))/P9)*100</f>
        <v>31.818181818181817</v>
      </c>
      <c r="P9" s="15">
        <f>SUM(D9:N9)</f>
        <v>22</v>
      </c>
    </row>
    <row r="11" spans="1:16" x14ac:dyDescent="0.2">
      <c r="D11">
        <v>1</v>
      </c>
      <c r="E11">
        <v>2</v>
      </c>
      <c r="F11">
        <v>3</v>
      </c>
      <c r="G11">
        <v>4</v>
      </c>
      <c r="H11">
        <v>5</v>
      </c>
    </row>
    <row r="12" spans="1:16" x14ac:dyDescent="0.2">
      <c r="B12" s="85" t="s">
        <v>260</v>
      </c>
      <c r="C12" s="85" t="s">
        <v>260</v>
      </c>
      <c r="D12" s="85" t="s">
        <v>260</v>
      </c>
      <c r="E12" s="85" t="s">
        <v>260</v>
      </c>
      <c r="F12" s="85" t="s">
        <v>260</v>
      </c>
      <c r="G12" s="85" t="s">
        <v>260</v>
      </c>
      <c r="H12" s="85" t="s">
        <v>260</v>
      </c>
      <c r="I12" s="85" t="s">
        <v>260</v>
      </c>
      <c r="J12" s="85" t="s">
        <v>260</v>
      </c>
      <c r="K12" s="85" t="s">
        <v>260</v>
      </c>
      <c r="O12" s="14"/>
    </row>
    <row r="13" spans="1:16" ht="26" x14ac:dyDescent="0.2">
      <c r="B13" s="83" t="s">
        <v>259</v>
      </c>
      <c r="C13" s="83" t="s">
        <v>259</v>
      </c>
      <c r="D13" s="19" t="s">
        <v>215</v>
      </c>
      <c r="E13" s="19" t="s">
        <v>213</v>
      </c>
      <c r="F13" s="19" t="s">
        <v>211</v>
      </c>
      <c r="G13" s="19" t="s">
        <v>212</v>
      </c>
      <c r="H13" s="19" t="s">
        <v>216</v>
      </c>
      <c r="I13" s="13" t="s">
        <v>214</v>
      </c>
      <c r="J13" s="13" t="s">
        <v>258</v>
      </c>
      <c r="K13" s="29" t="s">
        <v>291</v>
      </c>
    </row>
    <row r="14" spans="1:16" x14ac:dyDescent="0.2">
      <c r="B14" s="81" t="s">
        <v>205</v>
      </c>
      <c r="C14" s="81" t="s">
        <v>205</v>
      </c>
      <c r="D14" s="17">
        <f>COUNTIFS(all!$F$3:$F$120,'Summary - Client (Pfizer)'!$B$4,all!$I$3:$I$120,'Summary - Client (Pfizer)'!D$13)</f>
        <v>0</v>
      </c>
      <c r="E14" s="17">
        <f>COUNTIFS(all!$F$3:$F$120,'Summary - Client (Pfizer)'!$B$4,all!$I$3:$I$120,'Summary - Client (Pfizer)'!E$13)</f>
        <v>2</v>
      </c>
      <c r="F14" s="17">
        <f>COUNTIFS(all!$F$3:$F$120,'Summary - Client (Pfizer)'!$B$4,all!$I$3:$I$120,'Summary - Client (Pfizer)'!F$13)</f>
        <v>5</v>
      </c>
      <c r="G14" s="17">
        <f>COUNTIFS(all!$F$3:$F$120,'Summary - Client (Pfizer)'!$B$4,all!$I$3:$I$120,'Summary - Client (Pfizer)'!G$13)</f>
        <v>11</v>
      </c>
      <c r="H14" s="17">
        <f>COUNTIFS(all!$F$3:$F$120,'Summary - Client (Pfizer)'!$B$4,all!$I$3:$I$120,'Summary - Client (Pfizer)'!H$13)</f>
        <v>3</v>
      </c>
      <c r="I14" s="17">
        <f>COUNTIFS(all!$F$3:$F$120,'Summary - Client (Pfizer)'!$B$4,all!$I$3:$I$120,'Summary - Client (Pfizer)'!I$13)</f>
        <v>1</v>
      </c>
      <c r="J14" s="15">
        <f>SUM(D14:I14)</f>
        <v>22</v>
      </c>
      <c r="K14" s="28">
        <f>SUMPRODUCT($D$11:$H$11,D14:H14)/SUM(D14:H14)</f>
        <v>3.7142857142857144</v>
      </c>
    </row>
    <row r="15" spans="1:16" x14ac:dyDescent="0.2">
      <c r="B15" s="81" t="s">
        <v>206</v>
      </c>
      <c r="C15" s="81" t="s">
        <v>206</v>
      </c>
      <c r="D15" s="17">
        <f>COUNTIFS(all!$F$3:$F$120,'Summary - Client (Pfizer)'!$B$4,all!$J$3:$J$120,'Summary - Client (Pfizer)'!D$13)</f>
        <v>0</v>
      </c>
      <c r="E15" s="17">
        <f>COUNTIFS(all!$F$3:$F$120,'Summary - Client (Pfizer)'!$B$4,all!$J$3:$J$120,'Summary - Client (Pfizer)'!E$13)</f>
        <v>4</v>
      </c>
      <c r="F15" s="17">
        <f>COUNTIFS(all!$F$3:$F$120,'Summary - Client (Pfizer)'!$B$4,all!$J$3:$J$120,'Summary - Client (Pfizer)'!F$13)</f>
        <v>6</v>
      </c>
      <c r="G15" s="17">
        <f>COUNTIFS(all!$F$3:$F$120,'Summary - Client (Pfizer)'!$B$4,all!$J$3:$J$120,'Summary - Client (Pfizer)'!G$13)</f>
        <v>9</v>
      </c>
      <c r="H15" s="17">
        <f>COUNTIFS(all!$F$3:$F$120,'Summary - Client (Pfizer)'!$B$4,all!$J$3:$J$120,'Summary - Client (Pfizer)'!H$13)</f>
        <v>2</v>
      </c>
      <c r="I15" s="17">
        <f>COUNTIFS(all!$F$3:$F$120,'Summary - Client (Pfizer)'!$B$4,all!$J$3:$J$120,'Summary - Client (Pfizer)'!I$13)</f>
        <v>1</v>
      </c>
      <c r="J15" s="15">
        <f t="shared" ref="J15:J20" si="0">SUM(D15:I15)</f>
        <v>22</v>
      </c>
      <c r="K15" s="28">
        <f t="shared" ref="K15:K20" si="1">SUMPRODUCT($D$11:$H$11,D15:H15)/SUM(D15:H15)</f>
        <v>3.4285714285714284</v>
      </c>
    </row>
    <row r="16" spans="1:16" x14ac:dyDescent="0.2">
      <c r="B16" s="81" t="s">
        <v>207</v>
      </c>
      <c r="C16" s="81" t="s">
        <v>207</v>
      </c>
      <c r="D16" s="17">
        <f>COUNTIFS(all!$F$3:$F$120,'Summary - Client (Pfizer)'!$B$4,all!$K$3:$K$120,'Summary - Client (Pfizer)'!D$13)</f>
        <v>0</v>
      </c>
      <c r="E16" s="17">
        <f>COUNTIFS(all!$F$3:$F$120,'Summary - Client (Pfizer)'!$B$4,all!$K$3:$K$120,'Summary - Client (Pfizer)'!E$13)</f>
        <v>4</v>
      </c>
      <c r="F16" s="17">
        <f>COUNTIFS(all!$F$3:$F$120,'Summary - Client (Pfizer)'!$B$4,all!$K$3:$K$120,'Summary - Client (Pfizer)'!F$13)</f>
        <v>3</v>
      </c>
      <c r="G16" s="17">
        <f>COUNTIFS(all!$F$3:$F$120,'Summary - Client (Pfizer)'!$B$4,all!$K$3:$K$120,'Summary - Client (Pfizer)'!G$13)</f>
        <v>13</v>
      </c>
      <c r="H16" s="17">
        <f>COUNTIFS(all!$F$3:$F$120,'Summary - Client (Pfizer)'!$B$4,all!$K$3:$K$120,'Summary - Client (Pfizer)'!H$13)</f>
        <v>1</v>
      </c>
      <c r="I16" s="17">
        <f>COUNTIFS(all!$F$3:$F$120,'Summary - Client (Pfizer)'!$B$4,all!$K$3:$K$120,'Summary - Client (Pfizer)'!I$13)</f>
        <v>1</v>
      </c>
      <c r="J16" s="15">
        <f t="shared" si="0"/>
        <v>22</v>
      </c>
      <c r="K16" s="28">
        <f t="shared" si="1"/>
        <v>3.5238095238095237</v>
      </c>
    </row>
    <row r="17" spans="2:11" x14ac:dyDescent="0.2">
      <c r="B17" s="81" t="s">
        <v>217</v>
      </c>
      <c r="C17" s="81" t="s">
        <v>217</v>
      </c>
      <c r="D17" s="17">
        <f>COUNTIFS(all!$F$3:$F$120,'Summary - Client (Pfizer)'!$B$4,all!$L$3:$L$120,'Summary - Client (Pfizer)'!D$13)</f>
        <v>1</v>
      </c>
      <c r="E17" s="17">
        <f>COUNTIFS(all!$F$3:$F$120,'Summary - Client (Pfizer)'!$B$4,all!$L$3:$L$120,'Summary - Client (Pfizer)'!E$13)</f>
        <v>1</v>
      </c>
      <c r="F17" s="17">
        <f>COUNTIFS(all!$F$3:$F$120,'Summary - Client (Pfizer)'!$B$4,all!$L$3:$L$120,'Summary - Client (Pfizer)'!F$13)</f>
        <v>7</v>
      </c>
      <c r="G17" s="17">
        <f>COUNTIFS(all!$F$3:$F$120,'Summary - Client (Pfizer)'!$B$4,all!$L$3:$L$120,'Summary - Client (Pfizer)'!G$13)</f>
        <v>7</v>
      </c>
      <c r="H17" s="17">
        <f>COUNTIFS(all!$F$3:$F$120,'Summary - Client (Pfizer)'!$B$4,all!$L$3:$L$120,'Summary - Client (Pfizer)'!H$13)</f>
        <v>1</v>
      </c>
      <c r="I17" s="17">
        <f>COUNTIFS(all!$F$3:$F$120,'Summary - Client (Pfizer)'!$B$4,all!$L$3:$L$120,'Summary - Client (Pfizer)'!I$13)</f>
        <v>5</v>
      </c>
      <c r="J17" s="15">
        <f t="shared" si="0"/>
        <v>22</v>
      </c>
      <c r="K17" s="28">
        <f t="shared" si="1"/>
        <v>3.3529411764705883</v>
      </c>
    </row>
    <row r="18" spans="2:11" x14ac:dyDescent="0.2">
      <c r="B18" s="81" t="s">
        <v>208</v>
      </c>
      <c r="C18" s="81" t="s">
        <v>208</v>
      </c>
      <c r="D18" s="17">
        <f>COUNTIFS(all!$F$3:$F$120,'Summary - Client (Pfizer)'!$B$4,all!$M$3:$M$120,'Summary - Client (Pfizer)'!D$13)</f>
        <v>1</v>
      </c>
      <c r="E18" s="17">
        <f>COUNTIFS(all!$F$3:$F$120,'Summary - Client (Pfizer)'!$B$4,all!$M$3:$M$120,'Summary - Client (Pfizer)'!E$13)</f>
        <v>1</v>
      </c>
      <c r="F18" s="17">
        <f>COUNTIFS(all!$F$3:$F$120,'Summary - Client (Pfizer)'!$B$4,all!$M$3:$M$120,'Summary - Client (Pfizer)'!F$13)</f>
        <v>7</v>
      </c>
      <c r="G18" s="17">
        <f>COUNTIFS(all!$F$3:$F$120,'Summary - Client (Pfizer)'!$B$4,all!$M$3:$M$120,'Summary - Client (Pfizer)'!G$13)</f>
        <v>8</v>
      </c>
      <c r="H18" s="17">
        <f>COUNTIFS(all!$F$3:$F$120,'Summary - Client (Pfizer)'!$B$4,all!$M$3:$M$120,'Summary - Client (Pfizer)'!H$13)</f>
        <v>2</v>
      </c>
      <c r="I18" s="17">
        <f>COUNTIFS(all!$F$3:$F$120,'Summary - Client (Pfizer)'!$B$4,all!$M$3:$M$120,'Summary - Client (Pfizer)'!I$13)</f>
        <v>3</v>
      </c>
      <c r="J18" s="15">
        <f t="shared" si="0"/>
        <v>22</v>
      </c>
      <c r="K18" s="28">
        <f t="shared" si="1"/>
        <v>3.4736842105263159</v>
      </c>
    </row>
    <row r="19" spans="2:11" x14ac:dyDescent="0.2">
      <c r="B19" s="81" t="s">
        <v>209</v>
      </c>
      <c r="C19" s="81" t="s">
        <v>209</v>
      </c>
      <c r="D19" s="17">
        <f>COUNTIFS(all!$F$3:$F$120,'Summary - Client (Pfizer)'!$B$4,all!$N$3:$N$120,'Summary - Client (Pfizer)'!D$13)</f>
        <v>3</v>
      </c>
      <c r="E19" s="17">
        <f>COUNTIFS(all!$F$3:$F$120,'Summary - Client (Pfizer)'!$B$4,all!$N$3:$N$120,'Summary - Client (Pfizer)'!E$13)</f>
        <v>1</v>
      </c>
      <c r="F19" s="17">
        <f>COUNTIFS(all!$F$3:$F$120,'Summary - Client (Pfizer)'!$B$4,all!$N$3:$N$120,'Summary - Client (Pfizer)'!F$13)</f>
        <v>5</v>
      </c>
      <c r="G19" s="17">
        <f>COUNTIFS(all!$F$3:$F$120,'Summary - Client (Pfizer)'!$B$4,all!$N$3:$N$120,'Summary - Client (Pfizer)'!G$13)</f>
        <v>8</v>
      </c>
      <c r="H19" s="17">
        <f>COUNTIFS(all!$F$3:$F$120,'Summary - Client (Pfizer)'!$B$4,all!$N$3:$N$120,'Summary - Client (Pfizer)'!H$13)</f>
        <v>2</v>
      </c>
      <c r="I19" s="17">
        <f>COUNTIFS(all!$F$3:$F$120,'Summary - Client (Pfizer)'!$B$4,all!$N$3:$N$120,'Summary - Client (Pfizer)'!I$13)</f>
        <v>3</v>
      </c>
      <c r="J19" s="15">
        <f t="shared" si="0"/>
        <v>22</v>
      </c>
      <c r="K19" s="28">
        <f t="shared" si="1"/>
        <v>3.263157894736842</v>
      </c>
    </row>
    <row r="20" spans="2:11" x14ac:dyDescent="0.2">
      <c r="B20" s="81" t="s">
        <v>210</v>
      </c>
      <c r="C20" s="81" t="s">
        <v>210</v>
      </c>
      <c r="D20" s="17">
        <f>COUNTIFS(all!$F$3:$F$120,'Summary - Client (Pfizer)'!$B$4,all!$O$3:$O$120,'Summary - Client (Pfizer)'!D$13)</f>
        <v>1</v>
      </c>
      <c r="E20" s="17">
        <f>COUNTIFS(all!$F$3:$F$120,'Summary - Client (Pfizer)'!$B$4,all!$O$3:$O$120,'Summary - Client (Pfizer)'!E$13)</f>
        <v>4</v>
      </c>
      <c r="F20" s="17">
        <f>COUNTIFS(all!$F$3:$F$120,'Summary - Client (Pfizer)'!$B$4,all!$O$3:$O$120,'Summary - Client (Pfizer)'!F$13)</f>
        <v>5</v>
      </c>
      <c r="G20" s="17">
        <f>COUNTIFS(all!$F$3:$F$120,'Summary - Client (Pfizer)'!$B$4,all!$O$3:$O$120,'Summary - Client (Pfizer)'!G$13)</f>
        <v>5</v>
      </c>
      <c r="H20" s="17">
        <f>COUNTIFS(all!$F$3:$F$120,'Summary - Client (Pfizer)'!$B$4,all!$O$3:$O$120,'Summary - Client (Pfizer)'!H$13)</f>
        <v>2</v>
      </c>
      <c r="I20" s="17">
        <f>COUNTIFS(all!$F$3:$F$120,'Summary - Client (Pfizer)'!$B$4,all!$O$3:$O$120,'Summary - Client (Pfizer)'!I$13)</f>
        <v>5</v>
      </c>
      <c r="J20" s="15">
        <f t="shared" si="0"/>
        <v>22</v>
      </c>
      <c r="K20" s="28">
        <f t="shared" si="1"/>
        <v>3.1764705882352939</v>
      </c>
    </row>
    <row r="25" spans="2:11" x14ac:dyDescent="0.2">
      <c r="B25" s="85" t="s">
        <v>272</v>
      </c>
      <c r="C25" s="85" t="s">
        <v>272</v>
      </c>
      <c r="D25" s="85" t="s">
        <v>272</v>
      </c>
      <c r="E25" s="85" t="s">
        <v>272</v>
      </c>
      <c r="F25" s="85" t="s">
        <v>272</v>
      </c>
      <c r="G25" s="85" t="s">
        <v>272</v>
      </c>
      <c r="H25" s="85" t="s">
        <v>272</v>
      </c>
      <c r="I25" s="85" t="s">
        <v>272</v>
      </c>
      <c r="J25" s="85" t="s">
        <v>272</v>
      </c>
      <c r="K25" s="85" t="s">
        <v>272</v>
      </c>
    </row>
    <row r="26" spans="2:11" ht="26" x14ac:dyDescent="0.2">
      <c r="B26" s="83" t="s">
        <v>259</v>
      </c>
      <c r="C26" s="83" t="s">
        <v>259</v>
      </c>
      <c r="D26" s="19" t="s">
        <v>215</v>
      </c>
      <c r="E26" s="19" t="s">
        <v>213</v>
      </c>
      <c r="F26" s="19" t="s">
        <v>211</v>
      </c>
      <c r="G26" s="19" t="s">
        <v>212</v>
      </c>
      <c r="H26" s="19" t="s">
        <v>216</v>
      </c>
      <c r="I26" s="13" t="s">
        <v>214</v>
      </c>
      <c r="J26" s="13" t="s">
        <v>258</v>
      </c>
      <c r="K26" s="29" t="s">
        <v>291</v>
      </c>
    </row>
    <row r="27" spans="2:11" x14ac:dyDescent="0.2">
      <c r="B27" s="81" t="s">
        <v>218</v>
      </c>
      <c r="C27" s="81" t="s">
        <v>218</v>
      </c>
      <c r="D27" s="17">
        <f>COUNTIFS(all!$F$3:$F$120,'Summary - Client (Pfizer)'!$B$4,all!$Q$3:$Q$120,'Summary - Client (Pfizer)'!D$13)</f>
        <v>0</v>
      </c>
      <c r="E27" s="17">
        <f>COUNTIFS(all!$F$3:$F$120,'Summary - Client (Pfizer)'!$B$4,all!$Q$3:$Q$120,'Summary - Client (Pfizer)'!E$13)</f>
        <v>0</v>
      </c>
      <c r="F27" s="17">
        <f>COUNTIFS(all!$F$3:$F$120,'Summary - Client (Pfizer)'!$B$4,all!$Q$3:$Q$120,'Summary - Client (Pfizer)'!F$13)</f>
        <v>9</v>
      </c>
      <c r="G27" s="17">
        <f>COUNTIFS(all!$F$3:$F$120,'Summary - Client (Pfizer)'!$B$4,all!$Q$3:$Q$120,'Summary - Client (Pfizer)'!G$13)</f>
        <v>7</v>
      </c>
      <c r="H27" s="17">
        <f>COUNTIFS(all!$F$3:$F$120,'Summary - Client (Pfizer)'!$B$4,all!$Q$3:$Q$120,'Summary - Client (Pfizer)'!H$13)</f>
        <v>3</v>
      </c>
      <c r="I27" s="17">
        <f>COUNTIFS(all!$F$3:$F$120,'Summary - Client (Pfizer)'!$B$4,all!$Q$3:$Q$120,'Summary - Client (Pfizer)'!I$13)</f>
        <v>1</v>
      </c>
      <c r="J27" s="15">
        <f>SUM(D27:I27)</f>
        <v>20</v>
      </c>
      <c r="K27" s="28">
        <f>SUMPRODUCT($D$11:$H$11,D27:H27)/SUM(D27:H27)</f>
        <v>3.6842105263157894</v>
      </c>
    </row>
    <row r="28" spans="2:11" x14ac:dyDescent="0.2">
      <c r="B28" s="81" t="s">
        <v>219</v>
      </c>
      <c r="C28" s="81" t="s">
        <v>219</v>
      </c>
      <c r="D28" s="17">
        <f>COUNTIFS(all!$F$3:$F$120,'Summary - Client (Pfizer)'!$B$4,all!$R$3:$R$120,'Summary - Client (Pfizer)'!D$13)</f>
        <v>0</v>
      </c>
      <c r="E28" s="17">
        <f>COUNTIFS(all!$F$3:$F$120,'Summary - Client (Pfizer)'!$B$4,all!$R$3:$R$120,'Summary - Client (Pfizer)'!E$13)</f>
        <v>1</v>
      </c>
      <c r="F28" s="17">
        <f>COUNTIFS(all!$F$3:$F$120,'Summary - Client (Pfizer)'!$B$4,all!$R$3:$R$120,'Summary - Client (Pfizer)'!F$13)</f>
        <v>6</v>
      </c>
      <c r="G28" s="17">
        <f>COUNTIFS(all!$F$3:$F$120,'Summary - Client (Pfizer)'!$B$4,all!$R$3:$R$120,'Summary - Client (Pfizer)'!G$13)</f>
        <v>7</v>
      </c>
      <c r="H28" s="17">
        <f>COUNTIFS(all!$F$3:$F$120,'Summary - Client (Pfizer)'!$B$4,all!$R$3:$R$120,'Summary - Client (Pfizer)'!H$13)</f>
        <v>5</v>
      </c>
      <c r="I28" s="17">
        <f>COUNTIFS(all!$F$3:$F$120,'Summary - Client (Pfizer)'!$B$4,all!$R$3:$R$120,'Summary - Client (Pfizer)'!I$13)</f>
        <v>1</v>
      </c>
      <c r="J28" s="15">
        <f>SUM(D28:I28)</f>
        <v>20</v>
      </c>
      <c r="K28" s="28">
        <f>SUMPRODUCT($D$11:$H$11,D28:H28)/SUM(D28:H28)</f>
        <v>3.8421052631578947</v>
      </c>
    </row>
    <row r="29" spans="2:11" x14ac:dyDescent="0.2">
      <c r="B29" s="81" t="s">
        <v>220</v>
      </c>
      <c r="C29" s="81" t="s">
        <v>220</v>
      </c>
      <c r="D29" s="17">
        <f>COUNTIFS(all!$F$3:$F$120,'Summary - Client (Pfizer)'!$B$4,all!$S$3:$S$120,'Summary - Client (Pfizer)'!D$13)</f>
        <v>0</v>
      </c>
      <c r="E29" s="17">
        <f>COUNTIFS(all!$F$3:$F$120,'Summary - Client (Pfizer)'!$B$4,all!$S$3:$S$120,'Summary - Client (Pfizer)'!E$13)</f>
        <v>3</v>
      </c>
      <c r="F29" s="17">
        <f>COUNTIFS(all!$F$3:$F$120,'Summary - Client (Pfizer)'!$B$4,all!$S$3:$S$120,'Summary - Client (Pfizer)'!F$13)</f>
        <v>4</v>
      </c>
      <c r="G29" s="17">
        <f>COUNTIFS(all!$F$3:$F$120,'Summary - Client (Pfizer)'!$B$4,all!$S$3:$S$120,'Summary - Client (Pfizer)'!G$13)</f>
        <v>7</v>
      </c>
      <c r="H29" s="17">
        <f>COUNTIFS(all!$F$3:$F$120,'Summary - Client (Pfizer)'!$B$4,all!$S$3:$S$120,'Summary - Client (Pfizer)'!H$13)</f>
        <v>5</v>
      </c>
      <c r="I29" s="17">
        <f>COUNTIFS(all!$F$3:$F$120,'Summary - Client (Pfizer)'!$B$4,all!$S$3:$S$120,'Summary - Client (Pfizer)'!I$13)</f>
        <v>1</v>
      </c>
      <c r="J29" s="15">
        <f>SUM(D29:I29)</f>
        <v>20</v>
      </c>
      <c r="K29" s="28">
        <f>SUMPRODUCT($D$11:$H$11,D29:H29)/SUM(D29:H29)</f>
        <v>3.736842105263158</v>
      </c>
    </row>
    <row r="34" spans="2:11" x14ac:dyDescent="0.2">
      <c r="B34" s="85" t="s">
        <v>273</v>
      </c>
      <c r="C34" s="85" t="s">
        <v>273</v>
      </c>
      <c r="D34" s="85" t="s">
        <v>273</v>
      </c>
      <c r="E34" s="85" t="s">
        <v>273</v>
      </c>
      <c r="F34" s="85" t="s">
        <v>273</v>
      </c>
      <c r="G34" s="85" t="s">
        <v>273</v>
      </c>
      <c r="H34" s="85" t="s">
        <v>273</v>
      </c>
      <c r="I34" s="85" t="s">
        <v>273</v>
      </c>
      <c r="J34" s="85" t="s">
        <v>273</v>
      </c>
      <c r="K34" s="85" t="s">
        <v>273</v>
      </c>
    </row>
    <row r="35" spans="2:11" ht="26" x14ac:dyDescent="0.2">
      <c r="B35" s="83" t="s">
        <v>259</v>
      </c>
      <c r="C35" s="83" t="s">
        <v>259</v>
      </c>
      <c r="D35" s="19" t="s">
        <v>215</v>
      </c>
      <c r="E35" s="19" t="s">
        <v>213</v>
      </c>
      <c r="F35" s="19" t="s">
        <v>211</v>
      </c>
      <c r="G35" s="19" t="s">
        <v>212</v>
      </c>
      <c r="H35" s="19" t="s">
        <v>216</v>
      </c>
      <c r="I35" s="13" t="s">
        <v>214</v>
      </c>
      <c r="J35" s="13" t="s">
        <v>258</v>
      </c>
      <c r="K35" s="29" t="s">
        <v>291</v>
      </c>
    </row>
    <row r="36" spans="2:11" x14ac:dyDescent="0.2">
      <c r="B36" s="81" t="s">
        <v>221</v>
      </c>
      <c r="C36" s="81" t="s">
        <v>221</v>
      </c>
      <c r="D36" s="17">
        <f>COUNTIFS(all!$F$3:$F$120,'Summary - Client (Pfizer)'!$B$4,all!$U$3:$U$120,'Summary - Client (Pfizer)'!D$13)</f>
        <v>2</v>
      </c>
      <c r="E36" s="17">
        <f>COUNTIFS(all!$F$3:$F$120,'Summary - Client (Pfizer)'!$B$4,all!$U$3:$U$120,'Summary - Client (Pfizer)'!E$13)</f>
        <v>0</v>
      </c>
      <c r="F36" s="17">
        <f>COUNTIFS(all!$F$3:$F$120,'Summary - Client (Pfizer)'!$B$4,all!$U$3:$U$120,'Summary - Client (Pfizer)'!F$13)</f>
        <v>7</v>
      </c>
      <c r="G36" s="17">
        <f>COUNTIFS(all!$F$3:$F$120,'Summary - Client (Pfizer)'!$B$4,all!$U$3:$U$120,'Summary - Client (Pfizer)'!G$13)</f>
        <v>9</v>
      </c>
      <c r="H36" s="17">
        <f>COUNTIFS(all!$F$3:$F$120,'Summary - Client (Pfizer)'!$B$4,all!$U$3:$U$120,'Summary - Client (Pfizer)'!H$13)</f>
        <v>3</v>
      </c>
      <c r="I36" s="17">
        <f>COUNTIFS(all!$F$3:$F$120,'Summary - Client (Pfizer)'!$B$4,all!$U$3:$U$120,'Summary - Client (Pfizer)'!I$13)</f>
        <v>1</v>
      </c>
      <c r="J36" s="15">
        <f>SUM(D36:I36)</f>
        <v>22</v>
      </c>
      <c r="K36" s="28">
        <f>SUMPRODUCT($D$11:$H$11,D36:H36)/SUM(D36:H36)</f>
        <v>3.5238095238095237</v>
      </c>
    </row>
    <row r="37" spans="2:11" x14ac:dyDescent="0.2">
      <c r="B37" s="81" t="s">
        <v>222</v>
      </c>
      <c r="C37" s="81" t="s">
        <v>222</v>
      </c>
      <c r="D37" s="17">
        <f>COUNTIFS(all!$F$3:$F$120,'Summary - Client (Pfizer)'!$B$4,all!$V$3:$V$120,'Summary - Client (Pfizer)'!D$13)</f>
        <v>0</v>
      </c>
      <c r="E37" s="17">
        <f>COUNTIFS(all!$F$3:$F$120,'Summary - Client (Pfizer)'!$B$4,all!$V$3:$V$120,'Summary - Client (Pfizer)'!E$13)</f>
        <v>0</v>
      </c>
      <c r="F37" s="17">
        <f>COUNTIFS(all!$F$3:$F$120,'Summary - Client (Pfizer)'!$B$4,all!$V$3:$V$120,'Summary - Client (Pfizer)'!F$13)</f>
        <v>5</v>
      </c>
      <c r="G37" s="17">
        <f>COUNTIFS(all!$F$3:$F$120,'Summary - Client (Pfizer)'!$B$4,all!$V$3:$V$120,'Summary - Client (Pfizer)'!G$13)</f>
        <v>9</v>
      </c>
      <c r="H37" s="17">
        <f>COUNTIFS(all!$F$3:$F$120,'Summary - Client (Pfizer)'!$B$4,all!$V$3:$V$120,'Summary - Client (Pfizer)'!H$13)</f>
        <v>6</v>
      </c>
      <c r="I37" s="17">
        <f>COUNTIFS(all!$F$3:$F$120,'Summary - Client (Pfizer)'!$B$4,all!$V$3:$V$120,'Summary - Client (Pfizer)'!I$13)</f>
        <v>2</v>
      </c>
      <c r="J37" s="15">
        <f>SUM(D37:I37)</f>
        <v>22</v>
      </c>
      <c r="K37" s="28">
        <f>SUMPRODUCT($D$11:$H$11,D37:H37)/SUM(D37:H37)</f>
        <v>4.05</v>
      </c>
    </row>
    <row r="38" spans="2:11" x14ac:dyDescent="0.2">
      <c r="B38" s="81" t="s">
        <v>223</v>
      </c>
      <c r="C38" s="81" t="s">
        <v>223</v>
      </c>
      <c r="D38" s="17">
        <f>COUNTIFS(all!$F$3:$F$120,'Summary - Client (Pfizer)'!$B$4,all!$W$3:$W$120,'Summary - Client (Pfizer)'!D$13)</f>
        <v>2</v>
      </c>
      <c r="E38" s="17">
        <f>COUNTIFS(all!$F$3:$F$120,'Summary - Client (Pfizer)'!$B$4,all!$W$3:$W$120,'Summary - Client (Pfizer)'!E$13)</f>
        <v>0</v>
      </c>
      <c r="F38" s="17">
        <f>COUNTIFS(all!$F$3:$F$120,'Summary - Client (Pfizer)'!$B$4,all!$W$3:$W$120,'Summary - Client (Pfizer)'!F$13)</f>
        <v>5</v>
      </c>
      <c r="G38" s="17">
        <f>COUNTIFS(all!$F$3:$F$120,'Summary - Client (Pfizer)'!$B$4,all!$W$3:$W$120,'Summary - Client (Pfizer)'!G$13)</f>
        <v>10</v>
      </c>
      <c r="H38" s="17">
        <f>COUNTIFS(all!$F$3:$F$120,'Summary - Client (Pfizer)'!$B$4,all!$W$3:$W$120,'Summary - Client (Pfizer)'!H$13)</f>
        <v>5</v>
      </c>
      <c r="I38" s="17">
        <f>COUNTIFS(all!$F$3:$F$120,'Summary - Client (Pfizer)'!$B$4,all!$W$3:$W$120,'Summary - Client (Pfizer)'!I$13)</f>
        <v>0</v>
      </c>
      <c r="J38" s="15">
        <f>SUM(D38:I38)</f>
        <v>22</v>
      </c>
      <c r="K38" s="28">
        <f>SUMPRODUCT($D$11:$H$11,D38:H38)/SUM(D38:H38)</f>
        <v>3.7272727272727271</v>
      </c>
    </row>
    <row r="39" spans="2:11" x14ac:dyDescent="0.2">
      <c r="B39" s="81" t="s">
        <v>224</v>
      </c>
      <c r="C39" s="81" t="s">
        <v>224</v>
      </c>
      <c r="D39" s="17">
        <f>COUNTIFS(all!$F$3:$F$120,'Summary - Client (Pfizer)'!$B$4,all!$X$3:$X$120,'Summary - Client (Pfizer)'!D$13)</f>
        <v>0</v>
      </c>
      <c r="E39" s="17">
        <f>COUNTIFS(all!$F$3:$F$120,'Summary - Client (Pfizer)'!$B$4,all!$X$3:$X$120,'Summary - Client (Pfizer)'!E$13)</f>
        <v>3</v>
      </c>
      <c r="F39" s="17">
        <f>COUNTIFS(all!$F$3:$F$120,'Summary - Client (Pfizer)'!$B$4,all!$X$3:$X$120,'Summary - Client (Pfizer)'!F$13)</f>
        <v>3</v>
      </c>
      <c r="G39" s="17">
        <f>COUNTIFS(all!$F$3:$F$120,'Summary - Client (Pfizer)'!$B$4,all!$X$3:$X$120,'Summary - Client (Pfizer)'!G$13)</f>
        <v>10</v>
      </c>
      <c r="H39" s="17">
        <f>COUNTIFS(all!$F$3:$F$120,'Summary - Client (Pfizer)'!$B$4,all!$X$3:$X$120,'Summary - Client (Pfizer)'!H$13)</f>
        <v>6</v>
      </c>
      <c r="I39" s="17">
        <f>COUNTIFS(all!$F$3:$F$120,'Summary - Client (Pfizer)'!$B$4,all!$X$3:$X$120,'Summary - Client (Pfizer)'!I$13)</f>
        <v>0</v>
      </c>
      <c r="J39" s="15">
        <f>SUM(D39:I39)</f>
        <v>22</v>
      </c>
      <c r="K39" s="28">
        <f>SUMPRODUCT($D$11:$H$11,D39:H39)/SUM(D39:H39)</f>
        <v>3.8636363636363638</v>
      </c>
    </row>
    <row r="42" spans="2:11" x14ac:dyDescent="0.2">
      <c r="B42" s="82" t="s">
        <v>274</v>
      </c>
      <c r="C42" s="82" t="s">
        <v>274</v>
      </c>
      <c r="D42" s="82" t="s">
        <v>274</v>
      </c>
      <c r="E42" s="82" t="s">
        <v>274</v>
      </c>
      <c r="F42" s="82" t="s">
        <v>274</v>
      </c>
      <c r="G42" s="82" t="s">
        <v>274</v>
      </c>
      <c r="H42" s="82" t="s">
        <v>274</v>
      </c>
      <c r="I42" s="82" t="s">
        <v>274</v>
      </c>
      <c r="J42" s="82" t="s">
        <v>274</v>
      </c>
      <c r="K42" s="82" t="s">
        <v>274</v>
      </c>
    </row>
    <row r="43" spans="2:11" ht="26" x14ac:dyDescent="0.2">
      <c r="B43" s="83" t="s">
        <v>259</v>
      </c>
      <c r="C43" s="83" t="s">
        <v>259</v>
      </c>
      <c r="D43" s="19" t="s">
        <v>215</v>
      </c>
      <c r="E43" s="19" t="s">
        <v>213</v>
      </c>
      <c r="F43" s="19" t="s">
        <v>211</v>
      </c>
      <c r="G43" s="19" t="s">
        <v>212</v>
      </c>
      <c r="H43" s="19" t="s">
        <v>216</v>
      </c>
      <c r="I43" s="13" t="s">
        <v>214</v>
      </c>
      <c r="J43" s="13" t="s">
        <v>258</v>
      </c>
      <c r="K43" s="29" t="s">
        <v>291</v>
      </c>
    </row>
    <row r="44" spans="2:11" x14ac:dyDescent="0.2">
      <c r="B44" s="81" t="s">
        <v>225</v>
      </c>
      <c r="C44" s="81" t="s">
        <v>225</v>
      </c>
      <c r="D44" s="17">
        <f>COUNTIFS(all!$F$3:$F$120,'Summary - Client (Pfizer)'!$B$4,all!$Z$3:$Z$120,'Summary - Client (Pfizer)'!D$13)</f>
        <v>1</v>
      </c>
      <c r="E44" s="17">
        <f>COUNTIFS(all!$F$3:$F$120,'Summary - Client (Pfizer)'!$B$4,all!$Z$3:$Z$120,'Summary - Client (Pfizer)'!E$13)</f>
        <v>1</v>
      </c>
      <c r="F44" s="17">
        <f>COUNTIFS(all!$F$3:$F$120,'Summary - Client (Pfizer)'!$B$4,all!$Z$3:$Z$120,'Summary - Client (Pfizer)'!F$13)</f>
        <v>1</v>
      </c>
      <c r="G44" s="17">
        <f>COUNTIFS(all!$F$3:$F$120,'Summary - Client (Pfizer)'!$B$4,all!$Z$3:$Z$120,'Summary - Client (Pfizer)'!G$13)</f>
        <v>7</v>
      </c>
      <c r="H44" s="17">
        <f>COUNTIFS(all!$F$3:$F$120,'Summary - Client (Pfizer)'!$B$4,all!$Z$3:$Z$120,'Summary - Client (Pfizer)'!H$13)</f>
        <v>1</v>
      </c>
      <c r="I44" s="17">
        <f>COUNTIFS(all!$F$3:$F$120,'Summary - Client (Pfizer)'!$B$4,all!$Z$3:$Z$120,'Summary - Client (Pfizer)'!I$13)</f>
        <v>0</v>
      </c>
      <c r="J44" s="15">
        <f>SUM(D44:I44)</f>
        <v>11</v>
      </c>
      <c r="K44" s="28">
        <f>SUMPRODUCT($D$11:$H$11,D44:H44)/SUM(D44:H44)</f>
        <v>3.5454545454545454</v>
      </c>
    </row>
    <row r="45" spans="2:11" x14ac:dyDescent="0.2">
      <c r="B45" s="81" t="s">
        <v>226</v>
      </c>
      <c r="C45" s="81" t="s">
        <v>226</v>
      </c>
      <c r="D45" s="17">
        <f>COUNTIFS(all!$F$3:$F$120,'Summary - Client (Pfizer)'!$B$4,all!$AA$3:$AA$120,'Summary - Client (Pfizer)'!D$13)</f>
        <v>0</v>
      </c>
      <c r="E45" s="17">
        <f>COUNTIFS(all!$F$3:$F$120,'Summary - Client (Pfizer)'!$B$4,all!$AA$3:$AA$120,'Summary - Client (Pfizer)'!E$13)</f>
        <v>1</v>
      </c>
      <c r="F45" s="17">
        <f>COUNTIFS(all!$F$3:$F$120,'Summary - Client (Pfizer)'!$B$4,all!$AA$3:$AA$120,'Summary - Client (Pfizer)'!F$13)</f>
        <v>5</v>
      </c>
      <c r="G45" s="17">
        <f>COUNTIFS(all!$F$3:$F$120,'Summary - Client (Pfizer)'!$B$4,all!$AA$3:$AA$120,'Summary - Client (Pfizer)'!G$13)</f>
        <v>2</v>
      </c>
      <c r="H45" s="17">
        <f>COUNTIFS(all!$F$3:$F$120,'Summary - Client (Pfizer)'!$B$4,all!$AA$3:$AA$120,'Summary - Client (Pfizer)'!H$13)</f>
        <v>2</v>
      </c>
      <c r="I45" s="17">
        <f>COUNTIFS(all!$F$3:$F$120,'Summary - Client (Pfizer)'!$B$4,all!$AA$3:$AA$120,'Summary - Client (Pfizer)'!I$13)</f>
        <v>1</v>
      </c>
      <c r="J45" s="15">
        <f>SUM(D45:I45)</f>
        <v>11</v>
      </c>
      <c r="K45" s="28">
        <f>SUMPRODUCT($D$11:$H$11,D45:H45)/SUM(D45:H45)</f>
        <v>3.5</v>
      </c>
    </row>
    <row r="46" spans="2:11" x14ac:dyDescent="0.2">
      <c r="B46" s="81" t="s">
        <v>227</v>
      </c>
      <c r="C46" s="81" t="s">
        <v>227</v>
      </c>
      <c r="D46" s="17">
        <f>COUNTIFS(all!$F$3:$F$120,'Summary - Client (Pfizer)'!$B$4,all!$AB$3:$AB$120,'Summary - Client (Pfizer)'!D$13)</f>
        <v>0</v>
      </c>
      <c r="E46" s="17">
        <f>COUNTIFS(all!$F$3:$F$120,'Summary - Client (Pfizer)'!$B$4,all!$AB$3:$AB$120,'Summary - Client (Pfizer)'!E$13)</f>
        <v>2</v>
      </c>
      <c r="F46" s="17">
        <f>COUNTIFS(all!$F$3:$F$120,'Summary - Client (Pfizer)'!$B$4,all!$AB$3:$AB$120,'Summary - Client (Pfizer)'!F$13)</f>
        <v>2</v>
      </c>
      <c r="G46" s="17">
        <f>COUNTIFS(all!$F$3:$F$120,'Summary - Client (Pfizer)'!$B$4,all!$AB$3:$AB$120,'Summary - Client (Pfizer)'!G$13)</f>
        <v>4</v>
      </c>
      <c r="H46" s="17">
        <f>COUNTIFS(all!$F$3:$F$120,'Summary - Client (Pfizer)'!$B$4,all!$AB$3:$AB$120,'Summary - Client (Pfizer)'!H$13)</f>
        <v>2</v>
      </c>
      <c r="I46" s="17">
        <f>COUNTIFS(all!$F$3:$F$120,'Summary - Client (Pfizer)'!$B$4,all!$AB$3:$AB$120,'Summary - Client (Pfizer)'!I$13)</f>
        <v>1</v>
      </c>
      <c r="J46" s="15">
        <f>SUM(D46:I46)</f>
        <v>11</v>
      </c>
      <c r="K46" s="28">
        <f>SUMPRODUCT($D$11:$H$11,D46:H46)/SUM(D46:H46)</f>
        <v>3.6</v>
      </c>
    </row>
    <row r="51" spans="1:11" x14ac:dyDescent="0.2">
      <c r="B51" s="82" t="s">
        <v>275</v>
      </c>
      <c r="C51" s="82" t="s">
        <v>275</v>
      </c>
      <c r="D51" s="82" t="s">
        <v>275</v>
      </c>
      <c r="E51" s="82" t="s">
        <v>275</v>
      </c>
      <c r="F51" s="82" t="s">
        <v>275</v>
      </c>
      <c r="G51" s="82" t="s">
        <v>275</v>
      </c>
      <c r="H51" s="82" t="s">
        <v>275</v>
      </c>
      <c r="I51" s="82" t="s">
        <v>275</v>
      </c>
      <c r="J51" s="82" t="s">
        <v>275</v>
      </c>
      <c r="K51" s="82" t="s">
        <v>275</v>
      </c>
    </row>
    <row r="52" spans="1:11" ht="26" x14ac:dyDescent="0.2">
      <c r="B52" s="84" t="s">
        <v>259</v>
      </c>
      <c r="C52" s="84" t="s">
        <v>259</v>
      </c>
      <c r="D52" s="19" t="s">
        <v>215</v>
      </c>
      <c r="E52" s="19" t="s">
        <v>213</v>
      </c>
      <c r="F52" s="19" t="s">
        <v>211</v>
      </c>
      <c r="G52" s="19" t="s">
        <v>212</v>
      </c>
      <c r="H52" s="19" t="s">
        <v>216</v>
      </c>
      <c r="I52" s="12" t="s">
        <v>214</v>
      </c>
      <c r="J52" s="13" t="s">
        <v>258</v>
      </c>
      <c r="K52" s="29" t="s">
        <v>291</v>
      </c>
    </row>
    <row r="53" spans="1:11" x14ac:dyDescent="0.2">
      <c r="B53" s="81" t="s">
        <v>228</v>
      </c>
      <c r="C53" s="81" t="s">
        <v>228</v>
      </c>
      <c r="D53" s="17">
        <f>COUNTIFS(all!$F$3:$F$120,'Summary - Client (Pfizer)'!$B$4,all!$AD$3:$AD$120,'Summary - Client (Pfizer)'!D$13)</f>
        <v>0</v>
      </c>
      <c r="E53" s="17">
        <f>COUNTIFS(all!$F$3:$F$120,'Summary - Client (Pfizer)'!$B$4,all!$AD$3:$AD$120,'Summary - Client (Pfizer)'!E$13)</f>
        <v>0</v>
      </c>
      <c r="F53" s="17">
        <f>COUNTIFS(all!$F$3:$F$120,'Summary - Client (Pfizer)'!$B$4,all!$AD$3:$AD$120,'Summary - Client (Pfizer)'!F$13)</f>
        <v>3</v>
      </c>
      <c r="G53" s="17">
        <f>COUNTIFS(all!$F$3:$F$120,'Summary - Client (Pfizer)'!$B$4,all!$AD$3:$AD$120,'Summary - Client (Pfizer)'!G$13)</f>
        <v>3</v>
      </c>
      <c r="H53" s="17">
        <f>COUNTIFS(all!$F$3:$F$120,'Summary - Client (Pfizer)'!$B$4,all!$AD$3:$AD$120,'Summary - Client (Pfizer)'!H$13)</f>
        <v>0</v>
      </c>
      <c r="I53" s="17">
        <f>COUNTIFS(all!$F$3:$F$120,'Summary - Client (Pfizer)'!$B$4,all!$AD$3:$AD$120,'Summary - Client (Pfizer)'!I$13)</f>
        <v>0</v>
      </c>
      <c r="J53" s="15">
        <f>SUM(D53:I53)</f>
        <v>6</v>
      </c>
      <c r="K53" s="28">
        <f>SUMPRODUCT($D$11:$H$11,D53:H53)/SUM(D53:H53)</f>
        <v>3.5</v>
      </c>
    </row>
    <row r="54" spans="1:11" x14ac:dyDescent="0.2">
      <c r="B54" s="81" t="s">
        <v>229</v>
      </c>
      <c r="C54" s="81" t="s">
        <v>229</v>
      </c>
      <c r="D54" s="17">
        <f>COUNTIFS(all!$F$3:$F$120,'Summary - Client (Pfizer)'!$B$4,all!$AE$3:$AE$120,'Summary - Client (Pfizer)'!D$13)</f>
        <v>0</v>
      </c>
      <c r="E54" s="17">
        <f>COUNTIFS(all!$F$3:$F$120,'Summary - Client (Pfizer)'!$B$4,all!$AE$3:$AE$120,'Summary - Client (Pfizer)'!E$13)</f>
        <v>1</v>
      </c>
      <c r="F54" s="17">
        <f>COUNTIFS(all!$F$3:$F$120,'Summary - Client (Pfizer)'!$B$4,all!$AE$3:$AE$120,'Summary - Client (Pfizer)'!F$13)</f>
        <v>3</v>
      </c>
      <c r="G54" s="17">
        <f>COUNTIFS(all!$F$3:$F$120,'Summary - Client (Pfizer)'!$B$4,all!$AE$3:$AE$120,'Summary - Client (Pfizer)'!G$13)</f>
        <v>2</v>
      </c>
      <c r="H54" s="17">
        <f>COUNTIFS(all!$F$3:$F$120,'Summary - Client (Pfizer)'!$B$4,all!$AE$3:$AE$120,'Summary - Client (Pfizer)'!H$13)</f>
        <v>0</v>
      </c>
      <c r="I54" s="17">
        <f>COUNTIFS(all!$F$3:$F$120,'Summary - Client (Pfizer)'!$B$4,all!$AE$3:$AE$120,'Summary - Client (Pfizer)'!I$13)</f>
        <v>0</v>
      </c>
      <c r="J54" s="15">
        <f>SUM(D54:I54)</f>
        <v>6</v>
      </c>
      <c r="K54" s="28">
        <f>SUMPRODUCT($D$11:$H$11,D54:H54)/SUM(D54:H54)</f>
        <v>3.1666666666666665</v>
      </c>
    </row>
    <row r="55" spans="1:11" x14ac:dyDescent="0.2">
      <c r="B55" s="81" t="s">
        <v>230</v>
      </c>
      <c r="C55" s="81" t="s">
        <v>230</v>
      </c>
      <c r="D55" s="17">
        <f>COUNTIFS(all!$F$3:$F$120,'Summary - Client (Pfizer)'!$B$4,all!$AF$3:$AF$120,'Summary - Client (Pfizer)'!D$13)</f>
        <v>0</v>
      </c>
      <c r="E55" s="17">
        <f>COUNTIFS(all!$F$3:$F$120,'Summary - Client (Pfizer)'!$B$4,all!$AF$3:$AF$120,'Summary - Client (Pfizer)'!E$13)</f>
        <v>1</v>
      </c>
      <c r="F55" s="17">
        <f>COUNTIFS(all!$F$3:$F$120,'Summary - Client (Pfizer)'!$B$4,all!$AF$3:$AF$120,'Summary - Client (Pfizer)'!F$13)</f>
        <v>2</v>
      </c>
      <c r="G55" s="17">
        <f>COUNTIFS(all!$F$3:$F$120,'Summary - Client (Pfizer)'!$B$4,all!$AF$3:$AF$120,'Summary - Client (Pfizer)'!G$13)</f>
        <v>2</v>
      </c>
      <c r="H55" s="17">
        <f>COUNTIFS(all!$F$3:$F$120,'Summary - Client (Pfizer)'!$B$4,all!$AF$3:$AF$120,'Summary - Client (Pfizer)'!H$13)</f>
        <v>1</v>
      </c>
      <c r="I55" s="17">
        <f>COUNTIFS(all!$F$3:$F$120,'Summary - Client (Pfizer)'!$B$4,all!$AF$3:$AF$120,'Summary - Client (Pfizer)'!I$13)</f>
        <v>0</v>
      </c>
      <c r="J55" s="15">
        <f>SUM(D55:I55)</f>
        <v>6</v>
      </c>
      <c r="K55" s="28">
        <f>SUMPRODUCT($D$11:$H$11,D55:H55)/SUM(D55:H55)</f>
        <v>3.5</v>
      </c>
    </row>
    <row r="60" spans="1:11" x14ac:dyDescent="0.2">
      <c r="A60" t="s">
        <v>280</v>
      </c>
    </row>
    <row r="61" spans="1:11" x14ac:dyDescent="0.2">
      <c r="B61" s="10" t="s">
        <v>278</v>
      </c>
      <c r="C61" s="10" t="s">
        <v>277</v>
      </c>
      <c r="D61" s="10" t="s">
        <v>261</v>
      </c>
    </row>
    <row r="62" spans="1:11" x14ac:dyDescent="0.2">
      <c r="B62" t="s">
        <v>52</v>
      </c>
      <c r="C62" t="s">
        <v>126</v>
      </c>
      <c r="D62" t="s">
        <v>50</v>
      </c>
    </row>
    <row r="63" spans="1:11" x14ac:dyDescent="0.2">
      <c r="B63" t="s">
        <v>279</v>
      </c>
      <c r="C63" t="s">
        <v>153</v>
      </c>
      <c r="D63" t="s">
        <v>57</v>
      </c>
    </row>
    <row r="64" spans="1:11" x14ac:dyDescent="0.2">
      <c r="B64" t="s">
        <v>108</v>
      </c>
      <c r="C64" t="s">
        <v>167</v>
      </c>
      <c r="D64" t="s">
        <v>59</v>
      </c>
    </row>
    <row r="65" spans="2:4" x14ac:dyDescent="0.2">
      <c r="B65" t="s">
        <v>324</v>
      </c>
      <c r="C65" t="s">
        <v>51</v>
      </c>
      <c r="D65" t="s">
        <v>144</v>
      </c>
    </row>
    <row r="66" spans="2:4" x14ac:dyDescent="0.2">
      <c r="C66" t="s">
        <v>88</v>
      </c>
      <c r="D66" t="s">
        <v>93</v>
      </c>
    </row>
    <row r="67" spans="2:4" x14ac:dyDescent="0.2">
      <c r="C67" t="s">
        <v>159</v>
      </c>
    </row>
  </sheetData>
  <mergeCells count="33">
    <mergeCell ref="B7:P7"/>
    <mergeCell ref="B8:C8"/>
    <mergeCell ref="B9:C9"/>
    <mergeCell ref="B12:K12"/>
    <mergeCell ref="B13:C13"/>
    <mergeCell ref="B14:C14"/>
    <mergeCell ref="B15:C15"/>
    <mergeCell ref="B16:C16"/>
    <mergeCell ref="B17:C17"/>
    <mergeCell ref="B18:C18"/>
    <mergeCell ref="B19:C19"/>
    <mergeCell ref="B20:C20"/>
    <mergeCell ref="B25:K25"/>
    <mergeCell ref="B26:C26"/>
    <mergeCell ref="B27:C27"/>
    <mergeCell ref="B28:C28"/>
    <mergeCell ref="B29:C29"/>
    <mergeCell ref="B34:K34"/>
    <mergeCell ref="B35:C35"/>
    <mergeCell ref="B36:C36"/>
    <mergeCell ref="B37:C37"/>
    <mergeCell ref="B38:C38"/>
    <mergeCell ref="B39:C39"/>
    <mergeCell ref="B42:K42"/>
    <mergeCell ref="B53:C53"/>
    <mergeCell ref="B54:C54"/>
    <mergeCell ref="B55:C55"/>
    <mergeCell ref="B43:C43"/>
    <mergeCell ref="B44:C44"/>
    <mergeCell ref="B45:C45"/>
    <mergeCell ref="B46:C46"/>
    <mergeCell ref="B51:K51"/>
    <mergeCell ref="B52:C52"/>
  </mergeCells>
  <conditionalFormatting sqref="B9:J9 L9:N9">
    <cfRule type="dataBar" priority="13">
      <dataBar>
        <cfvo type="min"/>
        <cfvo type="max"/>
        <color rgb="FF638EC6"/>
      </dataBar>
      <extLst>
        <ext xmlns:x14="http://schemas.microsoft.com/office/spreadsheetml/2009/9/main" uri="{B025F937-C7B1-47D3-B67F-A62EFF666E3E}">
          <x14:id>{4204B300-9E7A-4E48-A17F-FC27D8DDC34A}</x14:id>
        </ext>
      </extLst>
    </cfRule>
  </conditionalFormatting>
  <conditionalFormatting sqref="D9:J9 L9:N9">
    <cfRule type="dataBar" priority="5">
      <dataBar>
        <cfvo type="min"/>
        <cfvo type="max"/>
        <color rgb="FF638EC6"/>
      </dataBar>
      <extLst>
        <ext xmlns:x14="http://schemas.microsoft.com/office/spreadsheetml/2009/9/main" uri="{B025F937-C7B1-47D3-B67F-A62EFF666E3E}">
          <x14:id>{6584C533-FC3F-744A-A31C-74D095ADB9F6}</x14:id>
        </ext>
      </extLst>
    </cfRule>
  </conditionalFormatting>
  <conditionalFormatting sqref="D14:H20">
    <cfRule type="dataBar" priority="6">
      <dataBar>
        <cfvo type="min"/>
        <cfvo type="max"/>
        <color rgb="FF638EC6"/>
      </dataBar>
      <extLst>
        <ext xmlns:x14="http://schemas.microsoft.com/office/spreadsheetml/2009/9/main" uri="{B025F937-C7B1-47D3-B67F-A62EFF666E3E}">
          <x14:id>{C6E457E8-8C22-984B-91C4-025AFBBF7DA0}</x14:id>
        </ext>
      </extLst>
    </cfRule>
  </conditionalFormatting>
  <conditionalFormatting sqref="D27:I29">
    <cfRule type="dataBar" priority="12">
      <dataBar>
        <cfvo type="min"/>
        <cfvo type="max"/>
        <color rgb="FF638EC6"/>
      </dataBar>
      <extLst>
        <ext xmlns:x14="http://schemas.microsoft.com/office/spreadsheetml/2009/9/main" uri="{B025F937-C7B1-47D3-B67F-A62EFF666E3E}">
          <x14:id>{9D1F96B8-E2B8-1A48-9F8F-93F653B38290}</x14:id>
        </ext>
      </extLst>
    </cfRule>
  </conditionalFormatting>
  <conditionalFormatting sqref="D36:I39">
    <cfRule type="dataBar" priority="11">
      <dataBar>
        <cfvo type="min"/>
        <cfvo type="max"/>
        <color rgb="FF638EC6"/>
      </dataBar>
      <extLst>
        <ext xmlns:x14="http://schemas.microsoft.com/office/spreadsheetml/2009/9/main" uri="{B025F937-C7B1-47D3-B67F-A62EFF666E3E}">
          <x14:id>{7B6EBD66-0E81-A243-B60F-7FCDB1284929}</x14:id>
        </ext>
      </extLst>
    </cfRule>
  </conditionalFormatting>
  <conditionalFormatting sqref="D53:H55">
    <cfRule type="dataBar" priority="9">
      <dataBar>
        <cfvo type="min"/>
        <cfvo type="max"/>
        <color rgb="FF638EC6"/>
      </dataBar>
      <extLst>
        <ext xmlns:x14="http://schemas.microsoft.com/office/spreadsheetml/2009/9/main" uri="{B025F937-C7B1-47D3-B67F-A62EFF666E3E}">
          <x14:id>{F8018AD1-D594-F544-8B98-9A70732C9968}</x14:id>
        </ext>
      </extLst>
    </cfRule>
  </conditionalFormatting>
  <conditionalFormatting sqref="D44:H46">
    <cfRule type="dataBar" priority="10">
      <dataBar>
        <cfvo type="min"/>
        <cfvo type="max"/>
        <color rgb="FF638EC6"/>
      </dataBar>
      <extLst>
        <ext xmlns:x14="http://schemas.microsoft.com/office/spreadsheetml/2009/9/main" uri="{B025F937-C7B1-47D3-B67F-A62EFF666E3E}">
          <x14:id>{0F2C5714-D33B-AF46-9D9B-C7AB721C5B0A}</x14:id>
        </ext>
      </extLst>
    </cfRule>
  </conditionalFormatting>
  <conditionalFormatting sqref="D36:H39">
    <cfRule type="dataBar" priority="8">
      <dataBar>
        <cfvo type="min"/>
        <cfvo type="max"/>
        <color rgb="FF638EC6"/>
      </dataBar>
      <extLst>
        <ext xmlns:x14="http://schemas.microsoft.com/office/spreadsheetml/2009/9/main" uri="{B025F937-C7B1-47D3-B67F-A62EFF666E3E}">
          <x14:id>{3AC5BEEA-3EAD-6749-A9BD-F4A3083171FA}</x14:id>
        </ext>
      </extLst>
    </cfRule>
  </conditionalFormatting>
  <conditionalFormatting sqref="D27:H29">
    <cfRule type="dataBar" priority="7">
      <dataBar>
        <cfvo type="min"/>
        <cfvo type="max"/>
        <color rgb="FF638EC6"/>
      </dataBar>
      <extLst>
        <ext xmlns:x14="http://schemas.microsoft.com/office/spreadsheetml/2009/9/main" uri="{B025F937-C7B1-47D3-B67F-A62EFF666E3E}">
          <x14:id>{D4D44625-5636-8349-993A-52A652752D26}</x14:id>
        </ext>
      </extLst>
    </cfRule>
  </conditionalFormatting>
  <conditionalFormatting sqref="K9">
    <cfRule type="dataBar" priority="2">
      <dataBar>
        <cfvo type="min"/>
        <cfvo type="max"/>
        <color rgb="FF638EC6"/>
      </dataBar>
      <extLst>
        <ext xmlns:x14="http://schemas.microsoft.com/office/spreadsheetml/2009/9/main" uri="{B025F937-C7B1-47D3-B67F-A62EFF666E3E}">
          <x14:id>{E2651448-6E30-F54F-A9F4-379882E68F1D}</x14:id>
        </ext>
      </extLst>
    </cfRule>
  </conditionalFormatting>
  <conditionalFormatting sqref="K9">
    <cfRule type="dataBar" priority="1">
      <dataBar>
        <cfvo type="min"/>
        <cfvo type="max"/>
        <color rgb="FF638EC6"/>
      </dataBar>
      <extLst>
        <ext xmlns:x14="http://schemas.microsoft.com/office/spreadsheetml/2009/9/main" uri="{B025F937-C7B1-47D3-B67F-A62EFF666E3E}">
          <x14:id>{4A21C0E5-0DD9-0B4E-B883-9A823B6AAC1C}</x14:id>
        </ext>
      </extLst>
    </cfRule>
  </conditionalFormatting>
  <dataValidations count="2">
    <dataValidation type="list" allowBlank="1" showInputMessage="1" showErrorMessage="1" sqref="B5">
      <formula1>$C$62:$C$66</formula1>
    </dataValidation>
    <dataValidation type="list" allowBlank="1" showInputMessage="1" showErrorMessage="1" sqref="B4">
      <formula1>$C$62:$C$67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204B300-9E7A-4E48-A17F-FC27D8DDC34A}">
            <x14:dataBar minLength="0" maxLength="100" negativeBarColorSameAsPositive="1" axisPosition="none">
              <x14:cfvo type="min"/>
              <x14:cfvo type="max"/>
            </x14:dataBar>
          </x14:cfRule>
          <xm:sqref>B9:J9 L9:N9</xm:sqref>
        </x14:conditionalFormatting>
        <x14:conditionalFormatting xmlns:xm="http://schemas.microsoft.com/office/excel/2006/main">
          <x14:cfRule type="dataBar" id="{6584C533-FC3F-744A-A31C-74D095ADB9F6}">
            <x14:dataBar minLength="0" maxLength="100" negativeBarColorSameAsPositive="1" axisPosition="none">
              <x14:cfvo type="min"/>
              <x14:cfvo type="max"/>
            </x14:dataBar>
          </x14:cfRule>
          <xm:sqref>D9:J9 L9:N9</xm:sqref>
        </x14:conditionalFormatting>
        <x14:conditionalFormatting xmlns:xm="http://schemas.microsoft.com/office/excel/2006/main">
          <x14:cfRule type="dataBar" id="{C6E457E8-8C22-984B-91C4-025AFBBF7DA0}">
            <x14:dataBar minLength="0" maxLength="100" negativeBarColorSameAsPositive="1" axisPosition="none">
              <x14:cfvo type="min"/>
              <x14:cfvo type="max"/>
            </x14:dataBar>
          </x14:cfRule>
          <xm:sqref>D14:H20</xm:sqref>
        </x14:conditionalFormatting>
        <x14:conditionalFormatting xmlns:xm="http://schemas.microsoft.com/office/excel/2006/main">
          <x14:cfRule type="dataBar" id="{9D1F96B8-E2B8-1A48-9F8F-93F653B38290}">
            <x14:dataBar minLength="0" maxLength="100" negativeBarColorSameAsPositive="1" axisPosition="none">
              <x14:cfvo type="min"/>
              <x14:cfvo type="max"/>
            </x14:dataBar>
          </x14:cfRule>
          <xm:sqref>D27:I29</xm:sqref>
        </x14:conditionalFormatting>
        <x14:conditionalFormatting xmlns:xm="http://schemas.microsoft.com/office/excel/2006/main">
          <x14:cfRule type="dataBar" id="{7B6EBD66-0E81-A243-B60F-7FCDB1284929}">
            <x14:dataBar minLength="0" maxLength="100" negativeBarColorSameAsPositive="1" axisPosition="none">
              <x14:cfvo type="min"/>
              <x14:cfvo type="max"/>
            </x14:dataBar>
          </x14:cfRule>
          <xm:sqref>D36:I39</xm:sqref>
        </x14:conditionalFormatting>
        <x14:conditionalFormatting xmlns:xm="http://schemas.microsoft.com/office/excel/2006/main">
          <x14:cfRule type="dataBar" id="{F8018AD1-D594-F544-8B98-9A70732C9968}">
            <x14:dataBar minLength="0" maxLength="100" negativeBarColorSameAsPositive="1" axisPosition="none">
              <x14:cfvo type="min"/>
              <x14:cfvo type="max"/>
            </x14:dataBar>
          </x14:cfRule>
          <xm:sqref>D53:H55</xm:sqref>
        </x14:conditionalFormatting>
        <x14:conditionalFormatting xmlns:xm="http://schemas.microsoft.com/office/excel/2006/main">
          <x14:cfRule type="dataBar" id="{0F2C5714-D33B-AF46-9D9B-C7AB721C5B0A}">
            <x14:dataBar minLength="0" maxLength="100" negativeBarColorSameAsPositive="1" axisPosition="none">
              <x14:cfvo type="min"/>
              <x14:cfvo type="max"/>
            </x14:dataBar>
          </x14:cfRule>
          <xm:sqref>D44:H46</xm:sqref>
        </x14:conditionalFormatting>
        <x14:conditionalFormatting xmlns:xm="http://schemas.microsoft.com/office/excel/2006/main">
          <x14:cfRule type="dataBar" id="{3AC5BEEA-3EAD-6749-A9BD-F4A3083171FA}">
            <x14:dataBar minLength="0" maxLength="100" negativeBarColorSameAsPositive="1" axisPosition="none">
              <x14:cfvo type="min"/>
              <x14:cfvo type="max"/>
            </x14:dataBar>
          </x14:cfRule>
          <xm:sqref>D36:H39</xm:sqref>
        </x14:conditionalFormatting>
        <x14:conditionalFormatting xmlns:xm="http://schemas.microsoft.com/office/excel/2006/main">
          <x14:cfRule type="dataBar" id="{D4D44625-5636-8349-993A-52A652752D26}">
            <x14:dataBar minLength="0" maxLength="100" negativeBarColorSameAsPositive="1" axisPosition="none">
              <x14:cfvo type="min"/>
              <x14:cfvo type="max"/>
            </x14:dataBar>
          </x14:cfRule>
          <xm:sqref>D27:H29</xm:sqref>
        </x14:conditionalFormatting>
        <x14:conditionalFormatting xmlns:xm="http://schemas.microsoft.com/office/excel/2006/main">
          <x14:cfRule type="dataBar" id="{E2651448-6E30-F54F-A9F4-379882E68F1D}">
            <x14:dataBar minLength="0" maxLength="100" negativeBarColorSameAsPositive="1" axisPosition="none">
              <x14:cfvo type="min"/>
              <x14:cfvo type="max"/>
            </x14:dataBar>
          </x14:cfRule>
          <xm:sqref>K9</xm:sqref>
        </x14:conditionalFormatting>
        <x14:conditionalFormatting xmlns:xm="http://schemas.microsoft.com/office/excel/2006/main">
          <x14:cfRule type="dataBar" id="{4A21C0E5-0DD9-0B4E-B883-9A823B6AAC1C}">
            <x14:dataBar minLength="0" maxLength="100" negativeBarColorSameAsPositive="1" axisPosition="none">
              <x14:cfvo type="min"/>
              <x14:cfvo type="max"/>
            </x14:dataBar>
          </x14:cfRule>
          <xm:sqref>K9</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2:P67"/>
  <sheetViews>
    <sheetView zoomScale="130" zoomScaleNormal="130" zoomScalePageLayoutView="130" workbookViewId="0">
      <selection activeCell="B65" sqref="B65"/>
    </sheetView>
  </sheetViews>
  <sheetFormatPr baseColWidth="10" defaultRowHeight="14" x14ac:dyDescent="0.2"/>
  <cols>
    <col min="2" max="2" width="12.796875" customWidth="1"/>
    <col min="3" max="3" width="50.19921875" customWidth="1"/>
    <col min="4" max="14" width="16.3984375" customWidth="1"/>
    <col min="15" max="15" width="8.59765625" customWidth="1"/>
    <col min="16" max="16" width="16.3984375" customWidth="1"/>
  </cols>
  <sheetData>
    <row r="2" spans="1:16" x14ac:dyDescent="0.2">
      <c r="D2" s="27" t="s">
        <v>287</v>
      </c>
      <c r="E2" s="27" t="s">
        <v>288</v>
      </c>
      <c r="F2" s="27" t="s">
        <v>290</v>
      </c>
    </row>
    <row r="3" spans="1:16" x14ac:dyDescent="0.2">
      <c r="A3" s="10" t="s">
        <v>276</v>
      </c>
      <c r="D3">
        <f>VLOOKUP(B4,rate!A7:B13,2,FALSE)</f>
        <v>3</v>
      </c>
      <c r="E3">
        <f>VLOOKUP(B4,rate!A7:C14,3,FALSE)</f>
        <v>1</v>
      </c>
      <c r="F3">
        <f>VLOOKUP(B4,rate!A7:D13,4,FALSE)</f>
        <v>33</v>
      </c>
    </row>
    <row r="4" spans="1:16" x14ac:dyDescent="0.2">
      <c r="A4" t="s">
        <v>277</v>
      </c>
      <c r="B4" s="20" t="s">
        <v>88</v>
      </c>
    </row>
    <row r="7" spans="1:16" x14ac:dyDescent="0.2">
      <c r="B7" s="85" t="s">
        <v>262</v>
      </c>
      <c r="C7" s="85" t="s">
        <v>262</v>
      </c>
      <c r="D7" s="85" t="s">
        <v>262</v>
      </c>
      <c r="E7" s="85" t="s">
        <v>262</v>
      </c>
      <c r="F7" s="85" t="s">
        <v>262</v>
      </c>
      <c r="G7" s="85" t="s">
        <v>262</v>
      </c>
      <c r="H7" s="85" t="s">
        <v>262</v>
      </c>
      <c r="I7" s="85" t="s">
        <v>262</v>
      </c>
      <c r="J7" s="85" t="s">
        <v>262</v>
      </c>
      <c r="K7" s="85" t="s">
        <v>262</v>
      </c>
      <c r="L7" s="85" t="s">
        <v>262</v>
      </c>
      <c r="M7" s="85" t="s">
        <v>262</v>
      </c>
      <c r="N7" s="85" t="s">
        <v>262</v>
      </c>
      <c r="O7" s="85" t="s">
        <v>262</v>
      </c>
      <c r="P7" s="85" t="s">
        <v>262</v>
      </c>
    </row>
    <row r="8" spans="1:16" ht="26" x14ac:dyDescent="0.2">
      <c r="B8" s="83" t="s">
        <v>259</v>
      </c>
      <c r="C8" s="83" t="s">
        <v>259</v>
      </c>
      <c r="D8" s="19">
        <v>0</v>
      </c>
      <c r="E8" s="19" t="s">
        <v>263</v>
      </c>
      <c r="F8" s="19" t="s">
        <v>264</v>
      </c>
      <c r="G8" s="19" t="s">
        <v>265</v>
      </c>
      <c r="H8" s="19" t="s">
        <v>266</v>
      </c>
      <c r="I8" s="19" t="s">
        <v>267</v>
      </c>
      <c r="J8" s="19" t="s">
        <v>268</v>
      </c>
      <c r="K8" s="19" t="s">
        <v>269</v>
      </c>
      <c r="L8" s="19" t="s">
        <v>270</v>
      </c>
      <c r="M8" s="19" t="s">
        <v>271</v>
      </c>
      <c r="N8" s="19">
        <v>10</v>
      </c>
      <c r="O8" s="13" t="s">
        <v>282</v>
      </c>
      <c r="P8" s="13" t="s">
        <v>281</v>
      </c>
    </row>
    <row r="9" spans="1:16" x14ac:dyDescent="0.2">
      <c r="B9" s="81"/>
      <c r="C9" s="81"/>
      <c r="D9" s="17">
        <f>COUNTIFS(all!$F$3:$F$120,'Summary - Client (Sunovion)'!$B$4,all!$H$3:$H$120,'Summary - Client (Sunovion)'!D8)</f>
        <v>0</v>
      </c>
      <c r="E9" s="17">
        <f>COUNTIFS(all!$F$3:$F$120,'Summary - Client (Sunovion)'!$B$4,all!$H$3:$H$120,'Summary - Client (Sunovion)'!E8)</f>
        <v>0</v>
      </c>
      <c r="F9" s="17">
        <f>COUNTIFS(all!$F$3:$F$120,'Summary - Client (Sunovion)'!$B$4,all!$H$3:$H$120,'Summary - Client (Sunovion)'!F8)</f>
        <v>0</v>
      </c>
      <c r="G9" s="17">
        <f>COUNTIFS(all!$F$3:$F$120,'Summary - Client (Sunovion)'!$B$4,all!$H$3:$H$120,'Summary - Client (Sunovion)'!G8)</f>
        <v>0</v>
      </c>
      <c r="H9" s="17">
        <f>COUNTIFS(all!$F$3:$F$120,'Summary - Client (Sunovion)'!$B$4,all!$H$3:$H$120,'Summary - Client (Sunovion)'!H8)</f>
        <v>0</v>
      </c>
      <c r="I9" s="17">
        <f>COUNTIFS(all!$F$3:$F$120,'Summary - Client (Sunovion)'!$B$4,all!$H$3:$H$120,'Summary - Client (Sunovion)'!I8)</f>
        <v>0</v>
      </c>
      <c r="J9" s="17">
        <f>COUNTIFS(all!$F$3:$F$120,'Summary - Client (Sunovion)'!$B$4,all!$H$3:$H$120,'Summary - Client (Sunovion)'!J8)</f>
        <v>0</v>
      </c>
      <c r="K9" s="17">
        <f>COUNTIFS(all!$F$3:$F$120,'Summary - Client (Sunovion)'!$B$4,all!$H$3:$H$120,'Summary - Client (Sunovion)'!K8)</f>
        <v>0</v>
      </c>
      <c r="L9" s="17">
        <f>COUNTIFS(all!$F$3:$F$120,'Summary - Client (Sunovion)'!$B$4,all!$H$3:$H$120,'Summary - Client (Sunovion)'!L8)</f>
        <v>0</v>
      </c>
      <c r="M9" s="17">
        <f>COUNTIFS(all!$F$3:$F$120,'Summary - Client (Sunovion)'!$B$4,all!$H$3:$H$120,'Summary - Client (Sunovion)'!M8)</f>
        <v>0</v>
      </c>
      <c r="N9" s="17">
        <f>COUNTIFS(all!$F$3:$F$120,'Summary - Client (Sunovion)'!$B$4,all!$H$3:$H$120,'Summary - Client (Sunovion)'!N8)</f>
        <v>1</v>
      </c>
      <c r="O9" s="18">
        <f>((SUM(M9:N9)-SUM(D9:I9))/P9)*100</f>
        <v>100</v>
      </c>
      <c r="P9" s="15">
        <f>SUM(D9:N9)</f>
        <v>1</v>
      </c>
    </row>
    <row r="11" spans="1:16" x14ac:dyDescent="0.2">
      <c r="D11">
        <v>1</v>
      </c>
      <c r="E11">
        <v>2</v>
      </c>
      <c r="F11">
        <v>3</v>
      </c>
      <c r="G11">
        <v>4</v>
      </c>
      <c r="H11">
        <v>5</v>
      </c>
    </row>
    <row r="12" spans="1:16" x14ac:dyDescent="0.2">
      <c r="B12" s="85" t="s">
        <v>260</v>
      </c>
      <c r="C12" s="85" t="s">
        <v>260</v>
      </c>
      <c r="D12" s="85" t="s">
        <v>260</v>
      </c>
      <c r="E12" s="85" t="s">
        <v>260</v>
      </c>
      <c r="F12" s="85" t="s">
        <v>260</v>
      </c>
      <c r="G12" s="85" t="s">
        <v>260</v>
      </c>
      <c r="H12" s="85" t="s">
        <v>260</v>
      </c>
      <c r="I12" s="85" t="s">
        <v>260</v>
      </c>
      <c r="J12" s="85" t="s">
        <v>260</v>
      </c>
      <c r="K12" s="85" t="s">
        <v>260</v>
      </c>
      <c r="O12" s="14"/>
    </row>
    <row r="13" spans="1:16" ht="26" x14ac:dyDescent="0.2">
      <c r="B13" s="83" t="s">
        <v>259</v>
      </c>
      <c r="C13" s="83" t="s">
        <v>259</v>
      </c>
      <c r="D13" s="19" t="s">
        <v>215</v>
      </c>
      <c r="E13" s="19" t="s">
        <v>213</v>
      </c>
      <c r="F13" s="19" t="s">
        <v>211</v>
      </c>
      <c r="G13" s="19" t="s">
        <v>212</v>
      </c>
      <c r="H13" s="19" t="s">
        <v>216</v>
      </c>
      <c r="I13" s="13" t="s">
        <v>214</v>
      </c>
      <c r="J13" s="13" t="s">
        <v>258</v>
      </c>
      <c r="K13" s="29" t="s">
        <v>291</v>
      </c>
    </row>
    <row r="14" spans="1:16" x14ac:dyDescent="0.2">
      <c r="B14" s="81" t="s">
        <v>205</v>
      </c>
      <c r="C14" s="81" t="s">
        <v>205</v>
      </c>
      <c r="D14" s="17">
        <f>COUNTIFS(all!$F$3:$F$120,'Summary - Client (Sunovion)'!$B$4,all!$I$3:$I$120,'Summary - Client (Sunovion)'!D$13)</f>
        <v>0</v>
      </c>
      <c r="E14" s="17">
        <f>COUNTIFS(all!$F$3:$F$120,'Summary - Client (Sunovion)'!$B$4,all!$I$3:$I$120,'Summary - Client (Sunovion)'!E$13)</f>
        <v>0</v>
      </c>
      <c r="F14" s="17">
        <f>COUNTIFS(all!$F$3:$F$120,'Summary - Client (Sunovion)'!$B$4,all!$I$3:$I$120,'Summary - Client (Sunovion)'!F$13)</f>
        <v>0</v>
      </c>
      <c r="G14" s="17">
        <f>COUNTIFS(all!$F$3:$F$120,'Summary - Client (Sunovion)'!$B$4,all!$I$3:$I$120,'Summary - Client (Sunovion)'!G$13)</f>
        <v>1</v>
      </c>
      <c r="H14" s="17">
        <f>COUNTIFS(all!$F$3:$F$120,'Summary - Client (Sunovion)'!$B$4,all!$I$3:$I$120,'Summary - Client (Sunovion)'!H$13)</f>
        <v>0</v>
      </c>
      <c r="I14" s="17">
        <f>COUNTIFS(all!$F$3:$F$120,'Summary - Client (Sunovion)'!$B$4,all!$I$3:$I$120,'Summary - Client (Sunovion)'!I$13)</f>
        <v>0</v>
      </c>
      <c r="J14" s="15">
        <f>SUM(D14:I14)</f>
        <v>1</v>
      </c>
      <c r="K14" s="28">
        <f>SUMPRODUCT($D$11:$H$11,D14:H14)/SUM(D14:H14)</f>
        <v>4</v>
      </c>
    </row>
    <row r="15" spans="1:16" x14ac:dyDescent="0.2">
      <c r="B15" s="81" t="s">
        <v>206</v>
      </c>
      <c r="C15" s="81" t="s">
        <v>206</v>
      </c>
      <c r="D15" s="17">
        <f>COUNTIFS(all!$F$3:$F$120,'Summary - Client (Sunovion)'!$B$4,all!$J$3:$J$120,'Summary - Client (Sunovion)'!D$13)</f>
        <v>0</v>
      </c>
      <c r="E15" s="17">
        <f>COUNTIFS(all!$F$3:$F$120,'Summary - Client (Sunovion)'!$B$4,all!$J$3:$J$120,'Summary - Client (Sunovion)'!E$13)</f>
        <v>0</v>
      </c>
      <c r="F15" s="17">
        <f>COUNTIFS(all!$F$3:$F$120,'Summary - Client (Sunovion)'!$B$4,all!$J$3:$J$120,'Summary - Client (Sunovion)'!F$13)</f>
        <v>0</v>
      </c>
      <c r="G15" s="17">
        <f>COUNTIFS(all!$F$3:$F$120,'Summary - Client (Sunovion)'!$B$4,all!$J$3:$J$120,'Summary - Client (Sunovion)'!G$13)</f>
        <v>1</v>
      </c>
      <c r="H15" s="17">
        <f>COUNTIFS(all!$F$3:$F$120,'Summary - Client (Sunovion)'!$B$4,all!$J$3:$J$120,'Summary - Client (Sunovion)'!H$13)</f>
        <v>0</v>
      </c>
      <c r="I15" s="17">
        <f>COUNTIFS(all!$F$3:$F$120,'Summary - Client (Sunovion)'!$B$4,all!$J$3:$J$120,'Summary - Client (Sunovion)'!I$13)</f>
        <v>0</v>
      </c>
      <c r="J15" s="15">
        <f t="shared" ref="J15:J20" si="0">SUM(D15:I15)</f>
        <v>1</v>
      </c>
      <c r="K15" s="28">
        <f t="shared" ref="K15:K20" si="1">SUMPRODUCT($D$11:$H$11,D15:H15)/SUM(D15:H15)</f>
        <v>4</v>
      </c>
    </row>
    <row r="16" spans="1:16" x14ac:dyDescent="0.2">
      <c r="B16" s="81" t="s">
        <v>207</v>
      </c>
      <c r="C16" s="81" t="s">
        <v>207</v>
      </c>
      <c r="D16" s="17">
        <f>COUNTIFS(all!$F$3:$F$120,'Summary - Client (Sunovion)'!$B$4,all!$K$3:$K$120,'Summary - Client (Sunovion)'!D$13)</f>
        <v>0</v>
      </c>
      <c r="E16" s="17">
        <f>COUNTIFS(all!$F$3:$F$120,'Summary - Client (Sunovion)'!$B$4,all!$K$3:$K$120,'Summary - Client (Sunovion)'!E$13)</f>
        <v>0</v>
      </c>
      <c r="F16" s="17">
        <f>COUNTIFS(all!$F$3:$F$120,'Summary - Client (Sunovion)'!$B$4,all!$K$3:$K$120,'Summary - Client (Sunovion)'!F$13)</f>
        <v>0</v>
      </c>
      <c r="G16" s="17">
        <f>COUNTIFS(all!$F$3:$F$120,'Summary - Client (Sunovion)'!$B$4,all!$K$3:$K$120,'Summary - Client (Sunovion)'!G$13)</f>
        <v>1</v>
      </c>
      <c r="H16" s="17">
        <f>COUNTIFS(all!$F$3:$F$120,'Summary - Client (Sunovion)'!$B$4,all!$K$3:$K$120,'Summary - Client (Sunovion)'!H$13)</f>
        <v>0</v>
      </c>
      <c r="I16" s="17">
        <f>COUNTIFS(all!$F$3:$F$120,'Summary - Client (Sunovion)'!$B$4,all!$K$3:$K$120,'Summary - Client (Sunovion)'!I$13)</f>
        <v>0</v>
      </c>
      <c r="J16" s="15">
        <f t="shared" si="0"/>
        <v>1</v>
      </c>
      <c r="K16" s="28">
        <f t="shared" si="1"/>
        <v>4</v>
      </c>
    </row>
    <row r="17" spans="2:11" x14ac:dyDescent="0.2">
      <c r="B17" s="81" t="s">
        <v>217</v>
      </c>
      <c r="C17" s="81" t="s">
        <v>217</v>
      </c>
      <c r="D17" s="17">
        <f>COUNTIFS(all!$F$3:$F$120,'Summary - Client (Sunovion)'!$B$4,all!$L$3:$L$120,'Summary - Client (Sunovion)'!D$13)</f>
        <v>0</v>
      </c>
      <c r="E17" s="17">
        <f>COUNTIFS(all!$F$3:$F$120,'Summary - Client (Sunovion)'!$B$4,all!$L$3:$L$120,'Summary - Client (Sunovion)'!E$13)</f>
        <v>0</v>
      </c>
      <c r="F17" s="17">
        <f>COUNTIFS(all!$F$3:$F$120,'Summary - Client (Sunovion)'!$B$4,all!$L$3:$L$120,'Summary - Client (Sunovion)'!F$13)</f>
        <v>1</v>
      </c>
      <c r="G17" s="17">
        <f>COUNTIFS(all!$F$3:$F$120,'Summary - Client (Sunovion)'!$B$4,all!$L$3:$L$120,'Summary - Client (Sunovion)'!G$13)</f>
        <v>0</v>
      </c>
      <c r="H17" s="17">
        <f>COUNTIFS(all!$F$3:$F$120,'Summary - Client (Sunovion)'!$B$4,all!$L$3:$L$120,'Summary - Client (Sunovion)'!H$13)</f>
        <v>0</v>
      </c>
      <c r="I17" s="17">
        <f>COUNTIFS(all!$F$3:$F$120,'Summary - Client (Sunovion)'!$B$4,all!$L$3:$L$120,'Summary - Client (Sunovion)'!I$13)</f>
        <v>0</v>
      </c>
      <c r="J17" s="15">
        <f t="shared" si="0"/>
        <v>1</v>
      </c>
      <c r="K17" s="28">
        <f t="shared" si="1"/>
        <v>3</v>
      </c>
    </row>
    <row r="18" spans="2:11" x14ac:dyDescent="0.2">
      <c r="B18" s="81" t="s">
        <v>208</v>
      </c>
      <c r="C18" s="81" t="s">
        <v>208</v>
      </c>
      <c r="D18" s="17">
        <f>COUNTIFS(all!$F$3:$F$120,'Summary - Client (Sunovion)'!$B$4,all!$M$3:$M$120,'Summary - Client (Sunovion)'!D$13)</f>
        <v>0</v>
      </c>
      <c r="E18" s="17">
        <f>COUNTIFS(all!$F$3:$F$120,'Summary - Client (Sunovion)'!$B$4,all!$M$3:$M$120,'Summary - Client (Sunovion)'!E$13)</f>
        <v>0</v>
      </c>
      <c r="F18" s="17">
        <f>COUNTIFS(all!$F$3:$F$120,'Summary - Client (Sunovion)'!$B$4,all!$M$3:$M$120,'Summary - Client (Sunovion)'!F$13)</f>
        <v>1</v>
      </c>
      <c r="G18" s="17">
        <f>COUNTIFS(all!$F$3:$F$120,'Summary - Client (Sunovion)'!$B$4,all!$M$3:$M$120,'Summary - Client (Sunovion)'!G$13)</f>
        <v>0</v>
      </c>
      <c r="H18" s="17">
        <f>COUNTIFS(all!$F$3:$F$120,'Summary - Client (Sunovion)'!$B$4,all!$M$3:$M$120,'Summary - Client (Sunovion)'!H$13)</f>
        <v>0</v>
      </c>
      <c r="I18" s="17">
        <f>COUNTIFS(all!$F$3:$F$120,'Summary - Client (Sunovion)'!$B$4,all!$M$3:$M$120,'Summary - Client (Sunovion)'!I$13)</f>
        <v>0</v>
      </c>
      <c r="J18" s="15">
        <f t="shared" si="0"/>
        <v>1</v>
      </c>
      <c r="K18" s="28">
        <f t="shared" si="1"/>
        <v>3</v>
      </c>
    </row>
    <row r="19" spans="2:11" x14ac:dyDescent="0.2">
      <c r="B19" s="81" t="s">
        <v>209</v>
      </c>
      <c r="C19" s="81" t="s">
        <v>209</v>
      </c>
      <c r="D19" s="17">
        <f>COUNTIFS(all!$F$3:$F$120,'Summary - Client (Sunovion)'!$B$4,all!$N$3:$N$120,'Summary - Client (Sunovion)'!D$13)</f>
        <v>0</v>
      </c>
      <c r="E19" s="17">
        <f>COUNTIFS(all!$F$3:$F$120,'Summary - Client (Sunovion)'!$B$4,all!$N$3:$N$120,'Summary - Client (Sunovion)'!E$13)</f>
        <v>0</v>
      </c>
      <c r="F19" s="17">
        <f>COUNTIFS(all!$F$3:$F$120,'Summary - Client (Sunovion)'!$B$4,all!$N$3:$N$120,'Summary - Client (Sunovion)'!F$13)</f>
        <v>1</v>
      </c>
      <c r="G19" s="17">
        <f>COUNTIFS(all!$F$3:$F$120,'Summary - Client (Sunovion)'!$B$4,all!$N$3:$N$120,'Summary - Client (Sunovion)'!G$13)</f>
        <v>0</v>
      </c>
      <c r="H19" s="17">
        <f>COUNTIFS(all!$F$3:$F$120,'Summary - Client (Sunovion)'!$B$4,all!$N$3:$N$120,'Summary - Client (Sunovion)'!H$13)</f>
        <v>0</v>
      </c>
      <c r="I19" s="17">
        <f>COUNTIFS(all!$F$3:$F$120,'Summary - Client (Sunovion)'!$B$4,all!$N$3:$N$120,'Summary - Client (Sunovion)'!I$13)</f>
        <v>0</v>
      </c>
      <c r="J19" s="15">
        <f t="shared" si="0"/>
        <v>1</v>
      </c>
      <c r="K19" s="28">
        <f t="shared" si="1"/>
        <v>3</v>
      </c>
    </row>
    <row r="20" spans="2:11" x14ac:dyDescent="0.2">
      <c r="B20" s="81" t="s">
        <v>210</v>
      </c>
      <c r="C20" s="81" t="s">
        <v>210</v>
      </c>
      <c r="D20" s="17">
        <f>COUNTIFS(all!$F$3:$F$120,'Summary - Client (Sunovion)'!$B$4,all!$O$3:$O$120,'Summary - Client (Sunovion)'!D$13)</f>
        <v>0</v>
      </c>
      <c r="E20" s="17">
        <f>COUNTIFS(all!$F$3:$F$120,'Summary - Client (Sunovion)'!$B$4,all!$O$3:$O$120,'Summary - Client (Sunovion)'!E$13)</f>
        <v>0</v>
      </c>
      <c r="F20" s="17">
        <f>COUNTIFS(all!$F$3:$F$120,'Summary - Client (Sunovion)'!$B$4,all!$O$3:$O$120,'Summary - Client (Sunovion)'!F$13)</f>
        <v>0</v>
      </c>
      <c r="G20" s="17">
        <f>COUNTIFS(all!$F$3:$F$120,'Summary - Client (Sunovion)'!$B$4,all!$O$3:$O$120,'Summary - Client (Sunovion)'!G$13)</f>
        <v>1</v>
      </c>
      <c r="H20" s="17">
        <f>COUNTIFS(all!$F$3:$F$120,'Summary - Client (Sunovion)'!$B$4,all!$O$3:$O$120,'Summary - Client (Sunovion)'!H$13)</f>
        <v>0</v>
      </c>
      <c r="I20" s="17">
        <f>COUNTIFS(all!$F$3:$F$120,'Summary - Client (Sunovion)'!$B$4,all!$O$3:$O$120,'Summary - Client (Sunovion)'!I$13)</f>
        <v>0</v>
      </c>
      <c r="J20" s="15">
        <f t="shared" si="0"/>
        <v>1</v>
      </c>
      <c r="K20" s="28">
        <f t="shared" si="1"/>
        <v>4</v>
      </c>
    </row>
    <row r="25" spans="2:11" x14ac:dyDescent="0.2">
      <c r="B25" s="85" t="s">
        <v>272</v>
      </c>
      <c r="C25" s="85" t="s">
        <v>272</v>
      </c>
      <c r="D25" s="85" t="s">
        <v>272</v>
      </c>
      <c r="E25" s="85" t="s">
        <v>272</v>
      </c>
      <c r="F25" s="85" t="s">
        <v>272</v>
      </c>
      <c r="G25" s="85" t="s">
        <v>272</v>
      </c>
      <c r="H25" s="85" t="s">
        <v>272</v>
      </c>
      <c r="I25" s="85" t="s">
        <v>272</v>
      </c>
      <c r="J25" s="85" t="s">
        <v>272</v>
      </c>
      <c r="K25" s="85" t="s">
        <v>272</v>
      </c>
    </row>
    <row r="26" spans="2:11" ht="26" x14ac:dyDescent="0.2">
      <c r="B26" s="83" t="s">
        <v>259</v>
      </c>
      <c r="C26" s="83" t="s">
        <v>259</v>
      </c>
      <c r="D26" s="19" t="s">
        <v>215</v>
      </c>
      <c r="E26" s="19" t="s">
        <v>213</v>
      </c>
      <c r="F26" s="19" t="s">
        <v>211</v>
      </c>
      <c r="G26" s="19" t="s">
        <v>212</v>
      </c>
      <c r="H26" s="19" t="s">
        <v>216</v>
      </c>
      <c r="I26" s="13" t="s">
        <v>214</v>
      </c>
      <c r="J26" s="13" t="s">
        <v>258</v>
      </c>
      <c r="K26" s="29" t="s">
        <v>291</v>
      </c>
    </row>
    <row r="27" spans="2:11" x14ac:dyDescent="0.2">
      <c r="B27" s="81" t="s">
        <v>218</v>
      </c>
      <c r="C27" s="81" t="s">
        <v>218</v>
      </c>
      <c r="D27" s="17">
        <f>COUNTIFS(all!$F$3:$F$120,'Summary - Client (Sunovion)'!$B$4,all!$Q$3:$Q$120,'Summary - Client (Sunovion)'!D$13)</f>
        <v>0</v>
      </c>
      <c r="E27" s="17">
        <f>COUNTIFS(all!$F$3:$F$120,'Summary - Client (Sunovion)'!$B$4,all!$Q$3:$Q$120,'Summary - Client (Sunovion)'!E$13)</f>
        <v>0</v>
      </c>
      <c r="F27" s="17">
        <f>COUNTIFS(all!$F$3:$F$120,'Summary - Client (Sunovion)'!$B$4,all!$Q$3:$Q$120,'Summary - Client (Sunovion)'!F$13)</f>
        <v>0</v>
      </c>
      <c r="G27" s="17">
        <f>COUNTIFS(all!$F$3:$F$120,'Summary - Client (Sunovion)'!$B$4,all!$Q$3:$Q$120,'Summary - Client (Sunovion)'!G$13)</f>
        <v>0</v>
      </c>
      <c r="H27" s="17">
        <f>COUNTIFS(all!$F$3:$F$120,'Summary - Client (Sunovion)'!$B$4,all!$Q$3:$Q$120,'Summary - Client (Sunovion)'!H$13)</f>
        <v>1</v>
      </c>
      <c r="I27" s="17">
        <f>COUNTIFS(all!$F$3:$F$120,'Summary - Client (Sunovion)'!$B$4,all!$Q$3:$Q$120,'Summary - Client (Sunovion)'!I$13)</f>
        <v>0</v>
      </c>
      <c r="J27" s="15">
        <f>SUM(D27:I27)</f>
        <v>1</v>
      </c>
      <c r="K27" s="28">
        <f>SUMPRODUCT($D$11:$H$11,D27:H27)/SUM(D27:H27)</f>
        <v>5</v>
      </c>
    </row>
    <row r="28" spans="2:11" x14ac:dyDescent="0.2">
      <c r="B28" s="81" t="s">
        <v>219</v>
      </c>
      <c r="C28" s="81" t="s">
        <v>219</v>
      </c>
      <c r="D28" s="17">
        <f>COUNTIFS(all!$F$3:$F$120,'Summary - Client (Sunovion)'!$B$4,all!$R$3:$R$120,'Summary - Client (Sunovion)'!D$13)</f>
        <v>0</v>
      </c>
      <c r="E28" s="17">
        <f>COUNTIFS(all!$F$3:$F$120,'Summary - Client (Sunovion)'!$B$4,all!$R$3:$R$120,'Summary - Client (Sunovion)'!E$13)</f>
        <v>0</v>
      </c>
      <c r="F28" s="17">
        <f>COUNTIFS(all!$F$3:$F$120,'Summary - Client (Sunovion)'!$B$4,all!$R$3:$R$120,'Summary - Client (Sunovion)'!F$13)</f>
        <v>0</v>
      </c>
      <c r="G28" s="17">
        <f>COUNTIFS(all!$F$3:$F$120,'Summary - Client (Sunovion)'!$B$4,all!$R$3:$R$120,'Summary - Client (Sunovion)'!G$13)</f>
        <v>0</v>
      </c>
      <c r="H28" s="17">
        <f>COUNTIFS(all!$F$3:$F$120,'Summary - Client (Sunovion)'!$B$4,all!$R$3:$R$120,'Summary - Client (Sunovion)'!H$13)</f>
        <v>1</v>
      </c>
      <c r="I28" s="17">
        <f>COUNTIFS(all!$F$3:$F$120,'Summary - Client (Sunovion)'!$B$4,all!$R$3:$R$120,'Summary - Client (Sunovion)'!I$13)</f>
        <v>0</v>
      </c>
      <c r="J28" s="15">
        <f>SUM(D28:I28)</f>
        <v>1</v>
      </c>
      <c r="K28" s="28">
        <f>SUMPRODUCT($D$11:$H$11,D28:H28)/SUM(D28:H28)</f>
        <v>5</v>
      </c>
    </row>
    <row r="29" spans="2:11" x14ac:dyDescent="0.2">
      <c r="B29" s="81" t="s">
        <v>220</v>
      </c>
      <c r="C29" s="81" t="s">
        <v>220</v>
      </c>
      <c r="D29" s="17">
        <f>COUNTIFS(all!$F$3:$F$120,'Summary - Client (Sunovion)'!$B$4,all!$S$3:$S$120,'Summary - Client (Sunovion)'!D$13)</f>
        <v>0</v>
      </c>
      <c r="E29" s="17">
        <f>COUNTIFS(all!$F$3:$F$120,'Summary - Client (Sunovion)'!$B$4,all!$S$3:$S$120,'Summary - Client (Sunovion)'!E$13)</f>
        <v>0</v>
      </c>
      <c r="F29" s="17">
        <f>COUNTIFS(all!$F$3:$F$120,'Summary - Client (Sunovion)'!$B$4,all!$S$3:$S$120,'Summary - Client (Sunovion)'!F$13)</f>
        <v>0</v>
      </c>
      <c r="G29" s="17">
        <f>COUNTIFS(all!$F$3:$F$120,'Summary - Client (Sunovion)'!$B$4,all!$S$3:$S$120,'Summary - Client (Sunovion)'!G$13)</f>
        <v>0</v>
      </c>
      <c r="H29" s="17">
        <f>COUNTIFS(all!$F$3:$F$120,'Summary - Client (Sunovion)'!$B$4,all!$S$3:$S$120,'Summary - Client (Sunovion)'!H$13)</f>
        <v>1</v>
      </c>
      <c r="I29" s="17">
        <f>COUNTIFS(all!$F$3:$F$120,'Summary - Client (Sunovion)'!$B$4,all!$S$3:$S$120,'Summary - Client (Sunovion)'!I$13)</f>
        <v>0</v>
      </c>
      <c r="J29" s="15">
        <f>SUM(D29:I29)</f>
        <v>1</v>
      </c>
      <c r="K29" s="28">
        <f>SUMPRODUCT($D$11:$H$11,D29:H29)/SUM(D29:H29)</f>
        <v>5</v>
      </c>
    </row>
    <row r="34" spans="2:11" x14ac:dyDescent="0.2">
      <c r="B34" s="85" t="s">
        <v>273</v>
      </c>
      <c r="C34" s="85" t="s">
        <v>273</v>
      </c>
      <c r="D34" s="85" t="s">
        <v>273</v>
      </c>
      <c r="E34" s="85" t="s">
        <v>273</v>
      </c>
      <c r="F34" s="85" t="s">
        <v>273</v>
      </c>
      <c r="G34" s="85" t="s">
        <v>273</v>
      </c>
      <c r="H34" s="85" t="s">
        <v>273</v>
      </c>
      <c r="I34" s="85" t="s">
        <v>273</v>
      </c>
      <c r="J34" s="85" t="s">
        <v>273</v>
      </c>
      <c r="K34" s="85" t="s">
        <v>273</v>
      </c>
    </row>
    <row r="35" spans="2:11" ht="26" x14ac:dyDescent="0.2">
      <c r="B35" s="83" t="s">
        <v>259</v>
      </c>
      <c r="C35" s="83" t="s">
        <v>259</v>
      </c>
      <c r="D35" s="19" t="s">
        <v>215</v>
      </c>
      <c r="E35" s="19" t="s">
        <v>213</v>
      </c>
      <c r="F35" s="19" t="s">
        <v>211</v>
      </c>
      <c r="G35" s="19" t="s">
        <v>212</v>
      </c>
      <c r="H35" s="19" t="s">
        <v>216</v>
      </c>
      <c r="I35" s="13" t="s">
        <v>214</v>
      </c>
      <c r="J35" s="13" t="s">
        <v>258</v>
      </c>
      <c r="K35" s="29" t="s">
        <v>291</v>
      </c>
    </row>
    <row r="36" spans="2:11" x14ac:dyDescent="0.2">
      <c r="B36" s="81" t="s">
        <v>221</v>
      </c>
      <c r="C36" s="81" t="s">
        <v>221</v>
      </c>
      <c r="D36" s="17">
        <f>COUNTIFS(all!$F$3:$F$120,'Summary - Client (Sunovion)'!$B$4,all!$U$3:$U$120,'Summary - Client (Sunovion)'!D$13)</f>
        <v>0</v>
      </c>
      <c r="E36" s="17">
        <f>COUNTIFS(all!$F$3:$F$120,'Summary - Client (Sunovion)'!$B$4,all!$U$3:$U$120,'Summary - Client (Sunovion)'!E$13)</f>
        <v>0</v>
      </c>
      <c r="F36" s="17">
        <f>COUNTIFS(all!$F$3:$F$120,'Summary - Client (Sunovion)'!$B$4,all!$U$3:$U$120,'Summary - Client (Sunovion)'!F$13)</f>
        <v>0</v>
      </c>
      <c r="G36" s="17">
        <f>COUNTIFS(all!$F$3:$F$120,'Summary - Client (Sunovion)'!$B$4,all!$U$3:$U$120,'Summary - Client (Sunovion)'!G$13)</f>
        <v>1</v>
      </c>
      <c r="H36" s="17">
        <f>COUNTIFS(all!$F$3:$F$120,'Summary - Client (Sunovion)'!$B$4,all!$U$3:$U$120,'Summary - Client (Sunovion)'!H$13)</f>
        <v>0</v>
      </c>
      <c r="I36" s="17">
        <f>COUNTIFS(all!$F$3:$F$120,'Summary - Client (Sunovion)'!$B$4,all!$U$3:$U$120,'Summary - Client (Sunovion)'!I$13)</f>
        <v>0</v>
      </c>
      <c r="J36" s="15">
        <f>SUM(D36:I36)</f>
        <v>1</v>
      </c>
      <c r="K36" s="28">
        <f>SUMPRODUCT($D$11:$H$11,D36:H36)/SUM(D36:H36)</f>
        <v>4</v>
      </c>
    </row>
    <row r="37" spans="2:11" x14ac:dyDescent="0.2">
      <c r="B37" s="81" t="s">
        <v>222</v>
      </c>
      <c r="C37" s="81" t="s">
        <v>222</v>
      </c>
      <c r="D37" s="17">
        <f>COUNTIFS(all!$F$3:$F$120,'Summary - Client (Sunovion)'!$B$4,all!$V$3:$V$120,'Summary - Client (Sunovion)'!D$13)</f>
        <v>0</v>
      </c>
      <c r="E37" s="17">
        <f>COUNTIFS(all!$F$3:$F$120,'Summary - Client (Sunovion)'!$B$4,all!$V$3:$V$120,'Summary - Client (Sunovion)'!E$13)</f>
        <v>0</v>
      </c>
      <c r="F37" s="17">
        <f>COUNTIFS(all!$F$3:$F$120,'Summary - Client (Sunovion)'!$B$4,all!$V$3:$V$120,'Summary - Client (Sunovion)'!F$13)</f>
        <v>0</v>
      </c>
      <c r="G37" s="17">
        <f>COUNTIFS(all!$F$3:$F$120,'Summary - Client (Sunovion)'!$B$4,all!$V$3:$V$120,'Summary - Client (Sunovion)'!G$13)</f>
        <v>0</v>
      </c>
      <c r="H37" s="17">
        <f>COUNTIFS(all!$F$3:$F$120,'Summary - Client (Sunovion)'!$B$4,all!$V$3:$V$120,'Summary - Client (Sunovion)'!H$13)</f>
        <v>1</v>
      </c>
      <c r="I37" s="17">
        <f>COUNTIFS(all!$F$3:$F$120,'Summary - Client (Sunovion)'!$B$4,all!$V$3:$V$120,'Summary - Client (Sunovion)'!I$13)</f>
        <v>0</v>
      </c>
      <c r="J37" s="15">
        <f>SUM(D37:I37)</f>
        <v>1</v>
      </c>
      <c r="K37" s="28">
        <f>SUMPRODUCT($D$11:$H$11,D37:H37)/SUM(D37:H37)</f>
        <v>5</v>
      </c>
    </row>
    <row r="38" spans="2:11" x14ac:dyDescent="0.2">
      <c r="B38" s="81" t="s">
        <v>223</v>
      </c>
      <c r="C38" s="81" t="s">
        <v>223</v>
      </c>
      <c r="D38" s="17">
        <f>COUNTIFS(all!$F$3:$F$120,'Summary - Client (Sunovion)'!$B$4,all!$W$3:$W$120,'Summary - Client (Sunovion)'!D$13)</f>
        <v>0</v>
      </c>
      <c r="E38" s="17">
        <f>COUNTIFS(all!$F$3:$F$120,'Summary - Client (Sunovion)'!$B$4,all!$W$3:$W$120,'Summary - Client (Sunovion)'!E$13)</f>
        <v>0</v>
      </c>
      <c r="F38" s="17">
        <f>COUNTIFS(all!$F$3:$F$120,'Summary - Client (Sunovion)'!$B$4,all!$W$3:$W$120,'Summary - Client (Sunovion)'!F$13)</f>
        <v>0</v>
      </c>
      <c r="G38" s="17">
        <f>COUNTIFS(all!$F$3:$F$120,'Summary - Client (Sunovion)'!$B$4,all!$W$3:$W$120,'Summary - Client (Sunovion)'!G$13)</f>
        <v>1</v>
      </c>
      <c r="H38" s="17">
        <f>COUNTIFS(all!$F$3:$F$120,'Summary - Client (Sunovion)'!$B$4,all!$W$3:$W$120,'Summary - Client (Sunovion)'!H$13)</f>
        <v>0</v>
      </c>
      <c r="I38" s="17">
        <f>COUNTIFS(all!$F$3:$F$120,'Summary - Client (Sunovion)'!$B$4,all!$W$3:$W$120,'Summary - Client (Sunovion)'!I$13)</f>
        <v>0</v>
      </c>
      <c r="J38" s="15">
        <f>SUM(D38:I38)</f>
        <v>1</v>
      </c>
      <c r="K38" s="28">
        <f>SUMPRODUCT($D$11:$H$11,D38:H38)/SUM(D38:H38)</f>
        <v>4</v>
      </c>
    </row>
    <row r="39" spans="2:11" x14ac:dyDescent="0.2">
      <c r="B39" s="81" t="s">
        <v>224</v>
      </c>
      <c r="C39" s="81" t="s">
        <v>224</v>
      </c>
      <c r="D39" s="17">
        <f>COUNTIFS(all!$F$3:$F$120,'Summary - Client (Sunovion)'!$B$4,all!$X$3:$X$120,'Summary - Client (Sunovion)'!D$13)</f>
        <v>0</v>
      </c>
      <c r="E39" s="17">
        <f>COUNTIFS(all!$F$3:$F$120,'Summary - Client (Sunovion)'!$B$4,all!$X$3:$X$120,'Summary - Client (Sunovion)'!E$13)</f>
        <v>0</v>
      </c>
      <c r="F39" s="17">
        <f>COUNTIFS(all!$F$3:$F$120,'Summary - Client (Sunovion)'!$B$4,all!$X$3:$X$120,'Summary - Client (Sunovion)'!F$13)</f>
        <v>0</v>
      </c>
      <c r="G39" s="17">
        <f>COUNTIFS(all!$F$3:$F$120,'Summary - Client (Sunovion)'!$B$4,all!$X$3:$X$120,'Summary - Client (Sunovion)'!G$13)</f>
        <v>1</v>
      </c>
      <c r="H39" s="17">
        <f>COUNTIFS(all!$F$3:$F$120,'Summary - Client (Sunovion)'!$B$4,all!$X$3:$X$120,'Summary - Client (Sunovion)'!H$13)</f>
        <v>0</v>
      </c>
      <c r="I39" s="17">
        <f>COUNTIFS(all!$F$3:$F$120,'Summary - Client (Sunovion)'!$B$4,all!$X$3:$X$120,'Summary - Client (Sunovion)'!I$13)</f>
        <v>0</v>
      </c>
      <c r="J39" s="15">
        <f>SUM(D39:I39)</f>
        <v>1</v>
      </c>
      <c r="K39" s="28">
        <f>SUMPRODUCT($D$11:$H$11,D39:H39)/SUM(D39:H39)</f>
        <v>4</v>
      </c>
    </row>
    <row r="42" spans="2:11" x14ac:dyDescent="0.2">
      <c r="B42" s="82" t="s">
        <v>274</v>
      </c>
      <c r="C42" s="82" t="s">
        <v>274</v>
      </c>
      <c r="D42" s="82" t="s">
        <v>274</v>
      </c>
      <c r="E42" s="82" t="s">
        <v>274</v>
      </c>
      <c r="F42" s="82" t="s">
        <v>274</v>
      </c>
      <c r="G42" s="82" t="s">
        <v>274</v>
      </c>
      <c r="H42" s="82" t="s">
        <v>274</v>
      </c>
      <c r="I42" s="82" t="s">
        <v>274</v>
      </c>
      <c r="J42" s="82" t="s">
        <v>274</v>
      </c>
      <c r="K42" s="82" t="s">
        <v>274</v>
      </c>
    </row>
    <row r="43" spans="2:11" ht="26" x14ac:dyDescent="0.2">
      <c r="B43" s="83" t="s">
        <v>259</v>
      </c>
      <c r="C43" s="83" t="s">
        <v>259</v>
      </c>
      <c r="D43" s="19" t="s">
        <v>215</v>
      </c>
      <c r="E43" s="19" t="s">
        <v>213</v>
      </c>
      <c r="F43" s="19" t="s">
        <v>211</v>
      </c>
      <c r="G43" s="19" t="s">
        <v>212</v>
      </c>
      <c r="H43" s="19" t="s">
        <v>216</v>
      </c>
      <c r="I43" s="13" t="s">
        <v>214</v>
      </c>
      <c r="J43" s="13" t="s">
        <v>258</v>
      </c>
      <c r="K43" s="29" t="s">
        <v>291</v>
      </c>
    </row>
    <row r="44" spans="2:11" x14ac:dyDescent="0.2">
      <c r="B44" s="81" t="s">
        <v>225</v>
      </c>
      <c r="C44" s="81" t="s">
        <v>225</v>
      </c>
      <c r="D44" s="17">
        <f>COUNTIFS(all!$F$3:$F$120,'Summary - Client (Sunovion)'!$B$4,all!$Z$3:$Z$120,'Summary - Client (Sunovion)'!D$13)</f>
        <v>0</v>
      </c>
      <c r="E44" s="17">
        <f>COUNTIFS(all!$F$3:$F$120,'Summary - Client (Sunovion)'!$B$4,all!$Z$3:$Z$120,'Summary - Client (Sunovion)'!E$13)</f>
        <v>0</v>
      </c>
      <c r="F44" s="17">
        <f>COUNTIFS(all!$F$3:$F$120,'Summary - Client (Sunovion)'!$B$4,all!$Z$3:$Z$120,'Summary - Client (Sunovion)'!F$13)</f>
        <v>0</v>
      </c>
      <c r="G44" s="17">
        <f>COUNTIFS(all!$F$3:$F$120,'Summary - Client (Sunovion)'!$B$4,all!$Z$3:$Z$120,'Summary - Client (Sunovion)'!G$13)</f>
        <v>0</v>
      </c>
      <c r="H44" s="17">
        <f>COUNTIFS(all!$F$3:$F$120,'Summary - Client (Sunovion)'!$B$4,all!$Z$3:$Z$120,'Summary - Client (Sunovion)'!H$13)</f>
        <v>0</v>
      </c>
      <c r="I44" s="17">
        <f>COUNTIFS(all!$F$3:$F$120,'Summary - Client (Sunovion)'!$B$4,all!$Z$3:$Z$120,'Summary - Client (Sunovion)'!I$13)</f>
        <v>0</v>
      </c>
      <c r="J44" s="15">
        <f>SUM(D44:I44)</f>
        <v>0</v>
      </c>
      <c r="K44" s="28" t="e">
        <f>SUMPRODUCT($D$11:$H$11,D44:H44)/SUM(D44:H44)</f>
        <v>#DIV/0!</v>
      </c>
    </row>
    <row r="45" spans="2:11" x14ac:dyDescent="0.2">
      <c r="B45" s="81" t="s">
        <v>226</v>
      </c>
      <c r="C45" s="81" t="s">
        <v>226</v>
      </c>
      <c r="D45" s="17">
        <f>COUNTIFS(all!$F$3:$F$120,'Summary - Client (Sunovion)'!$B$4,all!$AA$3:$AA$120,'Summary - Client (Sunovion)'!D$13)</f>
        <v>0</v>
      </c>
      <c r="E45" s="17">
        <f>COUNTIFS(all!$F$3:$F$120,'Summary - Client (Sunovion)'!$B$4,all!$AA$3:$AA$120,'Summary - Client (Sunovion)'!E$13)</f>
        <v>0</v>
      </c>
      <c r="F45" s="17">
        <f>COUNTIFS(all!$F$3:$F$120,'Summary - Client (Sunovion)'!$B$4,all!$AA$3:$AA$120,'Summary - Client (Sunovion)'!F$13)</f>
        <v>0</v>
      </c>
      <c r="G45" s="17">
        <f>COUNTIFS(all!$F$3:$F$120,'Summary - Client (Sunovion)'!$B$4,all!$AA$3:$AA$120,'Summary - Client (Sunovion)'!G$13)</f>
        <v>0</v>
      </c>
      <c r="H45" s="17">
        <f>COUNTIFS(all!$F$3:$F$120,'Summary - Client (Sunovion)'!$B$4,all!$AA$3:$AA$120,'Summary - Client (Sunovion)'!H$13)</f>
        <v>0</v>
      </c>
      <c r="I45" s="17">
        <f>COUNTIFS(all!$F$3:$F$120,'Summary - Client (Sunovion)'!$B$4,all!$AA$3:$AA$120,'Summary - Client (Sunovion)'!I$13)</f>
        <v>0</v>
      </c>
      <c r="J45" s="15">
        <f>SUM(D45:I45)</f>
        <v>0</v>
      </c>
      <c r="K45" s="28" t="e">
        <f>SUMPRODUCT($D$11:$H$11,D45:H45)/SUM(D45:H45)</f>
        <v>#DIV/0!</v>
      </c>
    </row>
    <row r="46" spans="2:11" x14ac:dyDescent="0.2">
      <c r="B46" s="81" t="s">
        <v>227</v>
      </c>
      <c r="C46" s="81" t="s">
        <v>227</v>
      </c>
      <c r="D46" s="17">
        <f>COUNTIFS(all!$F$3:$F$120,'Summary - Client (Sunovion)'!$B$4,all!$AB$3:$AB$120,'Summary - Client (Sunovion)'!D$13)</f>
        <v>0</v>
      </c>
      <c r="E46" s="17">
        <f>COUNTIFS(all!$F$3:$F$120,'Summary - Client (Sunovion)'!$B$4,all!$AB$3:$AB$120,'Summary - Client (Sunovion)'!E$13)</f>
        <v>0</v>
      </c>
      <c r="F46" s="17">
        <f>COUNTIFS(all!$F$3:$F$120,'Summary - Client (Sunovion)'!$B$4,all!$AB$3:$AB$120,'Summary - Client (Sunovion)'!F$13)</f>
        <v>0</v>
      </c>
      <c r="G46" s="17">
        <f>COUNTIFS(all!$F$3:$F$120,'Summary - Client (Sunovion)'!$B$4,all!$AB$3:$AB$120,'Summary - Client (Sunovion)'!G$13)</f>
        <v>0</v>
      </c>
      <c r="H46" s="17">
        <f>COUNTIFS(all!$F$3:$F$120,'Summary - Client (Sunovion)'!$B$4,all!$AB$3:$AB$120,'Summary - Client (Sunovion)'!H$13)</f>
        <v>0</v>
      </c>
      <c r="I46" s="17">
        <f>COUNTIFS(all!$F$3:$F$120,'Summary - Client (Sunovion)'!$B$4,all!$AB$3:$AB$120,'Summary - Client (Sunovion)'!I$13)</f>
        <v>0</v>
      </c>
      <c r="J46" s="15">
        <f>SUM(D46:I46)</f>
        <v>0</v>
      </c>
      <c r="K46" s="28" t="e">
        <f>SUMPRODUCT($D$11:$H$11,D46:H46)/SUM(D46:H46)</f>
        <v>#DIV/0!</v>
      </c>
    </row>
    <row r="51" spans="1:11" x14ac:dyDescent="0.2">
      <c r="B51" s="82" t="s">
        <v>275</v>
      </c>
      <c r="C51" s="82" t="s">
        <v>275</v>
      </c>
      <c r="D51" s="82" t="s">
        <v>275</v>
      </c>
      <c r="E51" s="82" t="s">
        <v>275</v>
      </c>
      <c r="F51" s="82" t="s">
        <v>275</v>
      </c>
      <c r="G51" s="82" t="s">
        <v>275</v>
      </c>
      <c r="H51" s="82" t="s">
        <v>275</v>
      </c>
      <c r="I51" s="82" t="s">
        <v>275</v>
      </c>
      <c r="J51" s="82" t="s">
        <v>275</v>
      </c>
      <c r="K51" s="82" t="s">
        <v>275</v>
      </c>
    </row>
    <row r="52" spans="1:11" ht="26" x14ac:dyDescent="0.2">
      <c r="B52" s="84" t="s">
        <v>259</v>
      </c>
      <c r="C52" s="84" t="s">
        <v>259</v>
      </c>
      <c r="D52" s="19" t="s">
        <v>215</v>
      </c>
      <c r="E52" s="19" t="s">
        <v>213</v>
      </c>
      <c r="F52" s="19" t="s">
        <v>211</v>
      </c>
      <c r="G52" s="19" t="s">
        <v>212</v>
      </c>
      <c r="H52" s="19" t="s">
        <v>216</v>
      </c>
      <c r="I52" s="12" t="s">
        <v>214</v>
      </c>
      <c r="J52" s="13" t="s">
        <v>258</v>
      </c>
      <c r="K52" s="29" t="s">
        <v>291</v>
      </c>
    </row>
    <row r="53" spans="1:11" x14ac:dyDescent="0.2">
      <c r="B53" s="81" t="s">
        <v>228</v>
      </c>
      <c r="C53" s="81" t="s">
        <v>228</v>
      </c>
      <c r="D53" s="17">
        <f>COUNTIFS(all!$F$3:$F$120,'Summary - Client (Sunovion)'!$B$4,all!$AD$3:$AD$120,'Summary - Client (Sunovion)'!D$13)</f>
        <v>0</v>
      </c>
      <c r="E53" s="17">
        <f>COUNTIFS(all!$F$3:$F$120,'Summary - Client (Sunovion)'!$B$4,all!$AD$3:$AD$120,'Summary - Client (Sunovion)'!E$13)</f>
        <v>0</v>
      </c>
      <c r="F53" s="17">
        <f>COUNTIFS(all!$F$3:$F$120,'Summary - Client (Sunovion)'!$B$4,all!$AD$3:$AD$120,'Summary - Client (Sunovion)'!F$13)</f>
        <v>0</v>
      </c>
      <c r="G53" s="17">
        <f>COUNTIFS(all!$F$3:$F$120,'Summary - Client (Sunovion)'!$B$4,all!$AD$3:$AD$120,'Summary - Client (Sunovion)'!G$13)</f>
        <v>0</v>
      </c>
      <c r="H53" s="17">
        <f>COUNTIFS(all!$F$3:$F$120,'Summary - Client (Sunovion)'!$B$4,all!$AD$3:$AD$120,'Summary - Client (Sunovion)'!H$13)</f>
        <v>0</v>
      </c>
      <c r="I53" s="17">
        <f>COUNTIFS(all!$F$3:$F$120,'Summary - Client (Sunovion)'!$B$4,all!$AD$3:$AD$120,'Summary - Client (Sunovion)'!I$13)</f>
        <v>0</v>
      </c>
      <c r="J53" s="15">
        <f>SUM(D53:I53)</f>
        <v>0</v>
      </c>
      <c r="K53" s="28" t="e">
        <f>SUMPRODUCT($D$11:$H$11,D53:H53)/SUM(D53:H53)</f>
        <v>#DIV/0!</v>
      </c>
    </row>
    <row r="54" spans="1:11" x14ac:dyDescent="0.2">
      <c r="B54" s="81" t="s">
        <v>229</v>
      </c>
      <c r="C54" s="81" t="s">
        <v>229</v>
      </c>
      <c r="D54" s="17">
        <f>COUNTIFS(all!$F$3:$F$120,'Summary - Client (Sunovion)'!$B$4,all!$AE$3:$AE$120,'Summary - Client (Sunovion)'!D$13)</f>
        <v>0</v>
      </c>
      <c r="E54" s="17">
        <f>COUNTIFS(all!$F$3:$F$120,'Summary - Client (Sunovion)'!$B$4,all!$AE$3:$AE$120,'Summary - Client (Sunovion)'!E$13)</f>
        <v>0</v>
      </c>
      <c r="F54" s="17">
        <f>COUNTIFS(all!$F$3:$F$120,'Summary - Client (Sunovion)'!$B$4,all!$AE$3:$AE$120,'Summary - Client (Sunovion)'!F$13)</f>
        <v>0</v>
      </c>
      <c r="G54" s="17">
        <f>COUNTIFS(all!$F$3:$F$120,'Summary - Client (Sunovion)'!$B$4,all!$AE$3:$AE$120,'Summary - Client (Sunovion)'!G$13)</f>
        <v>0</v>
      </c>
      <c r="H54" s="17">
        <f>COUNTIFS(all!$F$3:$F$120,'Summary - Client (Sunovion)'!$B$4,all!$AE$3:$AE$120,'Summary - Client (Sunovion)'!H$13)</f>
        <v>0</v>
      </c>
      <c r="I54" s="17">
        <f>COUNTIFS(all!$F$3:$F$120,'Summary - Client (Sunovion)'!$B$4,all!$AE$3:$AE$120,'Summary - Client (Sunovion)'!I$13)</f>
        <v>0</v>
      </c>
      <c r="J54" s="15">
        <f>SUM(D54:I54)</f>
        <v>0</v>
      </c>
      <c r="K54" s="28" t="e">
        <f>SUMPRODUCT($D$11:$H$11,D54:H54)/SUM(D54:H54)</f>
        <v>#DIV/0!</v>
      </c>
    </row>
    <row r="55" spans="1:11" x14ac:dyDescent="0.2">
      <c r="B55" s="81" t="s">
        <v>230</v>
      </c>
      <c r="C55" s="81" t="s">
        <v>230</v>
      </c>
      <c r="D55" s="17">
        <f>COUNTIFS(all!$F$3:$F$120,'Summary - Client (Sunovion)'!$B$4,all!$AF$3:$AF$120,'Summary - Client (Sunovion)'!D$13)</f>
        <v>0</v>
      </c>
      <c r="E55" s="17">
        <f>COUNTIFS(all!$F$3:$F$120,'Summary - Client (Sunovion)'!$B$4,all!$AF$3:$AF$120,'Summary - Client (Sunovion)'!E$13)</f>
        <v>0</v>
      </c>
      <c r="F55" s="17">
        <f>COUNTIFS(all!$F$3:$F$120,'Summary - Client (Sunovion)'!$B$4,all!$AF$3:$AF$120,'Summary - Client (Sunovion)'!F$13)</f>
        <v>0</v>
      </c>
      <c r="G55" s="17">
        <f>COUNTIFS(all!$F$3:$F$120,'Summary - Client (Sunovion)'!$B$4,all!$AF$3:$AF$120,'Summary - Client (Sunovion)'!G$13)</f>
        <v>0</v>
      </c>
      <c r="H55" s="17">
        <f>COUNTIFS(all!$F$3:$F$120,'Summary - Client (Sunovion)'!$B$4,all!$AF$3:$AF$120,'Summary - Client (Sunovion)'!H$13)</f>
        <v>0</v>
      </c>
      <c r="I55" s="17">
        <f>COUNTIFS(all!$F$3:$F$120,'Summary - Client (Sunovion)'!$B$4,all!$AF$3:$AF$120,'Summary - Client (Sunovion)'!I$13)</f>
        <v>0</v>
      </c>
      <c r="J55" s="15">
        <f>SUM(D55:I55)</f>
        <v>0</v>
      </c>
      <c r="K55" s="28" t="e">
        <f>SUMPRODUCT($D$11:$H$11,D55:H55)/SUM(D55:H55)</f>
        <v>#DIV/0!</v>
      </c>
    </row>
    <row r="60" spans="1:11" x14ac:dyDescent="0.2">
      <c r="A60" t="s">
        <v>280</v>
      </c>
    </row>
    <row r="61" spans="1:11" x14ac:dyDescent="0.2">
      <c r="B61" s="10" t="s">
        <v>278</v>
      </c>
      <c r="C61" s="10" t="s">
        <v>277</v>
      </c>
      <c r="D61" s="10" t="s">
        <v>261</v>
      </c>
    </row>
    <row r="62" spans="1:11" x14ac:dyDescent="0.2">
      <c r="B62" t="s">
        <v>52</v>
      </c>
      <c r="C62" t="s">
        <v>126</v>
      </c>
      <c r="D62" t="s">
        <v>50</v>
      </c>
    </row>
    <row r="63" spans="1:11" x14ac:dyDescent="0.2">
      <c r="B63" t="s">
        <v>279</v>
      </c>
      <c r="C63" t="s">
        <v>153</v>
      </c>
      <c r="D63" t="s">
        <v>57</v>
      </c>
    </row>
    <row r="64" spans="1:11" x14ac:dyDescent="0.2">
      <c r="B64" t="s">
        <v>108</v>
      </c>
      <c r="C64" t="s">
        <v>167</v>
      </c>
      <c r="D64" t="s">
        <v>59</v>
      </c>
    </row>
    <row r="65" spans="2:4" x14ac:dyDescent="0.2">
      <c r="B65" t="s">
        <v>324</v>
      </c>
      <c r="C65" t="s">
        <v>51</v>
      </c>
      <c r="D65" t="s">
        <v>144</v>
      </c>
    </row>
    <row r="66" spans="2:4" x14ac:dyDescent="0.2">
      <c r="C66" t="s">
        <v>88</v>
      </c>
      <c r="D66" t="s">
        <v>93</v>
      </c>
    </row>
    <row r="67" spans="2:4" x14ac:dyDescent="0.2">
      <c r="C67" t="s">
        <v>159</v>
      </c>
    </row>
  </sheetData>
  <mergeCells count="33">
    <mergeCell ref="B7:P7"/>
    <mergeCell ref="B8:C8"/>
    <mergeCell ref="B9:C9"/>
    <mergeCell ref="B12:K12"/>
    <mergeCell ref="B13:C13"/>
    <mergeCell ref="B14:C14"/>
    <mergeCell ref="B15:C15"/>
    <mergeCell ref="B16:C16"/>
    <mergeCell ref="B17:C17"/>
    <mergeCell ref="B18:C18"/>
    <mergeCell ref="B19:C19"/>
    <mergeCell ref="B20:C20"/>
    <mergeCell ref="B25:K25"/>
    <mergeCell ref="B26:C26"/>
    <mergeCell ref="B27:C27"/>
    <mergeCell ref="B28:C28"/>
    <mergeCell ref="B29:C29"/>
    <mergeCell ref="B34:K34"/>
    <mergeCell ref="B35:C35"/>
    <mergeCell ref="B36:C36"/>
    <mergeCell ref="B37:C37"/>
    <mergeCell ref="B38:C38"/>
    <mergeCell ref="B39:C39"/>
    <mergeCell ref="B42:K42"/>
    <mergeCell ref="B53:C53"/>
    <mergeCell ref="B54:C54"/>
    <mergeCell ref="B55:C55"/>
    <mergeCell ref="B43:C43"/>
    <mergeCell ref="B44:C44"/>
    <mergeCell ref="B45:C45"/>
    <mergeCell ref="B46:C46"/>
    <mergeCell ref="B51:K51"/>
    <mergeCell ref="B52:C52"/>
  </mergeCells>
  <conditionalFormatting sqref="B9:J9 L9:N9">
    <cfRule type="dataBar" priority="11">
      <dataBar>
        <cfvo type="min"/>
        <cfvo type="max"/>
        <color rgb="FF638EC6"/>
      </dataBar>
      <extLst>
        <ext xmlns:x14="http://schemas.microsoft.com/office/spreadsheetml/2009/9/main" uri="{B025F937-C7B1-47D3-B67F-A62EFF666E3E}">
          <x14:id>{9CE7BB4D-B4B9-5743-B630-B4125371B077}</x14:id>
        </ext>
      </extLst>
    </cfRule>
  </conditionalFormatting>
  <conditionalFormatting sqref="D9:J9 L9:N9">
    <cfRule type="dataBar" priority="3">
      <dataBar>
        <cfvo type="min"/>
        <cfvo type="max"/>
        <color rgb="FF638EC6"/>
      </dataBar>
      <extLst>
        <ext xmlns:x14="http://schemas.microsoft.com/office/spreadsheetml/2009/9/main" uri="{B025F937-C7B1-47D3-B67F-A62EFF666E3E}">
          <x14:id>{485752F4-39D3-7045-BA37-9C0F32B789BB}</x14:id>
        </ext>
      </extLst>
    </cfRule>
  </conditionalFormatting>
  <conditionalFormatting sqref="D14:H20">
    <cfRule type="dataBar" priority="4">
      <dataBar>
        <cfvo type="min"/>
        <cfvo type="max"/>
        <color rgb="FF638EC6"/>
      </dataBar>
      <extLst>
        <ext xmlns:x14="http://schemas.microsoft.com/office/spreadsheetml/2009/9/main" uri="{B025F937-C7B1-47D3-B67F-A62EFF666E3E}">
          <x14:id>{C93A4413-8667-E64C-BB36-B04E5E0A3D12}</x14:id>
        </ext>
      </extLst>
    </cfRule>
  </conditionalFormatting>
  <conditionalFormatting sqref="D27:I29">
    <cfRule type="dataBar" priority="10">
      <dataBar>
        <cfvo type="min"/>
        <cfvo type="max"/>
        <color rgb="FF638EC6"/>
      </dataBar>
      <extLst>
        <ext xmlns:x14="http://schemas.microsoft.com/office/spreadsheetml/2009/9/main" uri="{B025F937-C7B1-47D3-B67F-A62EFF666E3E}">
          <x14:id>{FF064047-9F0E-5B4D-8B3A-E97A7BD5C881}</x14:id>
        </ext>
      </extLst>
    </cfRule>
  </conditionalFormatting>
  <conditionalFormatting sqref="D36:I39">
    <cfRule type="dataBar" priority="9">
      <dataBar>
        <cfvo type="min"/>
        <cfvo type="max"/>
        <color rgb="FF638EC6"/>
      </dataBar>
      <extLst>
        <ext xmlns:x14="http://schemas.microsoft.com/office/spreadsheetml/2009/9/main" uri="{B025F937-C7B1-47D3-B67F-A62EFF666E3E}">
          <x14:id>{59C1A92C-0BCA-F04F-ACDB-A0C812502AE1}</x14:id>
        </ext>
      </extLst>
    </cfRule>
  </conditionalFormatting>
  <conditionalFormatting sqref="D53:H55">
    <cfRule type="dataBar" priority="7">
      <dataBar>
        <cfvo type="min"/>
        <cfvo type="max"/>
        <color rgb="FF638EC6"/>
      </dataBar>
      <extLst>
        <ext xmlns:x14="http://schemas.microsoft.com/office/spreadsheetml/2009/9/main" uri="{B025F937-C7B1-47D3-B67F-A62EFF666E3E}">
          <x14:id>{72C35964-B9CB-0D47-A78E-0E5715A04649}</x14:id>
        </ext>
      </extLst>
    </cfRule>
  </conditionalFormatting>
  <conditionalFormatting sqref="D44:H46">
    <cfRule type="dataBar" priority="8">
      <dataBar>
        <cfvo type="min"/>
        <cfvo type="max"/>
        <color rgb="FF638EC6"/>
      </dataBar>
      <extLst>
        <ext xmlns:x14="http://schemas.microsoft.com/office/spreadsheetml/2009/9/main" uri="{B025F937-C7B1-47D3-B67F-A62EFF666E3E}">
          <x14:id>{058576D6-076B-1948-9EBA-8A83F91E48B7}</x14:id>
        </ext>
      </extLst>
    </cfRule>
  </conditionalFormatting>
  <conditionalFormatting sqref="D36:H39">
    <cfRule type="dataBar" priority="6">
      <dataBar>
        <cfvo type="min"/>
        <cfvo type="max"/>
        <color rgb="FF638EC6"/>
      </dataBar>
      <extLst>
        <ext xmlns:x14="http://schemas.microsoft.com/office/spreadsheetml/2009/9/main" uri="{B025F937-C7B1-47D3-B67F-A62EFF666E3E}">
          <x14:id>{FE48CBD2-CA26-7C4D-8F23-88D866DD848E}</x14:id>
        </ext>
      </extLst>
    </cfRule>
  </conditionalFormatting>
  <conditionalFormatting sqref="D27:H29">
    <cfRule type="dataBar" priority="5">
      <dataBar>
        <cfvo type="min"/>
        <cfvo type="max"/>
        <color rgb="FF638EC6"/>
      </dataBar>
      <extLst>
        <ext xmlns:x14="http://schemas.microsoft.com/office/spreadsheetml/2009/9/main" uri="{B025F937-C7B1-47D3-B67F-A62EFF666E3E}">
          <x14:id>{1E30458C-0602-7843-927C-07E67A20D091}</x14:id>
        </ext>
      </extLst>
    </cfRule>
  </conditionalFormatting>
  <conditionalFormatting sqref="K9">
    <cfRule type="dataBar" priority="2">
      <dataBar>
        <cfvo type="min"/>
        <cfvo type="max"/>
        <color rgb="FF638EC6"/>
      </dataBar>
      <extLst>
        <ext xmlns:x14="http://schemas.microsoft.com/office/spreadsheetml/2009/9/main" uri="{B025F937-C7B1-47D3-B67F-A62EFF666E3E}">
          <x14:id>{66FF77E1-408F-2D4D-A9FF-61CAB6F94160}</x14:id>
        </ext>
      </extLst>
    </cfRule>
  </conditionalFormatting>
  <conditionalFormatting sqref="K9">
    <cfRule type="dataBar" priority="1">
      <dataBar>
        <cfvo type="min"/>
        <cfvo type="max"/>
        <color rgb="FF638EC6"/>
      </dataBar>
      <extLst>
        <ext xmlns:x14="http://schemas.microsoft.com/office/spreadsheetml/2009/9/main" uri="{B025F937-C7B1-47D3-B67F-A62EFF666E3E}">
          <x14:id>{CA5D0E98-FDFA-3548-91B5-0B2111D662B2}</x14:id>
        </ext>
      </extLst>
    </cfRule>
  </conditionalFormatting>
  <dataValidations count="2">
    <dataValidation type="list" allowBlank="1" showInputMessage="1" showErrorMessage="1" sqref="B5">
      <formula1>$C$62:$C$66</formula1>
    </dataValidation>
    <dataValidation type="list" allowBlank="1" showInputMessage="1" showErrorMessage="1" sqref="B4">
      <formula1>$C$62:$C$67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CE7BB4D-B4B9-5743-B630-B4125371B077}">
            <x14:dataBar minLength="0" maxLength="100" negativeBarColorSameAsPositive="1" axisPosition="none">
              <x14:cfvo type="min"/>
              <x14:cfvo type="max"/>
            </x14:dataBar>
          </x14:cfRule>
          <xm:sqref>B9:J9 L9:N9</xm:sqref>
        </x14:conditionalFormatting>
        <x14:conditionalFormatting xmlns:xm="http://schemas.microsoft.com/office/excel/2006/main">
          <x14:cfRule type="dataBar" id="{485752F4-39D3-7045-BA37-9C0F32B789BB}">
            <x14:dataBar minLength="0" maxLength="100" negativeBarColorSameAsPositive="1" axisPosition="none">
              <x14:cfvo type="min"/>
              <x14:cfvo type="max"/>
            </x14:dataBar>
          </x14:cfRule>
          <xm:sqref>D9:J9 L9:N9</xm:sqref>
        </x14:conditionalFormatting>
        <x14:conditionalFormatting xmlns:xm="http://schemas.microsoft.com/office/excel/2006/main">
          <x14:cfRule type="dataBar" id="{C93A4413-8667-E64C-BB36-B04E5E0A3D12}">
            <x14:dataBar minLength="0" maxLength="100" negativeBarColorSameAsPositive="1" axisPosition="none">
              <x14:cfvo type="min"/>
              <x14:cfvo type="max"/>
            </x14:dataBar>
          </x14:cfRule>
          <xm:sqref>D14:H20</xm:sqref>
        </x14:conditionalFormatting>
        <x14:conditionalFormatting xmlns:xm="http://schemas.microsoft.com/office/excel/2006/main">
          <x14:cfRule type="dataBar" id="{FF064047-9F0E-5B4D-8B3A-E97A7BD5C881}">
            <x14:dataBar minLength="0" maxLength="100" negativeBarColorSameAsPositive="1" axisPosition="none">
              <x14:cfvo type="min"/>
              <x14:cfvo type="max"/>
            </x14:dataBar>
          </x14:cfRule>
          <xm:sqref>D27:I29</xm:sqref>
        </x14:conditionalFormatting>
        <x14:conditionalFormatting xmlns:xm="http://schemas.microsoft.com/office/excel/2006/main">
          <x14:cfRule type="dataBar" id="{59C1A92C-0BCA-F04F-ACDB-A0C812502AE1}">
            <x14:dataBar minLength="0" maxLength="100" negativeBarColorSameAsPositive="1" axisPosition="none">
              <x14:cfvo type="min"/>
              <x14:cfvo type="max"/>
            </x14:dataBar>
          </x14:cfRule>
          <xm:sqref>D36:I39</xm:sqref>
        </x14:conditionalFormatting>
        <x14:conditionalFormatting xmlns:xm="http://schemas.microsoft.com/office/excel/2006/main">
          <x14:cfRule type="dataBar" id="{72C35964-B9CB-0D47-A78E-0E5715A04649}">
            <x14:dataBar minLength="0" maxLength="100" negativeBarColorSameAsPositive="1" axisPosition="none">
              <x14:cfvo type="min"/>
              <x14:cfvo type="max"/>
            </x14:dataBar>
          </x14:cfRule>
          <xm:sqref>D53:H55</xm:sqref>
        </x14:conditionalFormatting>
        <x14:conditionalFormatting xmlns:xm="http://schemas.microsoft.com/office/excel/2006/main">
          <x14:cfRule type="dataBar" id="{058576D6-076B-1948-9EBA-8A83F91E48B7}">
            <x14:dataBar minLength="0" maxLength="100" negativeBarColorSameAsPositive="1" axisPosition="none">
              <x14:cfvo type="min"/>
              <x14:cfvo type="max"/>
            </x14:dataBar>
          </x14:cfRule>
          <xm:sqref>D44:H46</xm:sqref>
        </x14:conditionalFormatting>
        <x14:conditionalFormatting xmlns:xm="http://schemas.microsoft.com/office/excel/2006/main">
          <x14:cfRule type="dataBar" id="{FE48CBD2-CA26-7C4D-8F23-88D866DD848E}">
            <x14:dataBar minLength="0" maxLength="100" negativeBarColorSameAsPositive="1" axisPosition="none">
              <x14:cfvo type="min"/>
              <x14:cfvo type="max"/>
            </x14:dataBar>
          </x14:cfRule>
          <xm:sqref>D36:H39</xm:sqref>
        </x14:conditionalFormatting>
        <x14:conditionalFormatting xmlns:xm="http://schemas.microsoft.com/office/excel/2006/main">
          <x14:cfRule type="dataBar" id="{1E30458C-0602-7843-927C-07E67A20D091}">
            <x14:dataBar minLength="0" maxLength="100" negativeBarColorSameAsPositive="1" axisPosition="none">
              <x14:cfvo type="min"/>
              <x14:cfvo type="max"/>
            </x14:dataBar>
          </x14:cfRule>
          <xm:sqref>D27:H29</xm:sqref>
        </x14:conditionalFormatting>
        <x14:conditionalFormatting xmlns:xm="http://schemas.microsoft.com/office/excel/2006/main">
          <x14:cfRule type="dataBar" id="{66FF77E1-408F-2D4D-A9FF-61CAB6F94160}">
            <x14:dataBar minLength="0" maxLength="100" negativeBarColorSameAsPositive="1" axisPosition="none">
              <x14:cfvo type="min"/>
              <x14:cfvo type="max"/>
            </x14:dataBar>
          </x14:cfRule>
          <xm:sqref>K9</xm:sqref>
        </x14:conditionalFormatting>
        <x14:conditionalFormatting xmlns:xm="http://schemas.microsoft.com/office/excel/2006/main">
          <x14:cfRule type="dataBar" id="{CA5D0E98-FDFA-3548-91B5-0B2111D662B2}">
            <x14:dataBar minLength="0" maxLength="100" negativeBarColorSameAsPositive="1" axisPosition="none">
              <x14:cfvo type="min"/>
              <x14:cfvo type="max"/>
            </x14:dataBar>
          </x14:cfRule>
          <xm:sqref>K9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2:P67"/>
  <sheetViews>
    <sheetView topLeftCell="A52" zoomScale="130" zoomScaleNormal="130" zoomScalePageLayoutView="130" workbookViewId="0">
      <selection activeCell="B65" sqref="B65"/>
    </sheetView>
  </sheetViews>
  <sheetFormatPr baseColWidth="10" defaultRowHeight="14" x14ac:dyDescent="0.2"/>
  <cols>
    <col min="2" max="2" width="12.796875" customWidth="1"/>
    <col min="3" max="3" width="50.19921875" customWidth="1"/>
    <col min="4" max="14" width="16.3984375" customWidth="1"/>
    <col min="15" max="15" width="8.59765625" customWidth="1"/>
    <col min="16" max="16" width="16.3984375" customWidth="1"/>
  </cols>
  <sheetData>
    <row r="2" spans="1:16" x14ac:dyDescent="0.2">
      <c r="D2" s="27" t="s">
        <v>287</v>
      </c>
      <c r="E2" s="27" t="s">
        <v>288</v>
      </c>
      <c r="F2" s="27" t="s">
        <v>290</v>
      </c>
    </row>
    <row r="3" spans="1:16" x14ac:dyDescent="0.2">
      <c r="A3" s="10" t="s">
        <v>276</v>
      </c>
      <c r="D3">
        <f>VLOOKUP(B4,rate!A7:B13,2,FALSE)</f>
        <v>13</v>
      </c>
      <c r="E3">
        <f>VLOOKUP(B4,rate!A7:C14,3,FALSE)</f>
        <v>9</v>
      </c>
      <c r="F3">
        <f>VLOOKUP(B4,rate!A7:D13,4,FALSE)</f>
        <v>69</v>
      </c>
    </row>
    <row r="4" spans="1:16" x14ac:dyDescent="0.2">
      <c r="A4" t="s">
        <v>277</v>
      </c>
      <c r="B4" s="20" t="s">
        <v>167</v>
      </c>
    </row>
    <row r="7" spans="1:16" x14ac:dyDescent="0.2">
      <c r="B7" s="85" t="s">
        <v>262</v>
      </c>
      <c r="C7" s="85" t="s">
        <v>262</v>
      </c>
      <c r="D7" s="85" t="s">
        <v>262</v>
      </c>
      <c r="E7" s="85" t="s">
        <v>262</v>
      </c>
      <c r="F7" s="85" t="s">
        <v>262</v>
      </c>
      <c r="G7" s="85" t="s">
        <v>262</v>
      </c>
      <c r="H7" s="85" t="s">
        <v>262</v>
      </c>
      <c r="I7" s="85" t="s">
        <v>262</v>
      </c>
      <c r="J7" s="85" t="s">
        <v>262</v>
      </c>
      <c r="K7" s="85" t="s">
        <v>262</v>
      </c>
      <c r="L7" s="85" t="s">
        <v>262</v>
      </c>
      <c r="M7" s="85" t="s">
        <v>262</v>
      </c>
      <c r="N7" s="85" t="s">
        <v>262</v>
      </c>
      <c r="O7" s="85" t="s">
        <v>262</v>
      </c>
      <c r="P7" s="85" t="s">
        <v>262</v>
      </c>
    </row>
    <row r="8" spans="1:16" ht="26" x14ac:dyDescent="0.2">
      <c r="B8" s="83" t="s">
        <v>259</v>
      </c>
      <c r="C8" s="83" t="s">
        <v>259</v>
      </c>
      <c r="D8" s="19">
        <v>0</v>
      </c>
      <c r="E8" s="19" t="s">
        <v>263</v>
      </c>
      <c r="F8" s="19" t="s">
        <v>264</v>
      </c>
      <c r="G8" s="19" t="s">
        <v>265</v>
      </c>
      <c r="H8" s="19" t="s">
        <v>266</v>
      </c>
      <c r="I8" s="19" t="s">
        <v>267</v>
      </c>
      <c r="J8" s="19" t="s">
        <v>268</v>
      </c>
      <c r="K8" s="19" t="s">
        <v>269</v>
      </c>
      <c r="L8" s="19" t="s">
        <v>270</v>
      </c>
      <c r="M8" s="19" t="s">
        <v>271</v>
      </c>
      <c r="N8" s="19">
        <v>10</v>
      </c>
      <c r="O8" s="13" t="s">
        <v>282</v>
      </c>
      <c r="P8" s="13" t="s">
        <v>281</v>
      </c>
    </row>
    <row r="9" spans="1:16" x14ac:dyDescent="0.2">
      <c r="B9" s="81"/>
      <c r="C9" s="81"/>
      <c r="D9" s="17">
        <f>COUNTIFS(all!$F$3:$F$120,'Summary - Client (MSD)'!$B$4,all!$H$3:$H$120,'Summary - Client (MSD)'!D8)</f>
        <v>0</v>
      </c>
      <c r="E9" s="17">
        <f>COUNTIFS(all!$F$3:$F$120,'Summary - Client (MSD)'!$B$4,all!$H$3:$H$120,'Summary - Client (MSD)'!E8)</f>
        <v>0</v>
      </c>
      <c r="F9" s="17">
        <f>COUNTIFS(all!$F$3:$F$120,'Summary - Client (MSD)'!$B$4,all!$H$3:$H$120,'Summary - Client (MSD)'!F8)</f>
        <v>0</v>
      </c>
      <c r="G9" s="17">
        <f>COUNTIFS(all!$F$3:$F$120,'Summary - Client (MSD)'!$B$4,all!$H$3:$H$120,'Summary - Client (MSD)'!G8)</f>
        <v>0</v>
      </c>
      <c r="H9" s="17">
        <f>COUNTIFS(all!$F$3:$F$120,'Summary - Client (MSD)'!$B$4,all!$H$3:$H$120,'Summary - Client (MSD)'!H8)</f>
        <v>0</v>
      </c>
      <c r="I9" s="17">
        <f>COUNTIFS(all!$F$3:$F$120,'Summary - Client (MSD)'!$B$4,all!$H$3:$H$120,'Summary - Client (MSD)'!I8)</f>
        <v>0</v>
      </c>
      <c r="J9" s="17">
        <f>COUNTIFS(all!$F$3:$F$120,'Summary - Client (MSD)'!$B$4,all!$H$3:$H$120,'Summary - Client (MSD)'!J8)</f>
        <v>1</v>
      </c>
      <c r="K9" s="17">
        <f>COUNTIFS(all!$F$3:$F$120,'Summary - Client (MSD)'!$B$4,all!$H$3:$H$120,'Summary - Client (MSD)'!K8)</f>
        <v>0</v>
      </c>
      <c r="L9" s="17">
        <f>COUNTIFS(all!$F$3:$F$120,'Summary - Client (MSD)'!$B$4,all!$H$3:$H$120,'Summary - Client (MSD)'!L8)</f>
        <v>2</v>
      </c>
      <c r="M9" s="17">
        <f>COUNTIFS(all!$F$3:$F$120,'Summary - Client (MSD)'!$B$4,all!$H$3:$H$120,'Summary - Client (MSD)'!M8)</f>
        <v>2</v>
      </c>
      <c r="N9" s="17">
        <f>COUNTIFS(all!$F$3:$F$120,'Summary - Client (MSD)'!$B$4,all!$H$3:$H$120,'Summary - Client (MSD)'!N8)</f>
        <v>4</v>
      </c>
      <c r="O9" s="18">
        <f>((SUM(M9:N9)-SUM(D9:I9))/P9)*100</f>
        <v>66.666666666666657</v>
      </c>
      <c r="P9" s="15">
        <f>SUM(D9:N9)</f>
        <v>9</v>
      </c>
    </row>
    <row r="11" spans="1:16" x14ac:dyDescent="0.2">
      <c r="D11">
        <v>1</v>
      </c>
      <c r="E11">
        <v>2</v>
      </c>
      <c r="F11">
        <v>3</v>
      </c>
      <c r="G11">
        <v>4</v>
      </c>
      <c r="H11">
        <v>5</v>
      </c>
    </row>
    <row r="12" spans="1:16" x14ac:dyDescent="0.2">
      <c r="B12" s="85" t="s">
        <v>260</v>
      </c>
      <c r="C12" s="85" t="s">
        <v>260</v>
      </c>
      <c r="D12" s="85" t="s">
        <v>260</v>
      </c>
      <c r="E12" s="85" t="s">
        <v>260</v>
      </c>
      <c r="F12" s="85" t="s">
        <v>260</v>
      </c>
      <c r="G12" s="85" t="s">
        <v>260</v>
      </c>
      <c r="H12" s="85" t="s">
        <v>260</v>
      </c>
      <c r="I12" s="85" t="s">
        <v>260</v>
      </c>
      <c r="J12" s="85" t="s">
        <v>260</v>
      </c>
      <c r="K12" s="85" t="s">
        <v>260</v>
      </c>
      <c r="O12" s="14"/>
    </row>
    <row r="13" spans="1:16" ht="26" x14ac:dyDescent="0.2">
      <c r="B13" s="83" t="s">
        <v>259</v>
      </c>
      <c r="C13" s="83" t="s">
        <v>259</v>
      </c>
      <c r="D13" s="19" t="s">
        <v>215</v>
      </c>
      <c r="E13" s="19" t="s">
        <v>213</v>
      </c>
      <c r="F13" s="19" t="s">
        <v>211</v>
      </c>
      <c r="G13" s="19" t="s">
        <v>212</v>
      </c>
      <c r="H13" s="19" t="s">
        <v>216</v>
      </c>
      <c r="I13" s="13" t="s">
        <v>214</v>
      </c>
      <c r="J13" s="13" t="s">
        <v>258</v>
      </c>
      <c r="K13" s="29" t="s">
        <v>291</v>
      </c>
    </row>
    <row r="14" spans="1:16" x14ac:dyDescent="0.2">
      <c r="B14" s="81" t="s">
        <v>205</v>
      </c>
      <c r="C14" s="81" t="s">
        <v>205</v>
      </c>
      <c r="D14" s="17">
        <f>COUNTIFS(all!$F$3:$F$120,'Summary - Client (MSD)'!$B$4,all!$I$3:$I$120,'Summary - Client (MSD)'!D$13)</f>
        <v>0</v>
      </c>
      <c r="E14" s="17">
        <f>COUNTIFS(all!$F$3:$F$120,'Summary - Client (MSD)'!$B$4,all!$I$3:$I$120,'Summary - Client (MSD)'!E$13)</f>
        <v>2</v>
      </c>
      <c r="F14" s="17">
        <f>COUNTIFS(all!$F$3:$F$120,'Summary - Client (MSD)'!$B$4,all!$I$3:$I$120,'Summary - Client (MSD)'!F$13)</f>
        <v>3</v>
      </c>
      <c r="G14" s="17">
        <f>COUNTIFS(all!$F$3:$F$120,'Summary - Client (MSD)'!$B$4,all!$I$3:$I$120,'Summary - Client (MSD)'!G$13)</f>
        <v>2</v>
      </c>
      <c r="H14" s="17">
        <f>COUNTIFS(all!$F$3:$F$120,'Summary - Client (MSD)'!$B$4,all!$I$3:$I$120,'Summary - Client (MSD)'!H$13)</f>
        <v>2</v>
      </c>
      <c r="I14" s="17">
        <f>COUNTIFS(all!$F$3:$F$120,'Summary - Client (MSD)'!$B$4,all!$I$3:$I$120,'Summary - Client (MSD)'!I$13)</f>
        <v>0</v>
      </c>
      <c r="J14" s="15">
        <f>SUM(D14:I14)</f>
        <v>9</v>
      </c>
      <c r="K14" s="28">
        <f>SUMPRODUCT($D$11:$H$11,D14:H14)/SUM(D14:H14)</f>
        <v>3.4444444444444446</v>
      </c>
    </row>
    <row r="15" spans="1:16" x14ac:dyDescent="0.2">
      <c r="B15" s="81" t="s">
        <v>206</v>
      </c>
      <c r="C15" s="81" t="s">
        <v>206</v>
      </c>
      <c r="D15" s="17">
        <f>COUNTIFS(all!$F$3:$F$120,'Summary - Client (MSD)'!$B$4,all!$J$3:$J$120,'Summary - Client (MSD)'!D$13)</f>
        <v>0</v>
      </c>
      <c r="E15" s="17">
        <f>COUNTIFS(all!$F$3:$F$120,'Summary - Client (MSD)'!$B$4,all!$J$3:$J$120,'Summary - Client (MSD)'!E$13)</f>
        <v>1</v>
      </c>
      <c r="F15" s="17">
        <f>COUNTIFS(all!$F$3:$F$120,'Summary - Client (MSD)'!$B$4,all!$J$3:$J$120,'Summary - Client (MSD)'!F$13)</f>
        <v>4</v>
      </c>
      <c r="G15" s="17">
        <f>COUNTIFS(all!$F$3:$F$120,'Summary - Client (MSD)'!$B$4,all!$J$3:$J$120,'Summary - Client (MSD)'!G$13)</f>
        <v>2</v>
      </c>
      <c r="H15" s="17">
        <f>COUNTIFS(all!$F$3:$F$120,'Summary - Client (MSD)'!$B$4,all!$J$3:$J$120,'Summary - Client (MSD)'!H$13)</f>
        <v>1</v>
      </c>
      <c r="I15" s="17">
        <f>COUNTIFS(all!$F$3:$F$120,'Summary - Client (MSD)'!$B$4,all!$J$3:$J$120,'Summary - Client (MSD)'!I$13)</f>
        <v>1</v>
      </c>
      <c r="J15" s="15">
        <f t="shared" ref="J15:J20" si="0">SUM(D15:I15)</f>
        <v>9</v>
      </c>
      <c r="K15" s="28">
        <f t="shared" ref="K15:K20" si="1">SUMPRODUCT($D$11:$H$11,D15:H15)/SUM(D15:H15)</f>
        <v>3.375</v>
      </c>
    </row>
    <row r="16" spans="1:16" x14ac:dyDescent="0.2">
      <c r="B16" s="81" t="s">
        <v>207</v>
      </c>
      <c r="C16" s="81" t="s">
        <v>207</v>
      </c>
      <c r="D16" s="17">
        <f>COUNTIFS(all!$F$3:$F$120,'Summary - Client (MSD)'!$B$4,all!$K$3:$K$120,'Summary - Client (MSD)'!D$13)</f>
        <v>0</v>
      </c>
      <c r="E16" s="17">
        <f>COUNTIFS(all!$F$3:$F$120,'Summary - Client (MSD)'!$B$4,all!$K$3:$K$120,'Summary - Client (MSD)'!E$13)</f>
        <v>1</v>
      </c>
      <c r="F16" s="17">
        <f>COUNTIFS(all!$F$3:$F$120,'Summary - Client (MSD)'!$B$4,all!$K$3:$K$120,'Summary - Client (MSD)'!F$13)</f>
        <v>2</v>
      </c>
      <c r="G16" s="17">
        <f>COUNTIFS(all!$F$3:$F$120,'Summary - Client (MSD)'!$B$4,all!$K$3:$K$120,'Summary - Client (MSD)'!G$13)</f>
        <v>4</v>
      </c>
      <c r="H16" s="17">
        <f>COUNTIFS(all!$F$3:$F$120,'Summary - Client (MSD)'!$B$4,all!$K$3:$K$120,'Summary - Client (MSD)'!H$13)</f>
        <v>2</v>
      </c>
      <c r="I16" s="17">
        <f>COUNTIFS(all!$F$3:$F$120,'Summary - Client (MSD)'!$B$4,all!$K$3:$K$120,'Summary - Client (MSD)'!I$13)</f>
        <v>0</v>
      </c>
      <c r="J16" s="15">
        <f t="shared" si="0"/>
        <v>9</v>
      </c>
      <c r="K16" s="28">
        <f t="shared" si="1"/>
        <v>3.7777777777777777</v>
      </c>
    </row>
    <row r="17" spans="2:11" x14ac:dyDescent="0.2">
      <c r="B17" s="81" t="s">
        <v>217</v>
      </c>
      <c r="C17" s="81" t="s">
        <v>217</v>
      </c>
      <c r="D17" s="17">
        <f>COUNTIFS(all!$F$3:$F$120,'Summary - Client (MSD)'!$B$4,all!$L$3:$L$120,'Summary - Client (MSD)'!D$13)</f>
        <v>1</v>
      </c>
      <c r="E17" s="17">
        <f>COUNTIFS(all!$F$3:$F$120,'Summary - Client (MSD)'!$B$4,all!$L$3:$L$120,'Summary - Client (MSD)'!E$13)</f>
        <v>4</v>
      </c>
      <c r="F17" s="17">
        <f>COUNTIFS(all!$F$3:$F$120,'Summary - Client (MSD)'!$B$4,all!$L$3:$L$120,'Summary - Client (MSD)'!F$13)</f>
        <v>1</v>
      </c>
      <c r="G17" s="17">
        <f>COUNTIFS(all!$F$3:$F$120,'Summary - Client (MSD)'!$B$4,all!$L$3:$L$120,'Summary - Client (MSD)'!G$13)</f>
        <v>0</v>
      </c>
      <c r="H17" s="17">
        <f>COUNTIFS(all!$F$3:$F$120,'Summary - Client (MSD)'!$B$4,all!$L$3:$L$120,'Summary - Client (MSD)'!H$13)</f>
        <v>1</v>
      </c>
      <c r="I17" s="17">
        <f>COUNTIFS(all!$F$3:$F$120,'Summary - Client (MSD)'!$B$4,all!$L$3:$L$120,'Summary - Client (MSD)'!I$13)</f>
        <v>2</v>
      </c>
      <c r="J17" s="15">
        <f t="shared" si="0"/>
        <v>9</v>
      </c>
      <c r="K17" s="28">
        <f t="shared" si="1"/>
        <v>2.4285714285714284</v>
      </c>
    </row>
    <row r="18" spans="2:11" x14ac:dyDescent="0.2">
      <c r="B18" s="81" t="s">
        <v>208</v>
      </c>
      <c r="C18" s="81" t="s">
        <v>208</v>
      </c>
      <c r="D18" s="17">
        <f>COUNTIFS(all!$F$3:$F$120,'Summary - Client (MSD)'!$B$4,all!$M$3:$M$120,'Summary - Client (MSD)'!D$13)</f>
        <v>0</v>
      </c>
      <c r="E18" s="17">
        <f>COUNTIFS(all!$F$3:$F$120,'Summary - Client (MSD)'!$B$4,all!$M$3:$M$120,'Summary - Client (MSD)'!E$13)</f>
        <v>2</v>
      </c>
      <c r="F18" s="17">
        <f>COUNTIFS(all!$F$3:$F$120,'Summary - Client (MSD)'!$B$4,all!$M$3:$M$120,'Summary - Client (MSD)'!F$13)</f>
        <v>2</v>
      </c>
      <c r="G18" s="17">
        <f>COUNTIFS(all!$F$3:$F$120,'Summary - Client (MSD)'!$B$4,all!$M$3:$M$120,'Summary - Client (MSD)'!G$13)</f>
        <v>5</v>
      </c>
      <c r="H18" s="17">
        <f>COUNTIFS(all!$F$3:$F$120,'Summary - Client (MSD)'!$B$4,all!$M$3:$M$120,'Summary - Client (MSD)'!H$13)</f>
        <v>0</v>
      </c>
      <c r="I18" s="17">
        <f>COUNTIFS(all!$F$3:$F$120,'Summary - Client (MSD)'!$B$4,all!$M$3:$M$120,'Summary - Client (MSD)'!I$13)</f>
        <v>0</v>
      </c>
      <c r="J18" s="15">
        <f t="shared" si="0"/>
        <v>9</v>
      </c>
      <c r="K18" s="28">
        <f t="shared" si="1"/>
        <v>3.3333333333333335</v>
      </c>
    </row>
    <row r="19" spans="2:11" x14ac:dyDescent="0.2">
      <c r="B19" s="81" t="s">
        <v>209</v>
      </c>
      <c r="C19" s="81" t="s">
        <v>209</v>
      </c>
      <c r="D19" s="17">
        <f>COUNTIFS(all!$F$3:$F$120,'Summary - Client (MSD)'!$B$4,all!$N$3:$N$120,'Summary - Client (MSD)'!D$13)</f>
        <v>0</v>
      </c>
      <c r="E19" s="17">
        <f>COUNTIFS(all!$F$3:$F$120,'Summary - Client (MSD)'!$B$4,all!$N$3:$N$120,'Summary - Client (MSD)'!E$13)</f>
        <v>1</v>
      </c>
      <c r="F19" s="17">
        <f>COUNTIFS(all!$F$3:$F$120,'Summary - Client (MSD)'!$B$4,all!$N$3:$N$120,'Summary - Client (MSD)'!F$13)</f>
        <v>4</v>
      </c>
      <c r="G19" s="17">
        <f>COUNTIFS(all!$F$3:$F$120,'Summary - Client (MSD)'!$B$4,all!$N$3:$N$120,'Summary - Client (MSD)'!G$13)</f>
        <v>1</v>
      </c>
      <c r="H19" s="17">
        <f>COUNTIFS(all!$F$3:$F$120,'Summary - Client (MSD)'!$B$4,all!$N$3:$N$120,'Summary - Client (MSD)'!H$13)</f>
        <v>0</v>
      </c>
      <c r="I19" s="17">
        <f>COUNTIFS(all!$F$3:$F$120,'Summary - Client (MSD)'!$B$4,all!$N$3:$N$120,'Summary - Client (MSD)'!I$13)</f>
        <v>3</v>
      </c>
      <c r="J19" s="15">
        <f t="shared" si="0"/>
        <v>9</v>
      </c>
      <c r="K19" s="28">
        <f t="shared" si="1"/>
        <v>3</v>
      </c>
    </row>
    <row r="20" spans="2:11" x14ac:dyDescent="0.2">
      <c r="B20" s="81" t="s">
        <v>210</v>
      </c>
      <c r="C20" s="81" t="s">
        <v>210</v>
      </c>
      <c r="D20" s="17">
        <f>COUNTIFS(all!$F$3:$F$120,'Summary - Client (MSD)'!$B$4,all!$O$3:$O$120,'Summary - Client (MSD)'!D$13)</f>
        <v>0</v>
      </c>
      <c r="E20" s="17">
        <f>COUNTIFS(all!$F$3:$F$120,'Summary - Client (MSD)'!$B$4,all!$O$3:$O$120,'Summary - Client (MSD)'!E$13)</f>
        <v>2</v>
      </c>
      <c r="F20" s="17">
        <f>COUNTIFS(all!$F$3:$F$120,'Summary - Client (MSD)'!$B$4,all!$O$3:$O$120,'Summary - Client (MSD)'!F$13)</f>
        <v>3</v>
      </c>
      <c r="G20" s="17">
        <f>COUNTIFS(all!$F$3:$F$120,'Summary - Client (MSD)'!$B$4,all!$O$3:$O$120,'Summary - Client (MSD)'!G$13)</f>
        <v>1</v>
      </c>
      <c r="H20" s="17">
        <f>COUNTIFS(all!$F$3:$F$120,'Summary - Client (MSD)'!$B$4,all!$O$3:$O$120,'Summary - Client (MSD)'!H$13)</f>
        <v>1</v>
      </c>
      <c r="I20" s="17">
        <f>COUNTIFS(all!$F$3:$F$120,'Summary - Client (MSD)'!$B$4,all!$O$3:$O$120,'Summary - Client (MSD)'!I$13)</f>
        <v>2</v>
      </c>
      <c r="J20" s="15">
        <f t="shared" si="0"/>
        <v>9</v>
      </c>
      <c r="K20" s="28">
        <f t="shared" si="1"/>
        <v>3.1428571428571428</v>
      </c>
    </row>
    <row r="25" spans="2:11" x14ac:dyDescent="0.2">
      <c r="B25" s="85" t="s">
        <v>272</v>
      </c>
      <c r="C25" s="85" t="s">
        <v>272</v>
      </c>
      <c r="D25" s="85" t="s">
        <v>272</v>
      </c>
      <c r="E25" s="85" t="s">
        <v>272</v>
      </c>
      <c r="F25" s="85" t="s">
        <v>272</v>
      </c>
      <c r="G25" s="85" t="s">
        <v>272</v>
      </c>
      <c r="H25" s="85" t="s">
        <v>272</v>
      </c>
      <c r="I25" s="85" t="s">
        <v>272</v>
      </c>
      <c r="J25" s="85" t="s">
        <v>272</v>
      </c>
      <c r="K25" s="85" t="s">
        <v>272</v>
      </c>
    </row>
    <row r="26" spans="2:11" ht="26" x14ac:dyDescent="0.2">
      <c r="B26" s="83" t="s">
        <v>259</v>
      </c>
      <c r="C26" s="83" t="s">
        <v>259</v>
      </c>
      <c r="D26" s="19" t="s">
        <v>215</v>
      </c>
      <c r="E26" s="19" t="s">
        <v>213</v>
      </c>
      <c r="F26" s="19" t="s">
        <v>211</v>
      </c>
      <c r="G26" s="19" t="s">
        <v>212</v>
      </c>
      <c r="H26" s="19" t="s">
        <v>216</v>
      </c>
      <c r="I26" s="13" t="s">
        <v>214</v>
      </c>
      <c r="J26" s="13" t="s">
        <v>258</v>
      </c>
      <c r="K26" s="29" t="s">
        <v>291</v>
      </c>
    </row>
    <row r="27" spans="2:11" x14ac:dyDescent="0.2">
      <c r="B27" s="81" t="s">
        <v>218</v>
      </c>
      <c r="C27" s="81" t="s">
        <v>218</v>
      </c>
      <c r="D27" s="17">
        <f>COUNTIFS(all!$F$3:$F$120,'Summary - Client (MSD)'!$B$4,all!$Q$3:$Q$120,'Summary - Client (MSD)'!D$13)</f>
        <v>0</v>
      </c>
      <c r="E27" s="17">
        <f>COUNTIFS(all!$F$3:$F$120,'Summary - Client (MSD)'!$B$4,all!$Q$3:$Q$120,'Summary - Client (MSD)'!E$13)</f>
        <v>0</v>
      </c>
      <c r="F27" s="17">
        <f>COUNTIFS(all!$F$3:$F$120,'Summary - Client (MSD)'!$B$4,all!$Q$3:$Q$120,'Summary - Client (MSD)'!F$13)</f>
        <v>3</v>
      </c>
      <c r="G27" s="17">
        <f>COUNTIFS(all!$F$3:$F$120,'Summary - Client (MSD)'!$B$4,all!$Q$3:$Q$120,'Summary - Client (MSD)'!G$13)</f>
        <v>5</v>
      </c>
      <c r="H27" s="17">
        <f>COUNTIFS(all!$F$3:$F$120,'Summary - Client (MSD)'!$B$4,all!$Q$3:$Q$120,'Summary - Client (MSD)'!H$13)</f>
        <v>0</v>
      </c>
      <c r="I27" s="17">
        <f>COUNTIFS(all!$F$3:$F$120,'Summary - Client (MSD)'!$B$4,all!$Q$3:$Q$120,'Summary - Client (MSD)'!I$13)</f>
        <v>0</v>
      </c>
      <c r="J27" s="15">
        <f>SUM(D27:I27)</f>
        <v>8</v>
      </c>
      <c r="K27" s="28">
        <f>SUMPRODUCT($D$11:$H$11,D27:H27)/SUM(D27:H27)</f>
        <v>3.625</v>
      </c>
    </row>
    <row r="28" spans="2:11" x14ac:dyDescent="0.2">
      <c r="B28" s="81" t="s">
        <v>219</v>
      </c>
      <c r="C28" s="81" t="s">
        <v>219</v>
      </c>
      <c r="D28" s="17">
        <f>COUNTIFS(all!$F$3:$F$120,'Summary - Client (MSD)'!$B$4,all!$R$3:$R$120,'Summary - Client (MSD)'!D$13)</f>
        <v>0</v>
      </c>
      <c r="E28" s="17">
        <f>COUNTIFS(all!$F$3:$F$120,'Summary - Client (MSD)'!$B$4,all!$R$3:$R$120,'Summary - Client (MSD)'!E$13)</f>
        <v>0</v>
      </c>
      <c r="F28" s="17">
        <f>COUNTIFS(all!$F$3:$F$120,'Summary - Client (MSD)'!$B$4,all!$R$3:$R$120,'Summary - Client (MSD)'!F$13)</f>
        <v>4</v>
      </c>
      <c r="G28" s="17">
        <f>COUNTIFS(all!$F$3:$F$120,'Summary - Client (MSD)'!$B$4,all!$R$3:$R$120,'Summary - Client (MSD)'!G$13)</f>
        <v>3</v>
      </c>
      <c r="H28" s="17">
        <f>COUNTIFS(all!$F$3:$F$120,'Summary - Client (MSD)'!$B$4,all!$R$3:$R$120,'Summary - Client (MSD)'!H$13)</f>
        <v>1</v>
      </c>
      <c r="I28" s="17">
        <f>COUNTIFS(all!$F$3:$F$120,'Summary - Client (MSD)'!$B$4,all!$R$3:$R$120,'Summary - Client (MSD)'!I$13)</f>
        <v>0</v>
      </c>
      <c r="J28" s="15">
        <f>SUM(D28:I28)</f>
        <v>8</v>
      </c>
      <c r="K28" s="28">
        <f>SUMPRODUCT($D$11:$H$11,D28:H28)/SUM(D28:H28)</f>
        <v>3.625</v>
      </c>
    </row>
    <row r="29" spans="2:11" x14ac:dyDescent="0.2">
      <c r="B29" s="81" t="s">
        <v>220</v>
      </c>
      <c r="C29" s="81" t="s">
        <v>220</v>
      </c>
      <c r="D29" s="17">
        <f>COUNTIFS(all!$F$3:$F$120,'Summary - Client (MSD)'!$B$4,all!$S$3:$S$120,'Summary - Client (MSD)'!D$13)</f>
        <v>0</v>
      </c>
      <c r="E29" s="17">
        <f>COUNTIFS(all!$F$3:$F$120,'Summary - Client (MSD)'!$B$4,all!$S$3:$S$120,'Summary - Client (MSD)'!E$13)</f>
        <v>0</v>
      </c>
      <c r="F29" s="17">
        <f>COUNTIFS(all!$F$3:$F$120,'Summary - Client (MSD)'!$B$4,all!$S$3:$S$120,'Summary - Client (MSD)'!F$13)</f>
        <v>6</v>
      </c>
      <c r="G29" s="17">
        <f>COUNTIFS(all!$F$3:$F$120,'Summary - Client (MSD)'!$B$4,all!$S$3:$S$120,'Summary - Client (MSD)'!G$13)</f>
        <v>2</v>
      </c>
      <c r="H29" s="17">
        <f>COUNTIFS(all!$F$3:$F$120,'Summary - Client (MSD)'!$B$4,all!$S$3:$S$120,'Summary - Client (MSD)'!H$13)</f>
        <v>0</v>
      </c>
      <c r="I29" s="17">
        <f>COUNTIFS(all!$F$3:$F$120,'Summary - Client (MSD)'!$B$4,all!$S$3:$S$120,'Summary - Client (MSD)'!I$13)</f>
        <v>0</v>
      </c>
      <c r="J29" s="15">
        <f>SUM(D29:I29)</f>
        <v>8</v>
      </c>
      <c r="K29" s="28">
        <f>SUMPRODUCT($D$11:$H$11,D29:H29)/SUM(D29:H29)</f>
        <v>3.25</v>
      </c>
    </row>
    <row r="34" spans="2:11" x14ac:dyDescent="0.2">
      <c r="B34" s="85" t="s">
        <v>273</v>
      </c>
      <c r="C34" s="85" t="s">
        <v>273</v>
      </c>
      <c r="D34" s="85" t="s">
        <v>273</v>
      </c>
      <c r="E34" s="85" t="s">
        <v>273</v>
      </c>
      <c r="F34" s="85" t="s">
        <v>273</v>
      </c>
      <c r="G34" s="85" t="s">
        <v>273</v>
      </c>
      <c r="H34" s="85" t="s">
        <v>273</v>
      </c>
      <c r="I34" s="85" t="s">
        <v>273</v>
      </c>
      <c r="J34" s="85" t="s">
        <v>273</v>
      </c>
      <c r="K34" s="85" t="s">
        <v>273</v>
      </c>
    </row>
    <row r="35" spans="2:11" ht="26" x14ac:dyDescent="0.2">
      <c r="B35" s="83" t="s">
        <v>259</v>
      </c>
      <c r="C35" s="83" t="s">
        <v>259</v>
      </c>
      <c r="D35" s="19" t="s">
        <v>215</v>
      </c>
      <c r="E35" s="19" t="s">
        <v>213</v>
      </c>
      <c r="F35" s="19" t="s">
        <v>211</v>
      </c>
      <c r="G35" s="19" t="s">
        <v>212</v>
      </c>
      <c r="H35" s="19" t="s">
        <v>216</v>
      </c>
      <c r="I35" s="13" t="s">
        <v>214</v>
      </c>
      <c r="J35" s="13" t="s">
        <v>258</v>
      </c>
      <c r="K35" s="29" t="s">
        <v>291</v>
      </c>
    </row>
    <row r="36" spans="2:11" x14ac:dyDescent="0.2">
      <c r="B36" s="81" t="s">
        <v>221</v>
      </c>
      <c r="C36" s="81" t="s">
        <v>221</v>
      </c>
      <c r="D36" s="17">
        <f>COUNTIFS(all!$F$3:$F$120,'Summary - Client (MSD)'!$B$4,all!$U$3:$U$120,'Summary - Client (MSD)'!D$13)</f>
        <v>1</v>
      </c>
      <c r="E36" s="17">
        <f>COUNTIFS(all!$F$3:$F$120,'Summary - Client (MSD)'!$B$4,all!$U$3:$U$120,'Summary - Client (MSD)'!E$13)</f>
        <v>1</v>
      </c>
      <c r="F36" s="17">
        <f>COUNTIFS(all!$F$3:$F$120,'Summary - Client (MSD)'!$B$4,all!$U$3:$U$120,'Summary - Client (MSD)'!F$13)</f>
        <v>4</v>
      </c>
      <c r="G36" s="17">
        <f>COUNTIFS(all!$F$3:$F$120,'Summary - Client (MSD)'!$B$4,all!$U$3:$U$120,'Summary - Client (MSD)'!G$13)</f>
        <v>0</v>
      </c>
      <c r="H36" s="17">
        <f>COUNTIFS(all!$F$3:$F$120,'Summary - Client (MSD)'!$B$4,all!$U$3:$U$120,'Summary - Client (MSD)'!H$13)</f>
        <v>0</v>
      </c>
      <c r="I36" s="17">
        <f>COUNTIFS(all!$F$3:$F$120,'Summary - Client (MSD)'!$B$4,all!$U$3:$U$120,'Summary - Client (MSD)'!I$13)</f>
        <v>0</v>
      </c>
      <c r="J36" s="15">
        <f>SUM(D36:I36)</f>
        <v>6</v>
      </c>
      <c r="K36" s="28">
        <f>SUMPRODUCT($D$11:$H$11,D36:H36)/SUM(D36:H36)</f>
        <v>2.5</v>
      </c>
    </row>
    <row r="37" spans="2:11" x14ac:dyDescent="0.2">
      <c r="B37" s="81" t="s">
        <v>222</v>
      </c>
      <c r="C37" s="81" t="s">
        <v>222</v>
      </c>
      <c r="D37" s="17">
        <f>COUNTIFS(all!$F$3:$F$120,'Summary - Client (MSD)'!$B$4,all!$V$3:$V$120,'Summary - Client (MSD)'!D$13)</f>
        <v>0</v>
      </c>
      <c r="E37" s="17">
        <f>COUNTIFS(all!$F$3:$F$120,'Summary - Client (MSD)'!$B$4,all!$V$3:$V$120,'Summary - Client (MSD)'!E$13)</f>
        <v>1</v>
      </c>
      <c r="F37" s="17">
        <f>COUNTIFS(all!$F$3:$F$120,'Summary - Client (MSD)'!$B$4,all!$V$3:$V$120,'Summary - Client (MSD)'!F$13)</f>
        <v>1</v>
      </c>
      <c r="G37" s="17">
        <f>COUNTIFS(all!$F$3:$F$120,'Summary - Client (MSD)'!$B$4,all!$V$3:$V$120,'Summary - Client (MSD)'!G$13)</f>
        <v>4</v>
      </c>
      <c r="H37" s="17">
        <f>COUNTIFS(all!$F$3:$F$120,'Summary - Client (MSD)'!$B$4,all!$V$3:$V$120,'Summary - Client (MSD)'!H$13)</f>
        <v>0</v>
      </c>
      <c r="I37" s="17">
        <f>COUNTIFS(all!$F$3:$F$120,'Summary - Client (MSD)'!$B$4,all!$V$3:$V$120,'Summary - Client (MSD)'!I$13)</f>
        <v>0</v>
      </c>
      <c r="J37" s="15">
        <f>SUM(D37:I37)</f>
        <v>6</v>
      </c>
      <c r="K37" s="28">
        <f>SUMPRODUCT($D$11:$H$11,D37:H37)/SUM(D37:H37)</f>
        <v>3.5</v>
      </c>
    </row>
    <row r="38" spans="2:11" x14ac:dyDescent="0.2">
      <c r="B38" s="81" t="s">
        <v>223</v>
      </c>
      <c r="C38" s="81" t="s">
        <v>223</v>
      </c>
      <c r="D38" s="17">
        <f>COUNTIFS(all!$F$3:$F$120,'Summary - Client (MSD)'!$B$4,all!$W$3:$W$120,'Summary - Client (MSD)'!D$13)</f>
        <v>1</v>
      </c>
      <c r="E38" s="17">
        <f>COUNTIFS(all!$F$3:$F$120,'Summary - Client (MSD)'!$B$4,all!$W$3:$W$120,'Summary - Client (MSD)'!E$13)</f>
        <v>1</v>
      </c>
      <c r="F38" s="17">
        <f>COUNTIFS(all!$F$3:$F$120,'Summary - Client (MSD)'!$B$4,all!$W$3:$W$120,'Summary - Client (MSD)'!F$13)</f>
        <v>3</v>
      </c>
      <c r="G38" s="17">
        <f>COUNTIFS(all!$F$3:$F$120,'Summary - Client (MSD)'!$B$4,all!$W$3:$W$120,'Summary - Client (MSD)'!G$13)</f>
        <v>1</v>
      </c>
      <c r="H38" s="17">
        <f>COUNTIFS(all!$F$3:$F$120,'Summary - Client (MSD)'!$B$4,all!$W$3:$W$120,'Summary - Client (MSD)'!H$13)</f>
        <v>0</v>
      </c>
      <c r="I38" s="17">
        <f>COUNTIFS(all!$F$3:$F$120,'Summary - Client (MSD)'!$B$4,all!$W$3:$W$120,'Summary - Client (MSD)'!I$13)</f>
        <v>0</v>
      </c>
      <c r="J38" s="15">
        <f>SUM(D38:I38)</f>
        <v>6</v>
      </c>
      <c r="K38" s="28">
        <f>SUMPRODUCT($D$11:$H$11,D38:H38)/SUM(D38:H38)</f>
        <v>2.6666666666666665</v>
      </c>
    </row>
    <row r="39" spans="2:11" x14ac:dyDescent="0.2">
      <c r="B39" s="81" t="s">
        <v>224</v>
      </c>
      <c r="C39" s="81" t="s">
        <v>224</v>
      </c>
      <c r="D39" s="17">
        <f>COUNTIFS(all!$F$3:$F$120,'Summary - Client (MSD)'!$B$4,all!$X$3:$X$120,'Summary - Client (MSD)'!D$13)</f>
        <v>0</v>
      </c>
      <c r="E39" s="17">
        <f>COUNTIFS(all!$F$3:$F$120,'Summary - Client (MSD)'!$B$4,all!$X$3:$X$120,'Summary - Client (MSD)'!E$13)</f>
        <v>1</v>
      </c>
      <c r="F39" s="17">
        <f>COUNTIFS(all!$F$3:$F$120,'Summary - Client (MSD)'!$B$4,all!$X$3:$X$120,'Summary - Client (MSD)'!F$13)</f>
        <v>2</v>
      </c>
      <c r="G39" s="17">
        <f>COUNTIFS(all!$F$3:$F$120,'Summary - Client (MSD)'!$B$4,all!$X$3:$X$120,'Summary - Client (MSD)'!G$13)</f>
        <v>3</v>
      </c>
      <c r="H39" s="17">
        <f>COUNTIFS(all!$F$3:$F$120,'Summary - Client (MSD)'!$B$4,all!$X$3:$X$120,'Summary - Client (MSD)'!H$13)</f>
        <v>0</v>
      </c>
      <c r="I39" s="17">
        <f>COUNTIFS(all!$F$3:$F$120,'Summary - Client (MSD)'!$B$4,all!$X$3:$X$120,'Summary - Client (MSD)'!I$13)</f>
        <v>0</v>
      </c>
      <c r="J39" s="15">
        <f>SUM(D39:I39)</f>
        <v>6</v>
      </c>
      <c r="K39" s="28">
        <f>SUMPRODUCT($D$11:$H$11,D39:H39)/SUM(D39:H39)</f>
        <v>3.3333333333333335</v>
      </c>
    </row>
    <row r="42" spans="2:11" x14ac:dyDescent="0.2">
      <c r="B42" s="82" t="s">
        <v>274</v>
      </c>
      <c r="C42" s="82" t="s">
        <v>274</v>
      </c>
      <c r="D42" s="82" t="s">
        <v>274</v>
      </c>
      <c r="E42" s="82" t="s">
        <v>274</v>
      </c>
      <c r="F42" s="82" t="s">
        <v>274</v>
      </c>
      <c r="G42" s="82" t="s">
        <v>274</v>
      </c>
      <c r="H42" s="82" t="s">
        <v>274</v>
      </c>
      <c r="I42" s="82" t="s">
        <v>274</v>
      </c>
      <c r="J42" s="82" t="s">
        <v>274</v>
      </c>
      <c r="K42" s="82" t="s">
        <v>274</v>
      </c>
    </row>
    <row r="43" spans="2:11" ht="26" x14ac:dyDescent="0.2">
      <c r="B43" s="83" t="s">
        <v>259</v>
      </c>
      <c r="C43" s="83" t="s">
        <v>259</v>
      </c>
      <c r="D43" s="19" t="s">
        <v>215</v>
      </c>
      <c r="E43" s="19" t="s">
        <v>213</v>
      </c>
      <c r="F43" s="19" t="s">
        <v>211</v>
      </c>
      <c r="G43" s="19" t="s">
        <v>212</v>
      </c>
      <c r="H43" s="19" t="s">
        <v>216</v>
      </c>
      <c r="I43" s="13" t="s">
        <v>214</v>
      </c>
      <c r="J43" s="13" t="s">
        <v>258</v>
      </c>
      <c r="K43" s="29" t="s">
        <v>291</v>
      </c>
    </row>
    <row r="44" spans="2:11" x14ac:dyDescent="0.2">
      <c r="B44" s="81" t="s">
        <v>225</v>
      </c>
      <c r="C44" s="81" t="s">
        <v>225</v>
      </c>
      <c r="D44" s="17">
        <f>COUNTIFS(all!$F$3:$F$120,'Summary - Client (MSD)'!$B$4,all!$Z$3:$Z$120,'Summary - Client (MSD)'!D$13)</f>
        <v>1</v>
      </c>
      <c r="E44" s="17">
        <f>COUNTIFS(all!$F$3:$F$120,'Summary - Client (MSD)'!$B$4,all!$Z$3:$Z$120,'Summary - Client (MSD)'!E$13)</f>
        <v>0</v>
      </c>
      <c r="F44" s="17">
        <f>COUNTIFS(all!$F$3:$F$120,'Summary - Client (MSD)'!$B$4,all!$Z$3:$Z$120,'Summary - Client (MSD)'!F$13)</f>
        <v>2</v>
      </c>
      <c r="G44" s="17">
        <f>COUNTIFS(all!$F$3:$F$120,'Summary - Client (MSD)'!$B$4,all!$Z$3:$Z$120,'Summary - Client (MSD)'!G$13)</f>
        <v>3</v>
      </c>
      <c r="H44" s="17">
        <f>COUNTIFS(all!$F$3:$F$120,'Summary - Client (MSD)'!$B$4,all!$Z$3:$Z$120,'Summary - Client (MSD)'!H$13)</f>
        <v>0</v>
      </c>
      <c r="I44" s="17">
        <f>COUNTIFS(all!$F$3:$F$120,'Summary - Client (MSD)'!$B$4,all!$Z$3:$Z$120,'Summary - Client (MSD)'!I$13)</f>
        <v>1</v>
      </c>
      <c r="J44" s="15">
        <f>SUM(D44:I44)</f>
        <v>7</v>
      </c>
      <c r="K44" s="28">
        <f>SUMPRODUCT($D$11:$H$11,D44:H44)/SUM(D44:H44)</f>
        <v>3.1666666666666665</v>
      </c>
    </row>
    <row r="45" spans="2:11" x14ac:dyDescent="0.2">
      <c r="B45" s="81" t="s">
        <v>226</v>
      </c>
      <c r="C45" s="81" t="s">
        <v>226</v>
      </c>
      <c r="D45" s="17">
        <f>COUNTIFS(all!$F$3:$F$120,'Summary - Client (MSD)'!$B$4,all!$AA$3:$AA$120,'Summary - Client (MSD)'!D$13)</f>
        <v>0</v>
      </c>
      <c r="E45" s="17">
        <f>COUNTIFS(all!$F$3:$F$120,'Summary - Client (MSD)'!$B$4,all!$AA$3:$AA$120,'Summary - Client (MSD)'!E$13)</f>
        <v>0</v>
      </c>
      <c r="F45" s="17">
        <f>COUNTIFS(all!$F$3:$F$120,'Summary - Client (MSD)'!$B$4,all!$AA$3:$AA$120,'Summary - Client (MSD)'!F$13)</f>
        <v>4</v>
      </c>
      <c r="G45" s="17">
        <f>COUNTIFS(all!$F$3:$F$120,'Summary - Client (MSD)'!$B$4,all!$AA$3:$AA$120,'Summary - Client (MSD)'!G$13)</f>
        <v>2</v>
      </c>
      <c r="H45" s="17">
        <f>COUNTIFS(all!$F$3:$F$120,'Summary - Client (MSD)'!$B$4,all!$AA$3:$AA$120,'Summary - Client (MSD)'!H$13)</f>
        <v>1</v>
      </c>
      <c r="I45" s="17">
        <f>COUNTIFS(all!$F$3:$F$120,'Summary - Client (MSD)'!$B$4,all!$AA$3:$AA$120,'Summary - Client (MSD)'!I$13)</f>
        <v>0</v>
      </c>
      <c r="J45" s="15">
        <f>SUM(D45:I45)</f>
        <v>7</v>
      </c>
      <c r="K45" s="28">
        <f>SUMPRODUCT($D$11:$H$11,D45:H45)/SUM(D45:H45)</f>
        <v>3.5714285714285716</v>
      </c>
    </row>
    <row r="46" spans="2:11" x14ac:dyDescent="0.2">
      <c r="B46" s="81" t="s">
        <v>227</v>
      </c>
      <c r="C46" s="81" t="s">
        <v>227</v>
      </c>
      <c r="D46" s="17">
        <f>COUNTIFS(all!$F$3:$F$120,'Summary - Client (MSD)'!$B$4,all!$AB$3:$AB$120,'Summary - Client (MSD)'!D$13)</f>
        <v>0</v>
      </c>
      <c r="E46" s="17">
        <f>COUNTIFS(all!$F$3:$F$120,'Summary - Client (MSD)'!$B$4,all!$AB$3:$AB$120,'Summary - Client (MSD)'!E$13)</f>
        <v>0</v>
      </c>
      <c r="F46" s="17">
        <f>COUNTIFS(all!$F$3:$F$120,'Summary - Client (MSD)'!$B$4,all!$AB$3:$AB$120,'Summary - Client (MSD)'!F$13)</f>
        <v>5</v>
      </c>
      <c r="G46" s="17">
        <f>COUNTIFS(all!$F$3:$F$120,'Summary - Client (MSD)'!$B$4,all!$AB$3:$AB$120,'Summary - Client (MSD)'!G$13)</f>
        <v>2</v>
      </c>
      <c r="H46" s="17">
        <f>COUNTIFS(all!$F$3:$F$120,'Summary - Client (MSD)'!$B$4,all!$AB$3:$AB$120,'Summary - Client (MSD)'!H$13)</f>
        <v>0</v>
      </c>
      <c r="I46" s="17">
        <f>COUNTIFS(all!$F$3:$F$120,'Summary - Client (MSD)'!$B$4,all!$AB$3:$AB$120,'Summary - Client (MSD)'!I$13)</f>
        <v>0</v>
      </c>
      <c r="J46" s="15">
        <f>SUM(D46:I46)</f>
        <v>7</v>
      </c>
      <c r="K46" s="28">
        <f>SUMPRODUCT($D$11:$H$11,D46:H46)/SUM(D46:H46)</f>
        <v>3.2857142857142856</v>
      </c>
    </row>
    <row r="51" spans="1:11" x14ac:dyDescent="0.2">
      <c r="B51" s="82" t="s">
        <v>275</v>
      </c>
      <c r="C51" s="82" t="s">
        <v>275</v>
      </c>
      <c r="D51" s="82" t="s">
        <v>275</v>
      </c>
      <c r="E51" s="82" t="s">
        <v>275</v>
      </c>
      <c r="F51" s="82" t="s">
        <v>275</v>
      </c>
      <c r="G51" s="82" t="s">
        <v>275</v>
      </c>
      <c r="H51" s="82" t="s">
        <v>275</v>
      </c>
      <c r="I51" s="82" t="s">
        <v>275</v>
      </c>
      <c r="J51" s="82" t="s">
        <v>275</v>
      </c>
      <c r="K51" s="82" t="s">
        <v>275</v>
      </c>
    </row>
    <row r="52" spans="1:11" ht="26" x14ac:dyDescent="0.2">
      <c r="B52" s="84" t="s">
        <v>259</v>
      </c>
      <c r="C52" s="84" t="s">
        <v>259</v>
      </c>
      <c r="D52" s="19" t="s">
        <v>215</v>
      </c>
      <c r="E52" s="19" t="s">
        <v>213</v>
      </c>
      <c r="F52" s="19" t="s">
        <v>211</v>
      </c>
      <c r="G52" s="19" t="s">
        <v>212</v>
      </c>
      <c r="H52" s="19" t="s">
        <v>216</v>
      </c>
      <c r="I52" s="12" t="s">
        <v>214</v>
      </c>
      <c r="J52" s="13" t="s">
        <v>258</v>
      </c>
      <c r="K52" s="29" t="s">
        <v>291</v>
      </c>
    </row>
    <row r="53" spans="1:11" x14ac:dyDescent="0.2">
      <c r="B53" s="81" t="s">
        <v>228</v>
      </c>
      <c r="C53" s="81" t="s">
        <v>228</v>
      </c>
      <c r="D53" s="17">
        <f>COUNTIFS(all!$F$3:$F$120,'Summary - Client (MSD)'!$B$4,all!$AD$3:$AD$120,'Summary - Client (MSD)'!D$13)</f>
        <v>0</v>
      </c>
      <c r="E53" s="17">
        <f>COUNTIFS(all!$F$3:$F$120,'Summary - Client (MSD)'!$B$4,all!$AD$3:$AD$120,'Summary - Client (MSD)'!E$13)</f>
        <v>2</v>
      </c>
      <c r="F53" s="17">
        <f>COUNTIFS(all!$F$3:$F$120,'Summary - Client (MSD)'!$B$4,all!$AD$3:$AD$120,'Summary - Client (MSD)'!F$13)</f>
        <v>0</v>
      </c>
      <c r="G53" s="17">
        <f>COUNTIFS(all!$F$3:$F$120,'Summary - Client (MSD)'!$B$4,all!$AD$3:$AD$120,'Summary - Client (MSD)'!G$13)</f>
        <v>1</v>
      </c>
      <c r="H53" s="17">
        <f>COUNTIFS(all!$F$3:$F$120,'Summary - Client (MSD)'!$B$4,all!$AD$3:$AD$120,'Summary - Client (MSD)'!H$13)</f>
        <v>0</v>
      </c>
      <c r="I53" s="17">
        <f>COUNTIFS(all!$F$3:$F$120,'Summary - Client (MSD)'!$B$4,all!$AD$3:$AD$120,'Summary - Client (MSD)'!I$13)</f>
        <v>0</v>
      </c>
      <c r="J53" s="15">
        <f>SUM(D53:I53)</f>
        <v>3</v>
      </c>
      <c r="K53" s="28">
        <f>SUMPRODUCT($D$11:$H$11,D53:H53)/SUM(D53:H53)</f>
        <v>2.6666666666666665</v>
      </c>
    </row>
    <row r="54" spans="1:11" x14ac:dyDescent="0.2">
      <c r="B54" s="81" t="s">
        <v>229</v>
      </c>
      <c r="C54" s="81" t="s">
        <v>229</v>
      </c>
      <c r="D54" s="17">
        <f>COUNTIFS(all!$F$3:$F$120,'Summary - Client (MSD)'!$B$4,all!$AE$3:$AE$120,'Summary - Client (MSD)'!D$13)</f>
        <v>0</v>
      </c>
      <c r="E54" s="17">
        <f>COUNTIFS(all!$F$3:$F$120,'Summary - Client (MSD)'!$B$4,all!$AE$3:$AE$120,'Summary - Client (MSD)'!E$13)</f>
        <v>2</v>
      </c>
      <c r="F54" s="17">
        <f>COUNTIFS(all!$F$3:$F$120,'Summary - Client (MSD)'!$B$4,all!$AE$3:$AE$120,'Summary - Client (MSD)'!F$13)</f>
        <v>0</v>
      </c>
      <c r="G54" s="17">
        <f>COUNTIFS(all!$F$3:$F$120,'Summary - Client (MSD)'!$B$4,all!$AE$3:$AE$120,'Summary - Client (MSD)'!G$13)</f>
        <v>0</v>
      </c>
      <c r="H54" s="17">
        <f>COUNTIFS(all!$F$3:$F$120,'Summary - Client (MSD)'!$B$4,all!$AE$3:$AE$120,'Summary - Client (MSD)'!H$13)</f>
        <v>1</v>
      </c>
      <c r="I54" s="17">
        <f>COUNTIFS(all!$F$3:$F$120,'Summary - Client (MSD)'!$B$4,all!$AE$3:$AE$120,'Summary - Client (MSD)'!I$13)</f>
        <v>0</v>
      </c>
      <c r="J54" s="15">
        <f>SUM(D54:I54)</f>
        <v>3</v>
      </c>
      <c r="K54" s="28">
        <f>SUMPRODUCT($D$11:$H$11,D54:H54)/SUM(D54:H54)</f>
        <v>3</v>
      </c>
    </row>
    <row r="55" spans="1:11" x14ac:dyDescent="0.2">
      <c r="B55" s="81" t="s">
        <v>230</v>
      </c>
      <c r="C55" s="81" t="s">
        <v>230</v>
      </c>
      <c r="D55" s="17">
        <f>COUNTIFS(all!$F$3:$F$120,'Summary - Client (MSD)'!$B$4,all!$AF$3:$AF$120,'Summary - Client (MSD)'!D$13)</f>
        <v>0</v>
      </c>
      <c r="E55" s="17">
        <f>COUNTIFS(all!$F$3:$F$120,'Summary - Client (MSD)'!$B$4,all!$AF$3:$AF$120,'Summary - Client (MSD)'!E$13)</f>
        <v>1</v>
      </c>
      <c r="F55" s="17">
        <f>COUNTIFS(all!$F$3:$F$120,'Summary - Client (MSD)'!$B$4,all!$AF$3:$AF$120,'Summary - Client (MSD)'!F$13)</f>
        <v>2</v>
      </c>
      <c r="G55" s="17">
        <f>COUNTIFS(all!$F$3:$F$120,'Summary - Client (MSD)'!$B$4,all!$AF$3:$AF$120,'Summary - Client (MSD)'!G$13)</f>
        <v>0</v>
      </c>
      <c r="H55" s="17">
        <f>COUNTIFS(all!$F$3:$F$120,'Summary - Client (MSD)'!$B$4,all!$AF$3:$AF$120,'Summary - Client (MSD)'!H$13)</f>
        <v>0</v>
      </c>
      <c r="I55" s="17">
        <f>COUNTIFS(all!$F$3:$F$120,'Summary - Client (MSD)'!$B$4,all!$AF$3:$AF$120,'Summary - Client (MSD)'!I$13)</f>
        <v>0</v>
      </c>
      <c r="J55" s="15">
        <f>SUM(D55:I55)</f>
        <v>3</v>
      </c>
      <c r="K55" s="28">
        <f>SUMPRODUCT($D$11:$H$11,D55:H55)/SUM(D55:H55)</f>
        <v>2.6666666666666665</v>
      </c>
    </row>
    <row r="60" spans="1:11" x14ac:dyDescent="0.2">
      <c r="A60" t="s">
        <v>280</v>
      </c>
    </row>
    <row r="61" spans="1:11" x14ac:dyDescent="0.2">
      <c r="B61" s="10" t="s">
        <v>278</v>
      </c>
      <c r="C61" s="10" t="s">
        <v>277</v>
      </c>
      <c r="D61" s="10" t="s">
        <v>261</v>
      </c>
    </row>
    <row r="62" spans="1:11" x14ac:dyDescent="0.2">
      <c r="B62" t="s">
        <v>52</v>
      </c>
      <c r="C62" t="s">
        <v>126</v>
      </c>
      <c r="D62" t="s">
        <v>50</v>
      </c>
    </row>
    <row r="63" spans="1:11" x14ac:dyDescent="0.2">
      <c r="B63" t="s">
        <v>279</v>
      </c>
      <c r="C63" t="s">
        <v>153</v>
      </c>
      <c r="D63" t="s">
        <v>57</v>
      </c>
    </row>
    <row r="64" spans="1:11" x14ac:dyDescent="0.2">
      <c r="B64" t="s">
        <v>108</v>
      </c>
      <c r="C64" t="s">
        <v>167</v>
      </c>
      <c r="D64" t="s">
        <v>59</v>
      </c>
    </row>
    <row r="65" spans="2:4" x14ac:dyDescent="0.2">
      <c r="B65" t="s">
        <v>324</v>
      </c>
      <c r="C65" t="s">
        <v>51</v>
      </c>
      <c r="D65" t="s">
        <v>144</v>
      </c>
    </row>
    <row r="66" spans="2:4" x14ac:dyDescent="0.2">
      <c r="C66" t="s">
        <v>88</v>
      </c>
      <c r="D66" t="s">
        <v>93</v>
      </c>
    </row>
    <row r="67" spans="2:4" x14ac:dyDescent="0.2">
      <c r="C67" t="s">
        <v>159</v>
      </c>
    </row>
  </sheetData>
  <mergeCells count="33">
    <mergeCell ref="B7:P7"/>
    <mergeCell ref="B8:C8"/>
    <mergeCell ref="B9:C9"/>
    <mergeCell ref="B12:K12"/>
    <mergeCell ref="B13:C13"/>
    <mergeCell ref="B14:C14"/>
    <mergeCell ref="B15:C15"/>
    <mergeCell ref="B16:C16"/>
    <mergeCell ref="B17:C17"/>
    <mergeCell ref="B18:C18"/>
    <mergeCell ref="B19:C19"/>
    <mergeCell ref="B20:C20"/>
    <mergeCell ref="B25:K25"/>
    <mergeCell ref="B26:C26"/>
    <mergeCell ref="B27:C27"/>
    <mergeCell ref="B28:C28"/>
    <mergeCell ref="B29:C29"/>
    <mergeCell ref="B34:K34"/>
    <mergeCell ref="B35:C35"/>
    <mergeCell ref="B36:C36"/>
    <mergeCell ref="B37:C37"/>
    <mergeCell ref="B38:C38"/>
    <mergeCell ref="B39:C39"/>
    <mergeCell ref="B42:K42"/>
    <mergeCell ref="B53:C53"/>
    <mergeCell ref="B54:C54"/>
    <mergeCell ref="B55:C55"/>
    <mergeCell ref="B43:C43"/>
    <mergeCell ref="B44:C44"/>
    <mergeCell ref="B45:C45"/>
    <mergeCell ref="B46:C46"/>
    <mergeCell ref="B51:K51"/>
    <mergeCell ref="B52:C52"/>
  </mergeCells>
  <conditionalFormatting sqref="B9:J9 L9:N9">
    <cfRule type="dataBar" priority="11">
      <dataBar>
        <cfvo type="min"/>
        <cfvo type="max"/>
        <color rgb="FF638EC6"/>
      </dataBar>
      <extLst>
        <ext xmlns:x14="http://schemas.microsoft.com/office/spreadsheetml/2009/9/main" uri="{B025F937-C7B1-47D3-B67F-A62EFF666E3E}">
          <x14:id>{9E764CF1-4792-5E40-ABCE-E8B472DEBCBC}</x14:id>
        </ext>
      </extLst>
    </cfRule>
  </conditionalFormatting>
  <conditionalFormatting sqref="D9:J9 L9:N9">
    <cfRule type="dataBar" priority="3">
      <dataBar>
        <cfvo type="min"/>
        <cfvo type="max"/>
        <color rgb="FF638EC6"/>
      </dataBar>
      <extLst>
        <ext xmlns:x14="http://schemas.microsoft.com/office/spreadsheetml/2009/9/main" uri="{B025F937-C7B1-47D3-B67F-A62EFF666E3E}">
          <x14:id>{30A80B91-B8B8-3546-954F-9FB06F8B4D71}</x14:id>
        </ext>
      </extLst>
    </cfRule>
  </conditionalFormatting>
  <conditionalFormatting sqref="D14:H20">
    <cfRule type="dataBar" priority="4">
      <dataBar>
        <cfvo type="min"/>
        <cfvo type="max"/>
        <color rgb="FF638EC6"/>
      </dataBar>
      <extLst>
        <ext xmlns:x14="http://schemas.microsoft.com/office/spreadsheetml/2009/9/main" uri="{B025F937-C7B1-47D3-B67F-A62EFF666E3E}">
          <x14:id>{34E8986A-1BD5-F44D-AB5C-C6D337E0D06C}</x14:id>
        </ext>
      </extLst>
    </cfRule>
  </conditionalFormatting>
  <conditionalFormatting sqref="D27:I29">
    <cfRule type="dataBar" priority="10">
      <dataBar>
        <cfvo type="min"/>
        <cfvo type="max"/>
        <color rgb="FF638EC6"/>
      </dataBar>
      <extLst>
        <ext xmlns:x14="http://schemas.microsoft.com/office/spreadsheetml/2009/9/main" uri="{B025F937-C7B1-47D3-B67F-A62EFF666E3E}">
          <x14:id>{96CABA9B-F9D4-9C42-8DBD-20B1DDA98CE7}</x14:id>
        </ext>
      </extLst>
    </cfRule>
  </conditionalFormatting>
  <conditionalFormatting sqref="D36:I39">
    <cfRule type="dataBar" priority="9">
      <dataBar>
        <cfvo type="min"/>
        <cfvo type="max"/>
        <color rgb="FF638EC6"/>
      </dataBar>
      <extLst>
        <ext xmlns:x14="http://schemas.microsoft.com/office/spreadsheetml/2009/9/main" uri="{B025F937-C7B1-47D3-B67F-A62EFF666E3E}">
          <x14:id>{B67031E4-5D0E-014D-9572-A2187FD53120}</x14:id>
        </ext>
      </extLst>
    </cfRule>
  </conditionalFormatting>
  <conditionalFormatting sqref="D53:H55">
    <cfRule type="dataBar" priority="7">
      <dataBar>
        <cfvo type="min"/>
        <cfvo type="max"/>
        <color rgb="FF638EC6"/>
      </dataBar>
      <extLst>
        <ext xmlns:x14="http://schemas.microsoft.com/office/spreadsheetml/2009/9/main" uri="{B025F937-C7B1-47D3-B67F-A62EFF666E3E}">
          <x14:id>{3811EEE6-0515-0245-B456-76E6EDC44F93}</x14:id>
        </ext>
      </extLst>
    </cfRule>
  </conditionalFormatting>
  <conditionalFormatting sqref="D44:H46">
    <cfRule type="dataBar" priority="8">
      <dataBar>
        <cfvo type="min"/>
        <cfvo type="max"/>
        <color rgb="FF638EC6"/>
      </dataBar>
      <extLst>
        <ext xmlns:x14="http://schemas.microsoft.com/office/spreadsheetml/2009/9/main" uri="{B025F937-C7B1-47D3-B67F-A62EFF666E3E}">
          <x14:id>{87A03757-6E71-B848-AC61-B75D71085A90}</x14:id>
        </ext>
      </extLst>
    </cfRule>
  </conditionalFormatting>
  <conditionalFormatting sqref="D36:H39">
    <cfRule type="dataBar" priority="6">
      <dataBar>
        <cfvo type="min"/>
        <cfvo type="max"/>
        <color rgb="FF638EC6"/>
      </dataBar>
      <extLst>
        <ext xmlns:x14="http://schemas.microsoft.com/office/spreadsheetml/2009/9/main" uri="{B025F937-C7B1-47D3-B67F-A62EFF666E3E}">
          <x14:id>{C5B5C8E3-743C-A544-A702-E1126599431B}</x14:id>
        </ext>
      </extLst>
    </cfRule>
  </conditionalFormatting>
  <conditionalFormatting sqref="D27:H29">
    <cfRule type="dataBar" priority="5">
      <dataBar>
        <cfvo type="min"/>
        <cfvo type="max"/>
        <color rgb="FF638EC6"/>
      </dataBar>
      <extLst>
        <ext xmlns:x14="http://schemas.microsoft.com/office/spreadsheetml/2009/9/main" uri="{B025F937-C7B1-47D3-B67F-A62EFF666E3E}">
          <x14:id>{4D19F1DA-02C3-4C44-84A9-E431A66D11F2}</x14:id>
        </ext>
      </extLst>
    </cfRule>
  </conditionalFormatting>
  <conditionalFormatting sqref="K9">
    <cfRule type="dataBar" priority="2">
      <dataBar>
        <cfvo type="min"/>
        <cfvo type="max"/>
        <color rgb="FF638EC6"/>
      </dataBar>
      <extLst>
        <ext xmlns:x14="http://schemas.microsoft.com/office/spreadsheetml/2009/9/main" uri="{B025F937-C7B1-47D3-B67F-A62EFF666E3E}">
          <x14:id>{1399990A-E3F3-FC4C-9BAE-415938495E6C}</x14:id>
        </ext>
      </extLst>
    </cfRule>
  </conditionalFormatting>
  <conditionalFormatting sqref="K9">
    <cfRule type="dataBar" priority="1">
      <dataBar>
        <cfvo type="min"/>
        <cfvo type="max"/>
        <color rgb="FF638EC6"/>
      </dataBar>
      <extLst>
        <ext xmlns:x14="http://schemas.microsoft.com/office/spreadsheetml/2009/9/main" uri="{B025F937-C7B1-47D3-B67F-A62EFF666E3E}">
          <x14:id>{52377382-C33E-E74F-8B30-FCA1C9E6C53A}</x14:id>
        </ext>
      </extLst>
    </cfRule>
  </conditionalFormatting>
  <dataValidations count="2">
    <dataValidation type="list" allowBlank="1" showInputMessage="1" showErrorMessage="1" sqref="B5">
      <formula1>$C$62:$C$66</formula1>
    </dataValidation>
    <dataValidation type="list" allowBlank="1" showInputMessage="1" showErrorMessage="1" sqref="B4">
      <formula1>$C$62:$C$67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E764CF1-4792-5E40-ABCE-E8B472DEBCBC}">
            <x14:dataBar minLength="0" maxLength="100" negativeBarColorSameAsPositive="1" axisPosition="none">
              <x14:cfvo type="min"/>
              <x14:cfvo type="max"/>
            </x14:dataBar>
          </x14:cfRule>
          <xm:sqref>B9:J9 L9:N9</xm:sqref>
        </x14:conditionalFormatting>
        <x14:conditionalFormatting xmlns:xm="http://schemas.microsoft.com/office/excel/2006/main">
          <x14:cfRule type="dataBar" id="{30A80B91-B8B8-3546-954F-9FB06F8B4D71}">
            <x14:dataBar minLength="0" maxLength="100" negativeBarColorSameAsPositive="1" axisPosition="none">
              <x14:cfvo type="min"/>
              <x14:cfvo type="max"/>
            </x14:dataBar>
          </x14:cfRule>
          <xm:sqref>D9:J9 L9:N9</xm:sqref>
        </x14:conditionalFormatting>
        <x14:conditionalFormatting xmlns:xm="http://schemas.microsoft.com/office/excel/2006/main">
          <x14:cfRule type="dataBar" id="{34E8986A-1BD5-F44D-AB5C-C6D337E0D06C}">
            <x14:dataBar minLength="0" maxLength="100" negativeBarColorSameAsPositive="1" axisPosition="none">
              <x14:cfvo type="min"/>
              <x14:cfvo type="max"/>
            </x14:dataBar>
          </x14:cfRule>
          <xm:sqref>D14:H20</xm:sqref>
        </x14:conditionalFormatting>
        <x14:conditionalFormatting xmlns:xm="http://schemas.microsoft.com/office/excel/2006/main">
          <x14:cfRule type="dataBar" id="{96CABA9B-F9D4-9C42-8DBD-20B1DDA98CE7}">
            <x14:dataBar minLength="0" maxLength="100" negativeBarColorSameAsPositive="1" axisPosition="none">
              <x14:cfvo type="min"/>
              <x14:cfvo type="max"/>
            </x14:dataBar>
          </x14:cfRule>
          <xm:sqref>D27:I29</xm:sqref>
        </x14:conditionalFormatting>
        <x14:conditionalFormatting xmlns:xm="http://schemas.microsoft.com/office/excel/2006/main">
          <x14:cfRule type="dataBar" id="{B67031E4-5D0E-014D-9572-A2187FD53120}">
            <x14:dataBar minLength="0" maxLength="100" negativeBarColorSameAsPositive="1" axisPosition="none">
              <x14:cfvo type="min"/>
              <x14:cfvo type="max"/>
            </x14:dataBar>
          </x14:cfRule>
          <xm:sqref>D36:I39</xm:sqref>
        </x14:conditionalFormatting>
        <x14:conditionalFormatting xmlns:xm="http://schemas.microsoft.com/office/excel/2006/main">
          <x14:cfRule type="dataBar" id="{3811EEE6-0515-0245-B456-76E6EDC44F93}">
            <x14:dataBar minLength="0" maxLength="100" negativeBarColorSameAsPositive="1" axisPosition="none">
              <x14:cfvo type="min"/>
              <x14:cfvo type="max"/>
            </x14:dataBar>
          </x14:cfRule>
          <xm:sqref>D53:H55</xm:sqref>
        </x14:conditionalFormatting>
        <x14:conditionalFormatting xmlns:xm="http://schemas.microsoft.com/office/excel/2006/main">
          <x14:cfRule type="dataBar" id="{87A03757-6E71-B848-AC61-B75D71085A90}">
            <x14:dataBar minLength="0" maxLength="100" negativeBarColorSameAsPositive="1" axisPosition="none">
              <x14:cfvo type="min"/>
              <x14:cfvo type="max"/>
            </x14:dataBar>
          </x14:cfRule>
          <xm:sqref>D44:H46</xm:sqref>
        </x14:conditionalFormatting>
        <x14:conditionalFormatting xmlns:xm="http://schemas.microsoft.com/office/excel/2006/main">
          <x14:cfRule type="dataBar" id="{C5B5C8E3-743C-A544-A702-E1126599431B}">
            <x14:dataBar minLength="0" maxLength="100" negativeBarColorSameAsPositive="1" axisPosition="none">
              <x14:cfvo type="min"/>
              <x14:cfvo type="max"/>
            </x14:dataBar>
          </x14:cfRule>
          <xm:sqref>D36:H39</xm:sqref>
        </x14:conditionalFormatting>
        <x14:conditionalFormatting xmlns:xm="http://schemas.microsoft.com/office/excel/2006/main">
          <x14:cfRule type="dataBar" id="{4D19F1DA-02C3-4C44-84A9-E431A66D11F2}">
            <x14:dataBar minLength="0" maxLength="100" negativeBarColorSameAsPositive="1" axisPosition="none">
              <x14:cfvo type="min"/>
              <x14:cfvo type="max"/>
            </x14:dataBar>
          </x14:cfRule>
          <xm:sqref>D27:H29</xm:sqref>
        </x14:conditionalFormatting>
        <x14:conditionalFormatting xmlns:xm="http://schemas.microsoft.com/office/excel/2006/main">
          <x14:cfRule type="dataBar" id="{1399990A-E3F3-FC4C-9BAE-415938495E6C}">
            <x14:dataBar minLength="0" maxLength="100" negativeBarColorSameAsPositive="1" axisPosition="none">
              <x14:cfvo type="min"/>
              <x14:cfvo type="max"/>
            </x14:dataBar>
          </x14:cfRule>
          <xm:sqref>K9</xm:sqref>
        </x14:conditionalFormatting>
        <x14:conditionalFormatting xmlns:xm="http://schemas.microsoft.com/office/excel/2006/main">
          <x14:cfRule type="dataBar" id="{52377382-C33E-E74F-8B30-FCA1C9E6C53A}">
            <x14:dataBar minLength="0" maxLength="100" negativeBarColorSameAsPositive="1" axisPosition="none">
              <x14:cfvo type="min"/>
              <x14:cfvo type="max"/>
            </x14:dataBar>
          </x14:cfRule>
          <xm:sqref>K9</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2:P67"/>
  <sheetViews>
    <sheetView zoomScale="130" zoomScaleNormal="130" zoomScalePageLayoutView="130" workbookViewId="0">
      <selection activeCell="B65" sqref="B65"/>
    </sheetView>
  </sheetViews>
  <sheetFormatPr baseColWidth="10" defaultRowHeight="14" x14ac:dyDescent="0.2"/>
  <cols>
    <col min="2" max="2" width="12.796875" customWidth="1"/>
    <col min="3" max="3" width="50.19921875" customWidth="1"/>
    <col min="4" max="14" width="16.3984375" customWidth="1"/>
    <col min="15" max="15" width="8.59765625" customWidth="1"/>
    <col min="16" max="16" width="16.3984375" customWidth="1"/>
  </cols>
  <sheetData>
    <row r="2" spans="1:16" x14ac:dyDescent="0.2">
      <c r="D2" s="27" t="s">
        <v>287</v>
      </c>
      <c r="E2" s="27" t="s">
        <v>288</v>
      </c>
      <c r="F2" s="27" t="s">
        <v>290</v>
      </c>
    </row>
    <row r="3" spans="1:16" x14ac:dyDescent="0.2">
      <c r="A3" s="10" t="s">
        <v>276</v>
      </c>
      <c r="D3">
        <f>VLOOKUP(B4,rate!A7:B13,2,FALSE)</f>
        <v>19</v>
      </c>
      <c r="E3">
        <f>VLOOKUP(B4,rate!A7:C14,3,FALSE)</f>
        <v>7</v>
      </c>
      <c r="F3">
        <f>VLOOKUP(B4,rate!A7:D13,4,FALSE)</f>
        <v>37</v>
      </c>
    </row>
    <row r="4" spans="1:16" x14ac:dyDescent="0.2">
      <c r="A4" t="s">
        <v>277</v>
      </c>
      <c r="B4" s="20" t="s">
        <v>126</v>
      </c>
    </row>
    <row r="7" spans="1:16" x14ac:dyDescent="0.2">
      <c r="B7" s="85" t="s">
        <v>262</v>
      </c>
      <c r="C7" s="85" t="s">
        <v>262</v>
      </c>
      <c r="D7" s="85" t="s">
        <v>262</v>
      </c>
      <c r="E7" s="85" t="s">
        <v>262</v>
      </c>
      <c r="F7" s="85" t="s">
        <v>262</v>
      </c>
      <c r="G7" s="85" t="s">
        <v>262</v>
      </c>
      <c r="H7" s="85" t="s">
        <v>262</v>
      </c>
      <c r="I7" s="85" t="s">
        <v>262</v>
      </c>
      <c r="J7" s="85" t="s">
        <v>262</v>
      </c>
      <c r="K7" s="85" t="s">
        <v>262</v>
      </c>
      <c r="L7" s="85" t="s">
        <v>262</v>
      </c>
      <c r="M7" s="85" t="s">
        <v>262</v>
      </c>
      <c r="N7" s="85" t="s">
        <v>262</v>
      </c>
      <c r="O7" s="85" t="s">
        <v>262</v>
      </c>
      <c r="P7" s="85" t="s">
        <v>262</v>
      </c>
    </row>
    <row r="8" spans="1:16" ht="26" x14ac:dyDescent="0.2">
      <c r="B8" s="83" t="s">
        <v>259</v>
      </c>
      <c r="C8" s="83" t="s">
        <v>259</v>
      </c>
      <c r="D8" s="19">
        <v>0</v>
      </c>
      <c r="E8" s="19" t="s">
        <v>263</v>
      </c>
      <c r="F8" s="19" t="s">
        <v>264</v>
      </c>
      <c r="G8" s="19" t="s">
        <v>265</v>
      </c>
      <c r="H8" s="19" t="s">
        <v>266</v>
      </c>
      <c r="I8" s="19" t="s">
        <v>267</v>
      </c>
      <c r="J8" s="19" t="s">
        <v>268</v>
      </c>
      <c r="K8" s="19" t="s">
        <v>269</v>
      </c>
      <c r="L8" s="19" t="s">
        <v>270</v>
      </c>
      <c r="M8" s="19" t="s">
        <v>271</v>
      </c>
      <c r="N8" s="19">
        <v>10</v>
      </c>
      <c r="O8" s="13" t="s">
        <v>282</v>
      </c>
      <c r="P8" s="13" t="s">
        <v>281</v>
      </c>
    </row>
    <row r="9" spans="1:16" x14ac:dyDescent="0.2">
      <c r="B9" s="81"/>
      <c r="C9" s="81"/>
      <c r="D9" s="17">
        <f>COUNTIFS(all!$F$3:$F$120,'Summary - Client (Lilly)'!$B$4,all!$H$3:$H$120,'Summary - Client (Lilly)'!D8)</f>
        <v>0</v>
      </c>
      <c r="E9" s="17">
        <f>COUNTIFS(all!$F$3:$F$120,'Summary - Client (Lilly)'!$B$4,all!$H$3:$H$120,'Summary - Client (Lilly)'!E8)</f>
        <v>0</v>
      </c>
      <c r="F9" s="17">
        <f>COUNTIFS(all!$F$3:$F$120,'Summary - Client (Lilly)'!$B$4,all!$H$3:$H$120,'Summary - Client (Lilly)'!F8)</f>
        <v>0</v>
      </c>
      <c r="G9" s="17">
        <f>COUNTIFS(all!$F$3:$F$120,'Summary - Client (Lilly)'!$B$4,all!$H$3:$H$120,'Summary - Client (Lilly)'!G8)</f>
        <v>0</v>
      </c>
      <c r="H9" s="17">
        <f>COUNTIFS(all!$F$3:$F$120,'Summary - Client (Lilly)'!$B$4,all!$H$3:$H$120,'Summary - Client (Lilly)'!H8)</f>
        <v>0</v>
      </c>
      <c r="I9" s="17">
        <f>COUNTIFS(all!$F$3:$F$120,'Summary - Client (Lilly)'!$B$4,all!$H$3:$H$120,'Summary - Client (Lilly)'!I8)</f>
        <v>0</v>
      </c>
      <c r="J9" s="17">
        <f>COUNTIFS(all!$F$3:$F$120,'Summary - Client (Lilly)'!$B$4,all!$H$3:$H$120,'Summary - Client (Lilly)'!J8)</f>
        <v>0</v>
      </c>
      <c r="K9" s="17">
        <f>COUNTIFS(all!$F$3:$F$120,'Summary - Client (Lilly)'!$B$4,all!$H$3:$H$120,'Summary - Client (Lilly)'!K8)</f>
        <v>2</v>
      </c>
      <c r="L9" s="17">
        <f>COUNTIFS(all!$F$3:$F$120,'Summary - Client (Lilly)'!$B$4,all!$H$3:$H$120,'Summary - Client (Lilly)'!L8)</f>
        <v>4</v>
      </c>
      <c r="M9" s="17">
        <f>COUNTIFS(all!$F$3:$F$120,'Summary - Client (Lilly)'!$B$4,all!$H$3:$H$120,'Summary - Client (Lilly)'!M8)</f>
        <v>0</v>
      </c>
      <c r="N9" s="17">
        <f>COUNTIFS(all!$F$3:$F$120,'Summary - Client (Lilly)'!$B$4,all!$H$3:$H$120,'Summary - Client (Lilly)'!N8)</f>
        <v>1</v>
      </c>
      <c r="O9" s="18">
        <f>((SUM(M9:N9)-SUM(D9:I9))/P9)*100</f>
        <v>14.285714285714285</v>
      </c>
      <c r="P9" s="15">
        <f>SUM(D9:N9)</f>
        <v>7</v>
      </c>
    </row>
    <row r="11" spans="1:16" x14ac:dyDescent="0.2">
      <c r="D11">
        <v>1</v>
      </c>
      <c r="E11">
        <v>2</v>
      </c>
      <c r="F11">
        <v>3</v>
      </c>
      <c r="G11">
        <v>4</v>
      </c>
      <c r="H11">
        <v>5</v>
      </c>
    </row>
    <row r="12" spans="1:16" x14ac:dyDescent="0.2">
      <c r="B12" s="85" t="s">
        <v>260</v>
      </c>
      <c r="C12" s="85" t="s">
        <v>260</v>
      </c>
      <c r="D12" s="85" t="s">
        <v>260</v>
      </c>
      <c r="E12" s="85" t="s">
        <v>260</v>
      </c>
      <c r="F12" s="85" t="s">
        <v>260</v>
      </c>
      <c r="G12" s="85" t="s">
        <v>260</v>
      </c>
      <c r="H12" s="85" t="s">
        <v>260</v>
      </c>
      <c r="I12" s="85" t="s">
        <v>260</v>
      </c>
      <c r="J12" s="85" t="s">
        <v>260</v>
      </c>
      <c r="K12" s="85" t="s">
        <v>260</v>
      </c>
      <c r="O12" s="14"/>
    </row>
    <row r="13" spans="1:16" ht="26" x14ac:dyDescent="0.2">
      <c r="B13" s="83" t="s">
        <v>259</v>
      </c>
      <c r="C13" s="83" t="s">
        <v>259</v>
      </c>
      <c r="D13" s="19" t="s">
        <v>215</v>
      </c>
      <c r="E13" s="19" t="s">
        <v>213</v>
      </c>
      <c r="F13" s="19" t="s">
        <v>211</v>
      </c>
      <c r="G13" s="19" t="s">
        <v>212</v>
      </c>
      <c r="H13" s="19" t="s">
        <v>216</v>
      </c>
      <c r="I13" s="13" t="s">
        <v>214</v>
      </c>
      <c r="J13" s="13" t="s">
        <v>258</v>
      </c>
      <c r="K13" s="29" t="s">
        <v>291</v>
      </c>
    </row>
    <row r="14" spans="1:16" x14ac:dyDescent="0.2">
      <c r="B14" s="81" t="s">
        <v>205</v>
      </c>
      <c r="C14" s="81" t="s">
        <v>205</v>
      </c>
      <c r="D14" s="17">
        <f>COUNTIFS(all!$F$3:$F$120,'Summary - Client (Lilly)'!$B$4,all!$I$3:$I$120,'Summary - Client (Lilly)'!D$13)</f>
        <v>0</v>
      </c>
      <c r="E14" s="17">
        <f>COUNTIFS(all!$F$3:$F$120,'Summary - Client (Lilly)'!$B$4,all!$I$3:$I$120,'Summary - Client (Lilly)'!E$13)</f>
        <v>1</v>
      </c>
      <c r="F14" s="17">
        <f>COUNTIFS(all!$F$3:$F$120,'Summary - Client (Lilly)'!$B$4,all!$I$3:$I$120,'Summary - Client (Lilly)'!F$13)</f>
        <v>1</v>
      </c>
      <c r="G14" s="17">
        <f>COUNTIFS(all!$F$3:$F$120,'Summary - Client (Lilly)'!$B$4,all!$I$3:$I$120,'Summary - Client (Lilly)'!G$13)</f>
        <v>2</v>
      </c>
      <c r="H14" s="17">
        <f>COUNTIFS(all!$F$3:$F$120,'Summary - Client (Lilly)'!$B$4,all!$I$3:$I$120,'Summary - Client (Lilly)'!H$13)</f>
        <v>2</v>
      </c>
      <c r="I14" s="17">
        <f>COUNTIFS(all!$F$3:$F$120,'Summary - Client (Lilly)'!$B$4,all!$I$3:$I$120,'Summary - Client (Lilly)'!I$13)</f>
        <v>1</v>
      </c>
      <c r="J14" s="15">
        <f>SUM(D14:I14)</f>
        <v>7</v>
      </c>
      <c r="K14" s="28">
        <f>SUMPRODUCT($D$11:$H$11,D14:H14)/SUM(D14:H14)</f>
        <v>3.8333333333333335</v>
      </c>
    </row>
    <row r="15" spans="1:16" x14ac:dyDescent="0.2">
      <c r="B15" s="81" t="s">
        <v>206</v>
      </c>
      <c r="C15" s="81" t="s">
        <v>206</v>
      </c>
      <c r="D15" s="17">
        <f>COUNTIFS(all!$F$3:$F$120,'Summary - Client (Lilly)'!$B$4,all!$J$3:$J$120,'Summary - Client (Lilly)'!D$13)</f>
        <v>1</v>
      </c>
      <c r="E15" s="17">
        <f>COUNTIFS(all!$F$3:$F$120,'Summary - Client (Lilly)'!$B$4,all!$J$3:$J$120,'Summary - Client (Lilly)'!E$13)</f>
        <v>2</v>
      </c>
      <c r="F15" s="17">
        <f>COUNTIFS(all!$F$3:$F$120,'Summary - Client (Lilly)'!$B$4,all!$J$3:$J$120,'Summary - Client (Lilly)'!F$13)</f>
        <v>3</v>
      </c>
      <c r="G15" s="17">
        <f>COUNTIFS(all!$F$3:$F$120,'Summary - Client (Lilly)'!$B$4,all!$J$3:$J$120,'Summary - Client (Lilly)'!G$13)</f>
        <v>0</v>
      </c>
      <c r="H15" s="17">
        <f>COUNTIFS(all!$F$3:$F$120,'Summary - Client (Lilly)'!$B$4,all!$J$3:$J$120,'Summary - Client (Lilly)'!H$13)</f>
        <v>0</v>
      </c>
      <c r="I15" s="17">
        <f>COUNTIFS(all!$F$3:$F$120,'Summary - Client (Lilly)'!$B$4,all!$J$3:$J$120,'Summary - Client (Lilly)'!I$13)</f>
        <v>1</v>
      </c>
      <c r="J15" s="15">
        <f t="shared" ref="J15:J20" si="0">SUM(D15:I15)</f>
        <v>7</v>
      </c>
      <c r="K15" s="28">
        <f t="shared" ref="K15:K20" si="1">SUMPRODUCT($D$11:$H$11,D15:H15)/SUM(D15:H15)</f>
        <v>2.3333333333333335</v>
      </c>
    </row>
    <row r="16" spans="1:16" x14ac:dyDescent="0.2">
      <c r="B16" s="81" t="s">
        <v>207</v>
      </c>
      <c r="C16" s="81" t="s">
        <v>207</v>
      </c>
      <c r="D16" s="17">
        <f>COUNTIFS(all!$F$3:$F$120,'Summary - Client (Lilly)'!$B$4,all!$K$3:$K$120,'Summary - Client (Lilly)'!D$13)</f>
        <v>1</v>
      </c>
      <c r="E16" s="17">
        <f>COUNTIFS(all!$F$3:$F$120,'Summary - Client (Lilly)'!$B$4,all!$K$3:$K$120,'Summary - Client (Lilly)'!E$13)</f>
        <v>2</v>
      </c>
      <c r="F16" s="17">
        <f>COUNTIFS(all!$F$3:$F$120,'Summary - Client (Lilly)'!$B$4,all!$K$3:$K$120,'Summary - Client (Lilly)'!F$13)</f>
        <v>0</v>
      </c>
      <c r="G16" s="17">
        <f>COUNTIFS(all!$F$3:$F$120,'Summary - Client (Lilly)'!$B$4,all!$K$3:$K$120,'Summary - Client (Lilly)'!G$13)</f>
        <v>2</v>
      </c>
      <c r="H16" s="17">
        <f>COUNTIFS(all!$F$3:$F$120,'Summary - Client (Lilly)'!$B$4,all!$K$3:$K$120,'Summary - Client (Lilly)'!H$13)</f>
        <v>0</v>
      </c>
      <c r="I16" s="17">
        <f>COUNTIFS(all!$F$3:$F$120,'Summary - Client (Lilly)'!$B$4,all!$K$3:$K$120,'Summary - Client (Lilly)'!I$13)</f>
        <v>2</v>
      </c>
      <c r="J16" s="15">
        <f t="shared" si="0"/>
        <v>7</v>
      </c>
      <c r="K16" s="28">
        <f t="shared" si="1"/>
        <v>2.6</v>
      </c>
    </row>
    <row r="17" spans="2:11" x14ac:dyDescent="0.2">
      <c r="B17" s="81" t="s">
        <v>217</v>
      </c>
      <c r="C17" s="81" t="s">
        <v>217</v>
      </c>
      <c r="D17" s="17">
        <f>COUNTIFS(all!$F$3:$F$120,'Summary - Client (Lilly)'!$B$4,all!$L$3:$L$120,'Summary - Client (Lilly)'!D$13)</f>
        <v>0</v>
      </c>
      <c r="E17" s="17">
        <f>COUNTIFS(all!$F$3:$F$120,'Summary - Client (Lilly)'!$B$4,all!$L$3:$L$120,'Summary - Client (Lilly)'!E$13)</f>
        <v>0</v>
      </c>
      <c r="F17" s="17">
        <f>COUNTIFS(all!$F$3:$F$120,'Summary - Client (Lilly)'!$B$4,all!$L$3:$L$120,'Summary - Client (Lilly)'!F$13)</f>
        <v>3</v>
      </c>
      <c r="G17" s="17">
        <f>COUNTIFS(all!$F$3:$F$120,'Summary - Client (Lilly)'!$B$4,all!$L$3:$L$120,'Summary - Client (Lilly)'!G$13)</f>
        <v>1</v>
      </c>
      <c r="H17" s="17">
        <f>COUNTIFS(all!$F$3:$F$120,'Summary - Client (Lilly)'!$B$4,all!$L$3:$L$120,'Summary - Client (Lilly)'!H$13)</f>
        <v>0</v>
      </c>
      <c r="I17" s="17">
        <f>COUNTIFS(all!$F$3:$F$120,'Summary - Client (Lilly)'!$B$4,all!$L$3:$L$120,'Summary - Client (Lilly)'!I$13)</f>
        <v>3</v>
      </c>
      <c r="J17" s="15">
        <f t="shared" si="0"/>
        <v>7</v>
      </c>
      <c r="K17" s="28">
        <f t="shared" si="1"/>
        <v>3.25</v>
      </c>
    </row>
    <row r="18" spans="2:11" x14ac:dyDescent="0.2">
      <c r="B18" s="81" t="s">
        <v>208</v>
      </c>
      <c r="C18" s="81" t="s">
        <v>208</v>
      </c>
      <c r="D18" s="17">
        <f>COUNTIFS(all!$F$3:$F$120,'Summary - Client (Lilly)'!$B$4,all!$M$3:$M$120,'Summary - Client (Lilly)'!D$13)</f>
        <v>0</v>
      </c>
      <c r="E18" s="17">
        <f>COUNTIFS(all!$F$3:$F$120,'Summary - Client (Lilly)'!$B$4,all!$M$3:$M$120,'Summary - Client (Lilly)'!E$13)</f>
        <v>2</v>
      </c>
      <c r="F18" s="17">
        <f>COUNTIFS(all!$F$3:$F$120,'Summary - Client (Lilly)'!$B$4,all!$M$3:$M$120,'Summary - Client (Lilly)'!F$13)</f>
        <v>1</v>
      </c>
      <c r="G18" s="17">
        <f>COUNTIFS(all!$F$3:$F$120,'Summary - Client (Lilly)'!$B$4,all!$M$3:$M$120,'Summary - Client (Lilly)'!G$13)</f>
        <v>2</v>
      </c>
      <c r="H18" s="17">
        <f>COUNTIFS(all!$F$3:$F$120,'Summary - Client (Lilly)'!$B$4,all!$M$3:$M$120,'Summary - Client (Lilly)'!H$13)</f>
        <v>0</v>
      </c>
      <c r="I18" s="17">
        <f>COUNTIFS(all!$F$3:$F$120,'Summary - Client (Lilly)'!$B$4,all!$M$3:$M$120,'Summary - Client (Lilly)'!I$13)</f>
        <v>2</v>
      </c>
      <c r="J18" s="15">
        <f t="shared" si="0"/>
        <v>7</v>
      </c>
      <c r="K18" s="28">
        <f t="shared" si="1"/>
        <v>3</v>
      </c>
    </row>
    <row r="19" spans="2:11" x14ac:dyDescent="0.2">
      <c r="B19" s="81" t="s">
        <v>209</v>
      </c>
      <c r="C19" s="81" t="s">
        <v>209</v>
      </c>
      <c r="D19" s="17">
        <f>COUNTIFS(all!$F$3:$F$120,'Summary - Client (Lilly)'!$B$4,all!$N$3:$N$120,'Summary - Client (Lilly)'!D$13)</f>
        <v>0</v>
      </c>
      <c r="E19" s="17">
        <f>COUNTIFS(all!$F$3:$F$120,'Summary - Client (Lilly)'!$B$4,all!$N$3:$N$120,'Summary - Client (Lilly)'!E$13)</f>
        <v>1</v>
      </c>
      <c r="F19" s="17">
        <f>COUNTIFS(all!$F$3:$F$120,'Summary - Client (Lilly)'!$B$4,all!$N$3:$N$120,'Summary - Client (Lilly)'!F$13)</f>
        <v>2</v>
      </c>
      <c r="G19" s="17">
        <f>COUNTIFS(all!$F$3:$F$120,'Summary - Client (Lilly)'!$B$4,all!$N$3:$N$120,'Summary - Client (Lilly)'!G$13)</f>
        <v>0</v>
      </c>
      <c r="H19" s="17">
        <f>COUNTIFS(all!$F$3:$F$120,'Summary - Client (Lilly)'!$B$4,all!$N$3:$N$120,'Summary - Client (Lilly)'!H$13)</f>
        <v>0</v>
      </c>
      <c r="I19" s="17">
        <f>COUNTIFS(all!$F$3:$F$120,'Summary - Client (Lilly)'!$B$4,all!$N$3:$N$120,'Summary - Client (Lilly)'!I$13)</f>
        <v>4</v>
      </c>
      <c r="J19" s="15">
        <f t="shared" si="0"/>
        <v>7</v>
      </c>
      <c r="K19" s="28">
        <f t="shared" si="1"/>
        <v>2.6666666666666665</v>
      </c>
    </row>
    <row r="20" spans="2:11" x14ac:dyDescent="0.2">
      <c r="B20" s="81" t="s">
        <v>210</v>
      </c>
      <c r="C20" s="81" t="s">
        <v>210</v>
      </c>
      <c r="D20" s="17">
        <f>COUNTIFS(all!$F$3:$F$120,'Summary - Client (Lilly)'!$B$4,all!$O$3:$O$120,'Summary - Client (Lilly)'!D$13)</f>
        <v>0</v>
      </c>
      <c r="E20" s="17">
        <f>COUNTIFS(all!$F$3:$F$120,'Summary - Client (Lilly)'!$B$4,all!$O$3:$O$120,'Summary - Client (Lilly)'!E$13)</f>
        <v>1</v>
      </c>
      <c r="F20" s="17">
        <f>COUNTIFS(all!$F$3:$F$120,'Summary - Client (Lilly)'!$B$4,all!$O$3:$O$120,'Summary - Client (Lilly)'!F$13)</f>
        <v>2</v>
      </c>
      <c r="G20" s="17">
        <f>COUNTIFS(all!$F$3:$F$120,'Summary - Client (Lilly)'!$B$4,all!$O$3:$O$120,'Summary - Client (Lilly)'!G$13)</f>
        <v>0</v>
      </c>
      <c r="H20" s="17">
        <f>COUNTIFS(all!$F$3:$F$120,'Summary - Client (Lilly)'!$B$4,all!$O$3:$O$120,'Summary - Client (Lilly)'!H$13)</f>
        <v>0</v>
      </c>
      <c r="I20" s="17">
        <f>COUNTIFS(all!$F$3:$F$120,'Summary - Client (Lilly)'!$B$4,all!$O$3:$O$120,'Summary - Client (Lilly)'!I$13)</f>
        <v>4</v>
      </c>
      <c r="J20" s="15">
        <f t="shared" si="0"/>
        <v>7</v>
      </c>
      <c r="K20" s="28">
        <f t="shared" si="1"/>
        <v>2.6666666666666665</v>
      </c>
    </row>
    <row r="25" spans="2:11" x14ac:dyDescent="0.2">
      <c r="B25" s="85" t="s">
        <v>272</v>
      </c>
      <c r="C25" s="85" t="s">
        <v>272</v>
      </c>
      <c r="D25" s="85" t="s">
        <v>272</v>
      </c>
      <c r="E25" s="85" t="s">
        <v>272</v>
      </c>
      <c r="F25" s="85" t="s">
        <v>272</v>
      </c>
      <c r="G25" s="85" t="s">
        <v>272</v>
      </c>
      <c r="H25" s="85" t="s">
        <v>272</v>
      </c>
      <c r="I25" s="85" t="s">
        <v>272</v>
      </c>
      <c r="J25" s="85" t="s">
        <v>272</v>
      </c>
      <c r="K25" s="85" t="s">
        <v>272</v>
      </c>
    </row>
    <row r="26" spans="2:11" ht="26" x14ac:dyDescent="0.2">
      <c r="B26" s="83" t="s">
        <v>259</v>
      </c>
      <c r="C26" s="83" t="s">
        <v>259</v>
      </c>
      <c r="D26" s="19" t="s">
        <v>215</v>
      </c>
      <c r="E26" s="19" t="s">
        <v>213</v>
      </c>
      <c r="F26" s="19" t="s">
        <v>211</v>
      </c>
      <c r="G26" s="19" t="s">
        <v>212</v>
      </c>
      <c r="H26" s="19" t="s">
        <v>216</v>
      </c>
      <c r="I26" s="13" t="s">
        <v>214</v>
      </c>
      <c r="J26" s="13" t="s">
        <v>258</v>
      </c>
      <c r="K26" s="29" t="s">
        <v>291</v>
      </c>
    </row>
    <row r="27" spans="2:11" x14ac:dyDescent="0.2">
      <c r="B27" s="81" t="s">
        <v>218</v>
      </c>
      <c r="C27" s="81" t="s">
        <v>218</v>
      </c>
      <c r="D27" s="17">
        <f>COUNTIFS(all!$F$3:$F$120,'Summary - Client (Lilly)'!$B$4,all!$Q$3:$Q$120,'Summary - Client (Lilly)'!D$13)</f>
        <v>1</v>
      </c>
      <c r="E27" s="17">
        <f>COUNTIFS(all!$F$3:$F$120,'Summary - Client (Lilly)'!$B$4,all!$Q$3:$Q$120,'Summary - Client (Lilly)'!E$13)</f>
        <v>0</v>
      </c>
      <c r="F27" s="17">
        <f>COUNTIFS(all!$F$3:$F$120,'Summary - Client (Lilly)'!$B$4,all!$Q$3:$Q$120,'Summary - Client (Lilly)'!F$13)</f>
        <v>2</v>
      </c>
      <c r="G27" s="17">
        <f>COUNTIFS(all!$F$3:$F$120,'Summary - Client (Lilly)'!$B$4,all!$Q$3:$Q$120,'Summary - Client (Lilly)'!G$13)</f>
        <v>1</v>
      </c>
      <c r="H27" s="17">
        <f>COUNTIFS(all!$F$3:$F$120,'Summary - Client (Lilly)'!$B$4,all!$Q$3:$Q$120,'Summary - Client (Lilly)'!H$13)</f>
        <v>0</v>
      </c>
      <c r="I27" s="17">
        <f>COUNTIFS(all!$F$3:$F$120,'Summary - Client (Lilly)'!$B$4,all!$Q$3:$Q$120,'Summary - Client (Lilly)'!I$13)</f>
        <v>2</v>
      </c>
      <c r="J27" s="15">
        <f>SUM(D27:I27)</f>
        <v>6</v>
      </c>
      <c r="K27" s="28">
        <f>SUMPRODUCT($D$11:$H$11,D27:H27)/SUM(D27:H27)</f>
        <v>2.75</v>
      </c>
    </row>
    <row r="28" spans="2:11" x14ac:dyDescent="0.2">
      <c r="B28" s="81" t="s">
        <v>219</v>
      </c>
      <c r="C28" s="81" t="s">
        <v>219</v>
      </c>
      <c r="D28" s="17">
        <f>COUNTIFS(all!$F$3:$F$120,'Summary - Client (Lilly)'!$B$4,all!$R$3:$R$120,'Summary - Client (Lilly)'!D$13)</f>
        <v>0</v>
      </c>
      <c r="E28" s="17">
        <f>COUNTIFS(all!$F$3:$F$120,'Summary - Client (Lilly)'!$B$4,all!$R$3:$R$120,'Summary - Client (Lilly)'!E$13)</f>
        <v>3</v>
      </c>
      <c r="F28" s="17">
        <f>COUNTIFS(all!$F$3:$F$120,'Summary - Client (Lilly)'!$B$4,all!$R$3:$R$120,'Summary - Client (Lilly)'!F$13)</f>
        <v>1</v>
      </c>
      <c r="G28" s="17">
        <f>COUNTIFS(all!$F$3:$F$120,'Summary - Client (Lilly)'!$B$4,all!$R$3:$R$120,'Summary - Client (Lilly)'!G$13)</f>
        <v>1</v>
      </c>
      <c r="H28" s="17">
        <f>COUNTIFS(all!$F$3:$F$120,'Summary - Client (Lilly)'!$B$4,all!$R$3:$R$120,'Summary - Client (Lilly)'!H$13)</f>
        <v>0</v>
      </c>
      <c r="I28" s="17">
        <f>COUNTIFS(all!$F$3:$F$120,'Summary - Client (Lilly)'!$B$4,all!$R$3:$R$120,'Summary - Client (Lilly)'!I$13)</f>
        <v>1</v>
      </c>
      <c r="J28" s="15">
        <f>SUM(D28:I28)</f>
        <v>6</v>
      </c>
      <c r="K28" s="28">
        <f>SUMPRODUCT($D$11:$H$11,D28:H28)/SUM(D28:H28)</f>
        <v>2.6</v>
      </c>
    </row>
    <row r="29" spans="2:11" x14ac:dyDescent="0.2">
      <c r="B29" s="81" t="s">
        <v>220</v>
      </c>
      <c r="C29" s="81" t="s">
        <v>220</v>
      </c>
      <c r="D29" s="17">
        <f>COUNTIFS(all!$F$3:$F$120,'Summary - Client (Lilly)'!$B$4,all!$S$3:$S$120,'Summary - Client (Lilly)'!D$13)</f>
        <v>0</v>
      </c>
      <c r="E29" s="17">
        <f>COUNTIFS(all!$F$3:$F$120,'Summary - Client (Lilly)'!$B$4,all!$S$3:$S$120,'Summary - Client (Lilly)'!E$13)</f>
        <v>1</v>
      </c>
      <c r="F29" s="17">
        <f>COUNTIFS(all!$F$3:$F$120,'Summary - Client (Lilly)'!$B$4,all!$S$3:$S$120,'Summary - Client (Lilly)'!F$13)</f>
        <v>3</v>
      </c>
      <c r="G29" s="17">
        <f>COUNTIFS(all!$F$3:$F$120,'Summary - Client (Lilly)'!$B$4,all!$S$3:$S$120,'Summary - Client (Lilly)'!G$13)</f>
        <v>1</v>
      </c>
      <c r="H29" s="17">
        <f>COUNTIFS(all!$F$3:$F$120,'Summary - Client (Lilly)'!$B$4,all!$S$3:$S$120,'Summary - Client (Lilly)'!H$13)</f>
        <v>0</v>
      </c>
      <c r="I29" s="17">
        <f>COUNTIFS(all!$F$3:$F$120,'Summary - Client (Lilly)'!$B$4,all!$S$3:$S$120,'Summary - Client (Lilly)'!I$13)</f>
        <v>1</v>
      </c>
      <c r="J29" s="15">
        <f>SUM(D29:I29)</f>
        <v>6</v>
      </c>
      <c r="K29" s="28">
        <f>SUMPRODUCT($D$11:$H$11,D29:H29)/SUM(D29:H29)</f>
        <v>3</v>
      </c>
    </row>
    <row r="34" spans="2:11" x14ac:dyDescent="0.2">
      <c r="B34" s="85" t="s">
        <v>273</v>
      </c>
      <c r="C34" s="85" t="s">
        <v>273</v>
      </c>
      <c r="D34" s="85" t="s">
        <v>273</v>
      </c>
      <c r="E34" s="85" t="s">
        <v>273</v>
      </c>
      <c r="F34" s="85" t="s">
        <v>273</v>
      </c>
      <c r="G34" s="85" t="s">
        <v>273</v>
      </c>
      <c r="H34" s="85" t="s">
        <v>273</v>
      </c>
      <c r="I34" s="85" t="s">
        <v>273</v>
      </c>
      <c r="J34" s="85" t="s">
        <v>273</v>
      </c>
      <c r="K34" s="85" t="s">
        <v>273</v>
      </c>
    </row>
    <row r="35" spans="2:11" ht="26" x14ac:dyDescent="0.2">
      <c r="B35" s="83" t="s">
        <v>259</v>
      </c>
      <c r="C35" s="83" t="s">
        <v>259</v>
      </c>
      <c r="D35" s="19" t="s">
        <v>215</v>
      </c>
      <c r="E35" s="19" t="s">
        <v>213</v>
      </c>
      <c r="F35" s="19" t="s">
        <v>211</v>
      </c>
      <c r="G35" s="19" t="s">
        <v>212</v>
      </c>
      <c r="H35" s="19" t="s">
        <v>216</v>
      </c>
      <c r="I35" s="13" t="s">
        <v>214</v>
      </c>
      <c r="J35" s="13" t="s">
        <v>258</v>
      </c>
      <c r="K35" s="29" t="s">
        <v>291</v>
      </c>
    </row>
    <row r="36" spans="2:11" x14ac:dyDescent="0.2">
      <c r="B36" s="81" t="s">
        <v>221</v>
      </c>
      <c r="C36" s="81" t="s">
        <v>221</v>
      </c>
      <c r="D36" s="17">
        <f>COUNTIFS(all!$F$3:$F$120,'Summary - Client (Lilly)'!$B$4,all!$U$3:$U$120,'Summary - Client (Lilly)'!D$13)</f>
        <v>1</v>
      </c>
      <c r="E36" s="17">
        <f>COUNTIFS(all!$F$3:$F$120,'Summary - Client (Lilly)'!$B$4,all!$U$3:$U$120,'Summary - Client (Lilly)'!E$13)</f>
        <v>1</v>
      </c>
      <c r="F36" s="17">
        <f>COUNTIFS(all!$F$3:$F$120,'Summary - Client (Lilly)'!$B$4,all!$U$3:$U$120,'Summary - Client (Lilly)'!F$13)</f>
        <v>1</v>
      </c>
      <c r="G36" s="17">
        <f>COUNTIFS(all!$F$3:$F$120,'Summary - Client (Lilly)'!$B$4,all!$U$3:$U$120,'Summary - Client (Lilly)'!G$13)</f>
        <v>2</v>
      </c>
      <c r="H36" s="17">
        <f>COUNTIFS(all!$F$3:$F$120,'Summary - Client (Lilly)'!$B$4,all!$U$3:$U$120,'Summary - Client (Lilly)'!H$13)</f>
        <v>1</v>
      </c>
      <c r="I36" s="17">
        <f>COUNTIFS(all!$F$3:$F$120,'Summary - Client (Lilly)'!$B$4,all!$U$3:$U$120,'Summary - Client (Lilly)'!I$13)</f>
        <v>0</v>
      </c>
      <c r="J36" s="15">
        <f>SUM(D36:I36)</f>
        <v>6</v>
      </c>
      <c r="K36" s="28">
        <f>SUMPRODUCT($D$11:$H$11,D36:H36)/SUM(D36:H36)</f>
        <v>3.1666666666666665</v>
      </c>
    </row>
    <row r="37" spans="2:11" x14ac:dyDescent="0.2">
      <c r="B37" s="81" t="s">
        <v>222</v>
      </c>
      <c r="C37" s="81" t="s">
        <v>222</v>
      </c>
      <c r="D37" s="17">
        <f>COUNTIFS(all!$F$3:$F$120,'Summary - Client (Lilly)'!$B$4,all!$V$3:$V$120,'Summary - Client (Lilly)'!D$13)</f>
        <v>0</v>
      </c>
      <c r="E37" s="17">
        <f>COUNTIFS(all!$F$3:$F$120,'Summary - Client (Lilly)'!$B$4,all!$V$3:$V$120,'Summary - Client (Lilly)'!E$13)</f>
        <v>1</v>
      </c>
      <c r="F37" s="17">
        <f>COUNTIFS(all!$F$3:$F$120,'Summary - Client (Lilly)'!$B$4,all!$V$3:$V$120,'Summary - Client (Lilly)'!F$13)</f>
        <v>2</v>
      </c>
      <c r="G37" s="17">
        <f>COUNTIFS(all!$F$3:$F$120,'Summary - Client (Lilly)'!$B$4,all!$V$3:$V$120,'Summary - Client (Lilly)'!G$13)</f>
        <v>0</v>
      </c>
      <c r="H37" s="17">
        <f>COUNTIFS(all!$F$3:$F$120,'Summary - Client (Lilly)'!$B$4,all!$V$3:$V$120,'Summary - Client (Lilly)'!H$13)</f>
        <v>2</v>
      </c>
      <c r="I37" s="17">
        <f>COUNTIFS(all!$F$3:$F$120,'Summary - Client (Lilly)'!$B$4,all!$V$3:$V$120,'Summary - Client (Lilly)'!I$13)</f>
        <v>1</v>
      </c>
      <c r="J37" s="15">
        <f>SUM(D37:I37)</f>
        <v>6</v>
      </c>
      <c r="K37" s="28">
        <f>SUMPRODUCT($D$11:$H$11,D37:H37)/SUM(D37:H37)</f>
        <v>3.6</v>
      </c>
    </row>
    <row r="38" spans="2:11" x14ac:dyDescent="0.2">
      <c r="B38" s="81" t="s">
        <v>223</v>
      </c>
      <c r="C38" s="81" t="s">
        <v>223</v>
      </c>
      <c r="D38" s="17">
        <f>COUNTIFS(all!$F$3:$F$120,'Summary - Client (Lilly)'!$B$4,all!$W$3:$W$120,'Summary - Client (Lilly)'!D$13)</f>
        <v>0</v>
      </c>
      <c r="E38" s="17">
        <f>COUNTIFS(all!$F$3:$F$120,'Summary - Client (Lilly)'!$B$4,all!$W$3:$W$120,'Summary - Client (Lilly)'!E$13)</f>
        <v>3</v>
      </c>
      <c r="F38" s="17">
        <f>COUNTIFS(all!$F$3:$F$120,'Summary - Client (Lilly)'!$B$4,all!$W$3:$W$120,'Summary - Client (Lilly)'!F$13)</f>
        <v>0</v>
      </c>
      <c r="G38" s="17">
        <f>COUNTIFS(all!$F$3:$F$120,'Summary - Client (Lilly)'!$B$4,all!$W$3:$W$120,'Summary - Client (Lilly)'!G$13)</f>
        <v>1</v>
      </c>
      <c r="H38" s="17">
        <f>COUNTIFS(all!$F$3:$F$120,'Summary - Client (Lilly)'!$B$4,all!$W$3:$W$120,'Summary - Client (Lilly)'!H$13)</f>
        <v>1</v>
      </c>
      <c r="I38" s="17">
        <f>COUNTIFS(all!$F$3:$F$120,'Summary - Client (Lilly)'!$B$4,all!$W$3:$W$120,'Summary - Client (Lilly)'!I$13)</f>
        <v>1</v>
      </c>
      <c r="J38" s="15">
        <f>SUM(D38:I38)</f>
        <v>6</v>
      </c>
      <c r="K38" s="28">
        <f>SUMPRODUCT($D$11:$H$11,D38:H38)/SUM(D38:H38)</f>
        <v>3</v>
      </c>
    </row>
    <row r="39" spans="2:11" x14ac:dyDescent="0.2">
      <c r="B39" s="81" t="s">
        <v>224</v>
      </c>
      <c r="C39" s="81" t="s">
        <v>224</v>
      </c>
      <c r="D39" s="17">
        <f>COUNTIFS(all!$F$3:$F$120,'Summary - Client (Lilly)'!$B$4,all!$X$3:$X$120,'Summary - Client (Lilly)'!D$13)</f>
        <v>0</v>
      </c>
      <c r="E39" s="17">
        <f>COUNTIFS(all!$F$3:$F$120,'Summary - Client (Lilly)'!$B$4,all!$X$3:$X$120,'Summary - Client (Lilly)'!E$13)</f>
        <v>2</v>
      </c>
      <c r="F39" s="17">
        <f>COUNTIFS(all!$F$3:$F$120,'Summary - Client (Lilly)'!$B$4,all!$X$3:$X$120,'Summary - Client (Lilly)'!F$13)</f>
        <v>0</v>
      </c>
      <c r="G39" s="17">
        <f>COUNTIFS(all!$F$3:$F$120,'Summary - Client (Lilly)'!$B$4,all!$X$3:$X$120,'Summary - Client (Lilly)'!G$13)</f>
        <v>0</v>
      </c>
      <c r="H39" s="17">
        <f>COUNTIFS(all!$F$3:$F$120,'Summary - Client (Lilly)'!$B$4,all!$X$3:$X$120,'Summary - Client (Lilly)'!H$13)</f>
        <v>2</v>
      </c>
      <c r="I39" s="17">
        <f>COUNTIFS(all!$F$3:$F$120,'Summary - Client (Lilly)'!$B$4,all!$X$3:$X$120,'Summary - Client (Lilly)'!I$13)</f>
        <v>2</v>
      </c>
      <c r="J39" s="15">
        <f>SUM(D39:I39)</f>
        <v>6</v>
      </c>
      <c r="K39" s="28">
        <f>SUMPRODUCT($D$11:$H$11,D39:H39)/SUM(D39:H39)</f>
        <v>3.5</v>
      </c>
    </row>
    <row r="42" spans="2:11" x14ac:dyDescent="0.2">
      <c r="B42" s="82" t="s">
        <v>274</v>
      </c>
      <c r="C42" s="82" t="s">
        <v>274</v>
      </c>
      <c r="D42" s="82" t="s">
        <v>274</v>
      </c>
      <c r="E42" s="82" t="s">
        <v>274</v>
      </c>
      <c r="F42" s="82" t="s">
        <v>274</v>
      </c>
      <c r="G42" s="82" t="s">
        <v>274</v>
      </c>
      <c r="H42" s="82" t="s">
        <v>274</v>
      </c>
      <c r="I42" s="82" t="s">
        <v>274</v>
      </c>
      <c r="J42" s="82" t="s">
        <v>274</v>
      </c>
      <c r="K42" s="82" t="s">
        <v>274</v>
      </c>
    </row>
    <row r="43" spans="2:11" ht="26" x14ac:dyDescent="0.2">
      <c r="B43" s="83" t="s">
        <v>259</v>
      </c>
      <c r="C43" s="83" t="s">
        <v>259</v>
      </c>
      <c r="D43" s="19" t="s">
        <v>215</v>
      </c>
      <c r="E43" s="19" t="s">
        <v>213</v>
      </c>
      <c r="F43" s="19" t="s">
        <v>211</v>
      </c>
      <c r="G43" s="19" t="s">
        <v>212</v>
      </c>
      <c r="H43" s="19" t="s">
        <v>216</v>
      </c>
      <c r="I43" s="13" t="s">
        <v>214</v>
      </c>
      <c r="J43" s="13" t="s">
        <v>258</v>
      </c>
      <c r="K43" s="29" t="s">
        <v>291</v>
      </c>
    </row>
    <row r="44" spans="2:11" x14ac:dyDescent="0.2">
      <c r="B44" s="81" t="s">
        <v>225</v>
      </c>
      <c r="C44" s="81" t="s">
        <v>225</v>
      </c>
      <c r="D44" s="17">
        <f>COUNTIFS(all!$F$3:$F$120,'Summary - Client (Lilly)'!$B$4,all!$Z$3:$Z$120,'Summary - Client (Lilly)'!D$13)</f>
        <v>0</v>
      </c>
      <c r="E44" s="17">
        <f>COUNTIFS(all!$F$3:$F$120,'Summary - Client (Lilly)'!$B$4,all!$Z$3:$Z$120,'Summary - Client (Lilly)'!E$13)</f>
        <v>2</v>
      </c>
      <c r="F44" s="17">
        <f>COUNTIFS(all!$F$3:$F$120,'Summary - Client (Lilly)'!$B$4,all!$Z$3:$Z$120,'Summary - Client (Lilly)'!F$13)</f>
        <v>2</v>
      </c>
      <c r="G44" s="17">
        <f>COUNTIFS(all!$F$3:$F$120,'Summary - Client (Lilly)'!$B$4,all!$Z$3:$Z$120,'Summary - Client (Lilly)'!G$13)</f>
        <v>1</v>
      </c>
      <c r="H44" s="17">
        <f>COUNTIFS(all!$F$3:$F$120,'Summary - Client (Lilly)'!$B$4,all!$Z$3:$Z$120,'Summary - Client (Lilly)'!H$13)</f>
        <v>0</v>
      </c>
      <c r="I44" s="17">
        <f>COUNTIFS(all!$F$3:$F$120,'Summary - Client (Lilly)'!$B$4,all!$Z$3:$Z$120,'Summary - Client (Lilly)'!I$13)</f>
        <v>1</v>
      </c>
      <c r="J44" s="15">
        <f>SUM(D44:I44)</f>
        <v>6</v>
      </c>
      <c r="K44" s="28">
        <f>SUMPRODUCT($D$11:$H$11,D44:H44)/SUM(D44:H44)</f>
        <v>2.8</v>
      </c>
    </row>
    <row r="45" spans="2:11" x14ac:dyDescent="0.2">
      <c r="B45" s="81" t="s">
        <v>226</v>
      </c>
      <c r="C45" s="81" t="s">
        <v>226</v>
      </c>
      <c r="D45" s="17">
        <f>COUNTIFS(all!$F$3:$F$120,'Summary - Client (Lilly)'!$B$4,all!$AA$3:$AA$120,'Summary - Client (Lilly)'!D$13)</f>
        <v>0</v>
      </c>
      <c r="E45" s="17">
        <f>COUNTIFS(all!$F$3:$F$120,'Summary - Client (Lilly)'!$B$4,all!$AA$3:$AA$120,'Summary - Client (Lilly)'!E$13)</f>
        <v>1</v>
      </c>
      <c r="F45" s="17">
        <f>COUNTIFS(all!$F$3:$F$120,'Summary - Client (Lilly)'!$B$4,all!$AA$3:$AA$120,'Summary - Client (Lilly)'!F$13)</f>
        <v>1</v>
      </c>
      <c r="G45" s="17">
        <f>COUNTIFS(all!$F$3:$F$120,'Summary - Client (Lilly)'!$B$4,all!$AA$3:$AA$120,'Summary - Client (Lilly)'!G$13)</f>
        <v>3</v>
      </c>
      <c r="H45" s="17">
        <f>COUNTIFS(all!$F$3:$F$120,'Summary - Client (Lilly)'!$B$4,all!$AA$3:$AA$120,'Summary - Client (Lilly)'!H$13)</f>
        <v>0</v>
      </c>
      <c r="I45" s="17">
        <f>COUNTIFS(all!$F$3:$F$120,'Summary - Client (Lilly)'!$B$4,all!$AA$3:$AA$120,'Summary - Client (Lilly)'!I$13)</f>
        <v>1</v>
      </c>
      <c r="J45" s="15">
        <f>SUM(D45:I45)</f>
        <v>6</v>
      </c>
      <c r="K45" s="28">
        <f>SUMPRODUCT($D$11:$H$11,D45:H45)/SUM(D45:H45)</f>
        <v>3.4</v>
      </c>
    </row>
    <row r="46" spans="2:11" x14ac:dyDescent="0.2">
      <c r="B46" s="81" t="s">
        <v>227</v>
      </c>
      <c r="C46" s="81" t="s">
        <v>227</v>
      </c>
      <c r="D46" s="17">
        <f>COUNTIFS(all!$F$3:$F$120,'Summary - Client (Lilly)'!$B$4,all!$AB$3:$AB$120,'Summary - Client (Lilly)'!D$13)</f>
        <v>0</v>
      </c>
      <c r="E46" s="17">
        <f>COUNTIFS(all!$F$3:$F$120,'Summary - Client (Lilly)'!$B$4,all!$AB$3:$AB$120,'Summary - Client (Lilly)'!E$13)</f>
        <v>0</v>
      </c>
      <c r="F46" s="17">
        <f>COUNTIFS(all!$F$3:$F$120,'Summary - Client (Lilly)'!$B$4,all!$AB$3:$AB$120,'Summary - Client (Lilly)'!F$13)</f>
        <v>3</v>
      </c>
      <c r="G46" s="17">
        <f>COUNTIFS(all!$F$3:$F$120,'Summary - Client (Lilly)'!$B$4,all!$AB$3:$AB$120,'Summary - Client (Lilly)'!G$13)</f>
        <v>3</v>
      </c>
      <c r="H46" s="17">
        <f>COUNTIFS(all!$F$3:$F$120,'Summary - Client (Lilly)'!$B$4,all!$AB$3:$AB$120,'Summary - Client (Lilly)'!H$13)</f>
        <v>0</v>
      </c>
      <c r="I46" s="17">
        <f>COUNTIFS(all!$F$3:$F$120,'Summary - Client (Lilly)'!$B$4,all!$AB$3:$AB$120,'Summary - Client (Lilly)'!I$13)</f>
        <v>0</v>
      </c>
      <c r="J46" s="15">
        <f>SUM(D46:I46)</f>
        <v>6</v>
      </c>
      <c r="K46" s="28">
        <f>SUMPRODUCT($D$11:$H$11,D46:H46)/SUM(D46:H46)</f>
        <v>3.5</v>
      </c>
    </row>
    <row r="51" spans="1:11" x14ac:dyDescent="0.2">
      <c r="B51" s="82" t="s">
        <v>275</v>
      </c>
      <c r="C51" s="82" t="s">
        <v>275</v>
      </c>
      <c r="D51" s="82" t="s">
        <v>275</v>
      </c>
      <c r="E51" s="82" t="s">
        <v>275</v>
      </c>
      <c r="F51" s="82" t="s">
        <v>275</v>
      </c>
      <c r="G51" s="82" t="s">
        <v>275</v>
      </c>
      <c r="H51" s="82" t="s">
        <v>275</v>
      </c>
      <c r="I51" s="82" t="s">
        <v>275</v>
      </c>
      <c r="J51" s="82" t="s">
        <v>275</v>
      </c>
      <c r="K51" s="82" t="s">
        <v>275</v>
      </c>
    </row>
    <row r="52" spans="1:11" ht="26" x14ac:dyDescent="0.2">
      <c r="B52" s="84" t="s">
        <v>259</v>
      </c>
      <c r="C52" s="84" t="s">
        <v>259</v>
      </c>
      <c r="D52" s="19" t="s">
        <v>215</v>
      </c>
      <c r="E52" s="19" t="s">
        <v>213</v>
      </c>
      <c r="F52" s="19" t="s">
        <v>211</v>
      </c>
      <c r="G52" s="19" t="s">
        <v>212</v>
      </c>
      <c r="H52" s="19" t="s">
        <v>216</v>
      </c>
      <c r="I52" s="12" t="s">
        <v>214</v>
      </c>
      <c r="J52" s="13" t="s">
        <v>258</v>
      </c>
      <c r="K52" s="29" t="s">
        <v>291</v>
      </c>
    </row>
    <row r="53" spans="1:11" x14ac:dyDescent="0.2">
      <c r="B53" s="81" t="s">
        <v>228</v>
      </c>
      <c r="C53" s="81" t="s">
        <v>228</v>
      </c>
      <c r="D53" s="17">
        <f>COUNTIFS(all!$F$3:$F$120,'Summary - Client (Lilly)'!$B$4,all!$AD$3:$AD$120,'Summary - Client (Lilly)'!D$13)</f>
        <v>0</v>
      </c>
      <c r="E53" s="17">
        <f>COUNTIFS(all!$F$3:$F$120,'Summary - Client (Lilly)'!$B$4,all!$AD$3:$AD$120,'Summary - Client (Lilly)'!E$13)</f>
        <v>1</v>
      </c>
      <c r="F53" s="17">
        <f>COUNTIFS(all!$F$3:$F$120,'Summary - Client (Lilly)'!$B$4,all!$AD$3:$AD$120,'Summary - Client (Lilly)'!F$13)</f>
        <v>1</v>
      </c>
      <c r="G53" s="17">
        <f>COUNTIFS(all!$F$3:$F$120,'Summary - Client (Lilly)'!$B$4,all!$AD$3:$AD$120,'Summary - Client (Lilly)'!G$13)</f>
        <v>1</v>
      </c>
      <c r="H53" s="17">
        <f>COUNTIFS(all!$F$3:$F$120,'Summary - Client (Lilly)'!$B$4,all!$AD$3:$AD$120,'Summary - Client (Lilly)'!H$13)</f>
        <v>1</v>
      </c>
      <c r="I53" s="17">
        <f>COUNTIFS(all!$F$3:$F$120,'Summary - Client (Lilly)'!$B$4,all!$AD$3:$AD$120,'Summary - Client (Lilly)'!I$13)</f>
        <v>1</v>
      </c>
      <c r="J53" s="15">
        <f>SUM(D53:I53)</f>
        <v>5</v>
      </c>
      <c r="K53" s="28">
        <f>SUMPRODUCT($D$11:$H$11,D53:H53)/SUM(D53:H53)</f>
        <v>3.5</v>
      </c>
    </row>
    <row r="54" spans="1:11" x14ac:dyDescent="0.2">
      <c r="B54" s="81" t="s">
        <v>229</v>
      </c>
      <c r="C54" s="81" t="s">
        <v>229</v>
      </c>
      <c r="D54" s="17">
        <f>COUNTIFS(all!$F$3:$F$120,'Summary - Client (Lilly)'!$B$4,all!$AE$3:$AE$120,'Summary - Client (Lilly)'!D$13)</f>
        <v>0</v>
      </c>
      <c r="E54" s="17">
        <f>COUNTIFS(all!$F$3:$F$120,'Summary - Client (Lilly)'!$B$4,all!$AE$3:$AE$120,'Summary - Client (Lilly)'!E$13)</f>
        <v>1</v>
      </c>
      <c r="F54" s="17">
        <f>COUNTIFS(all!$F$3:$F$120,'Summary - Client (Lilly)'!$B$4,all!$AE$3:$AE$120,'Summary - Client (Lilly)'!F$13)</f>
        <v>1</v>
      </c>
      <c r="G54" s="17">
        <f>COUNTIFS(all!$F$3:$F$120,'Summary - Client (Lilly)'!$B$4,all!$AE$3:$AE$120,'Summary - Client (Lilly)'!G$13)</f>
        <v>0</v>
      </c>
      <c r="H54" s="17">
        <f>COUNTIFS(all!$F$3:$F$120,'Summary - Client (Lilly)'!$B$4,all!$AE$3:$AE$120,'Summary - Client (Lilly)'!H$13)</f>
        <v>2</v>
      </c>
      <c r="I54" s="17">
        <f>COUNTIFS(all!$F$3:$F$120,'Summary - Client (Lilly)'!$B$4,all!$AE$3:$AE$120,'Summary - Client (Lilly)'!I$13)</f>
        <v>1</v>
      </c>
      <c r="J54" s="15">
        <f>SUM(D54:I54)</f>
        <v>5</v>
      </c>
      <c r="K54" s="28">
        <f>SUMPRODUCT($D$11:$H$11,D54:H54)/SUM(D54:H54)</f>
        <v>3.75</v>
      </c>
    </row>
    <row r="55" spans="1:11" x14ac:dyDescent="0.2">
      <c r="B55" s="81" t="s">
        <v>230</v>
      </c>
      <c r="C55" s="81" t="s">
        <v>230</v>
      </c>
      <c r="D55" s="17">
        <f>COUNTIFS(all!$F$3:$F$120,'Summary - Client (Lilly)'!$B$4,all!$AF$3:$AF$120,'Summary - Client (Lilly)'!D$13)</f>
        <v>0</v>
      </c>
      <c r="E55" s="17">
        <f>COUNTIFS(all!$F$3:$F$120,'Summary - Client (Lilly)'!$B$4,all!$AF$3:$AF$120,'Summary - Client (Lilly)'!E$13)</f>
        <v>0</v>
      </c>
      <c r="F55" s="17">
        <f>COUNTIFS(all!$F$3:$F$120,'Summary - Client (Lilly)'!$B$4,all!$AF$3:$AF$120,'Summary - Client (Lilly)'!F$13)</f>
        <v>1</v>
      </c>
      <c r="G55" s="17">
        <f>COUNTIFS(all!$F$3:$F$120,'Summary - Client (Lilly)'!$B$4,all!$AF$3:$AF$120,'Summary - Client (Lilly)'!G$13)</f>
        <v>0</v>
      </c>
      <c r="H55" s="17">
        <f>COUNTIFS(all!$F$3:$F$120,'Summary - Client (Lilly)'!$B$4,all!$AF$3:$AF$120,'Summary - Client (Lilly)'!H$13)</f>
        <v>2</v>
      </c>
      <c r="I55" s="17">
        <f>COUNTIFS(all!$F$3:$F$120,'Summary - Client (Lilly)'!$B$4,all!$AF$3:$AF$120,'Summary - Client (Lilly)'!I$13)</f>
        <v>2</v>
      </c>
      <c r="J55" s="15">
        <f>SUM(D55:I55)</f>
        <v>5</v>
      </c>
      <c r="K55" s="28">
        <f>SUMPRODUCT($D$11:$H$11,D55:H55)/SUM(D55:H55)</f>
        <v>4.333333333333333</v>
      </c>
    </row>
    <row r="60" spans="1:11" x14ac:dyDescent="0.2">
      <c r="A60" t="s">
        <v>280</v>
      </c>
    </row>
    <row r="61" spans="1:11" x14ac:dyDescent="0.2">
      <c r="B61" s="10" t="s">
        <v>278</v>
      </c>
      <c r="C61" s="10" t="s">
        <v>277</v>
      </c>
      <c r="D61" s="10" t="s">
        <v>261</v>
      </c>
    </row>
    <row r="62" spans="1:11" x14ac:dyDescent="0.2">
      <c r="B62" t="s">
        <v>52</v>
      </c>
      <c r="C62" t="s">
        <v>126</v>
      </c>
      <c r="D62" t="s">
        <v>50</v>
      </c>
    </row>
    <row r="63" spans="1:11" x14ac:dyDescent="0.2">
      <c r="B63" t="s">
        <v>279</v>
      </c>
      <c r="C63" t="s">
        <v>153</v>
      </c>
      <c r="D63" t="s">
        <v>57</v>
      </c>
    </row>
    <row r="64" spans="1:11" x14ac:dyDescent="0.2">
      <c r="B64" t="s">
        <v>108</v>
      </c>
      <c r="C64" t="s">
        <v>167</v>
      </c>
      <c r="D64" t="s">
        <v>59</v>
      </c>
    </row>
    <row r="65" spans="2:4" x14ac:dyDescent="0.2">
      <c r="B65" t="s">
        <v>324</v>
      </c>
      <c r="C65" t="s">
        <v>51</v>
      </c>
      <c r="D65" t="s">
        <v>144</v>
      </c>
    </row>
    <row r="66" spans="2:4" x14ac:dyDescent="0.2">
      <c r="C66" t="s">
        <v>88</v>
      </c>
      <c r="D66" t="s">
        <v>93</v>
      </c>
    </row>
    <row r="67" spans="2:4" x14ac:dyDescent="0.2">
      <c r="C67" t="s">
        <v>159</v>
      </c>
    </row>
  </sheetData>
  <mergeCells count="33">
    <mergeCell ref="B7:P7"/>
    <mergeCell ref="B8:C8"/>
    <mergeCell ref="B9:C9"/>
    <mergeCell ref="B12:K12"/>
    <mergeCell ref="B13:C13"/>
    <mergeCell ref="B14:C14"/>
    <mergeCell ref="B15:C15"/>
    <mergeCell ref="B16:C16"/>
    <mergeCell ref="B17:C17"/>
    <mergeCell ref="B18:C18"/>
    <mergeCell ref="B19:C19"/>
    <mergeCell ref="B20:C20"/>
    <mergeCell ref="B25:K25"/>
    <mergeCell ref="B26:C26"/>
    <mergeCell ref="B27:C27"/>
    <mergeCell ref="B28:C28"/>
    <mergeCell ref="B29:C29"/>
    <mergeCell ref="B34:K34"/>
    <mergeCell ref="B35:C35"/>
    <mergeCell ref="B36:C36"/>
    <mergeCell ref="B37:C37"/>
    <mergeCell ref="B38:C38"/>
    <mergeCell ref="B39:C39"/>
    <mergeCell ref="B42:K42"/>
    <mergeCell ref="B53:C53"/>
    <mergeCell ref="B54:C54"/>
    <mergeCell ref="B55:C55"/>
    <mergeCell ref="B43:C43"/>
    <mergeCell ref="B44:C44"/>
    <mergeCell ref="B45:C45"/>
    <mergeCell ref="B46:C46"/>
    <mergeCell ref="B51:K51"/>
    <mergeCell ref="B52:C52"/>
  </mergeCells>
  <conditionalFormatting sqref="B9:J9 L9:N9">
    <cfRule type="dataBar" priority="11">
      <dataBar>
        <cfvo type="min"/>
        <cfvo type="max"/>
        <color rgb="FF638EC6"/>
      </dataBar>
      <extLst>
        <ext xmlns:x14="http://schemas.microsoft.com/office/spreadsheetml/2009/9/main" uri="{B025F937-C7B1-47D3-B67F-A62EFF666E3E}">
          <x14:id>{503DD9D8-6CD8-8F4B-9DFC-133A48976A6F}</x14:id>
        </ext>
      </extLst>
    </cfRule>
  </conditionalFormatting>
  <conditionalFormatting sqref="D9:J9 L9:N9">
    <cfRule type="dataBar" priority="3">
      <dataBar>
        <cfvo type="min"/>
        <cfvo type="max"/>
        <color rgb="FF638EC6"/>
      </dataBar>
      <extLst>
        <ext xmlns:x14="http://schemas.microsoft.com/office/spreadsheetml/2009/9/main" uri="{B025F937-C7B1-47D3-B67F-A62EFF666E3E}">
          <x14:id>{D18A5FB2-EC74-E346-80C5-E4AD39451646}</x14:id>
        </ext>
      </extLst>
    </cfRule>
  </conditionalFormatting>
  <conditionalFormatting sqref="D14:H20">
    <cfRule type="dataBar" priority="4">
      <dataBar>
        <cfvo type="min"/>
        <cfvo type="max"/>
        <color rgb="FF638EC6"/>
      </dataBar>
      <extLst>
        <ext xmlns:x14="http://schemas.microsoft.com/office/spreadsheetml/2009/9/main" uri="{B025F937-C7B1-47D3-B67F-A62EFF666E3E}">
          <x14:id>{5B1B8F5A-6789-5F42-8682-A1E2F1FDC226}</x14:id>
        </ext>
      </extLst>
    </cfRule>
  </conditionalFormatting>
  <conditionalFormatting sqref="D27:I29">
    <cfRule type="dataBar" priority="10">
      <dataBar>
        <cfvo type="min"/>
        <cfvo type="max"/>
        <color rgb="FF638EC6"/>
      </dataBar>
      <extLst>
        <ext xmlns:x14="http://schemas.microsoft.com/office/spreadsheetml/2009/9/main" uri="{B025F937-C7B1-47D3-B67F-A62EFF666E3E}">
          <x14:id>{9FA2B8D5-7AE3-D845-815A-8368F012A539}</x14:id>
        </ext>
      </extLst>
    </cfRule>
  </conditionalFormatting>
  <conditionalFormatting sqref="D36:I39">
    <cfRule type="dataBar" priority="9">
      <dataBar>
        <cfvo type="min"/>
        <cfvo type="max"/>
        <color rgb="FF638EC6"/>
      </dataBar>
      <extLst>
        <ext xmlns:x14="http://schemas.microsoft.com/office/spreadsheetml/2009/9/main" uri="{B025F937-C7B1-47D3-B67F-A62EFF666E3E}">
          <x14:id>{3AD26161-FF64-F746-BAB5-036E9D5907A9}</x14:id>
        </ext>
      </extLst>
    </cfRule>
  </conditionalFormatting>
  <conditionalFormatting sqref="D53:H55">
    <cfRule type="dataBar" priority="7">
      <dataBar>
        <cfvo type="min"/>
        <cfvo type="max"/>
        <color rgb="FF638EC6"/>
      </dataBar>
      <extLst>
        <ext xmlns:x14="http://schemas.microsoft.com/office/spreadsheetml/2009/9/main" uri="{B025F937-C7B1-47D3-B67F-A62EFF666E3E}">
          <x14:id>{16EA919F-75FB-4142-9BCB-A9F6A336AC20}</x14:id>
        </ext>
      </extLst>
    </cfRule>
  </conditionalFormatting>
  <conditionalFormatting sqref="D44:H46">
    <cfRule type="dataBar" priority="8">
      <dataBar>
        <cfvo type="min"/>
        <cfvo type="max"/>
        <color rgb="FF638EC6"/>
      </dataBar>
      <extLst>
        <ext xmlns:x14="http://schemas.microsoft.com/office/spreadsheetml/2009/9/main" uri="{B025F937-C7B1-47D3-B67F-A62EFF666E3E}">
          <x14:id>{41EEBAD7-10EF-DE46-9D69-CF7C86E6432E}</x14:id>
        </ext>
      </extLst>
    </cfRule>
  </conditionalFormatting>
  <conditionalFormatting sqref="D36:H39">
    <cfRule type="dataBar" priority="6">
      <dataBar>
        <cfvo type="min"/>
        <cfvo type="max"/>
        <color rgb="FF638EC6"/>
      </dataBar>
      <extLst>
        <ext xmlns:x14="http://schemas.microsoft.com/office/spreadsheetml/2009/9/main" uri="{B025F937-C7B1-47D3-B67F-A62EFF666E3E}">
          <x14:id>{3DAB8A08-6518-7E42-9FF8-F760B905E2BA}</x14:id>
        </ext>
      </extLst>
    </cfRule>
  </conditionalFormatting>
  <conditionalFormatting sqref="D27:H29">
    <cfRule type="dataBar" priority="5">
      <dataBar>
        <cfvo type="min"/>
        <cfvo type="max"/>
        <color rgb="FF638EC6"/>
      </dataBar>
      <extLst>
        <ext xmlns:x14="http://schemas.microsoft.com/office/spreadsheetml/2009/9/main" uri="{B025F937-C7B1-47D3-B67F-A62EFF666E3E}">
          <x14:id>{B717AD88-3BCD-A741-A08E-E82EA1F0FAC2}</x14:id>
        </ext>
      </extLst>
    </cfRule>
  </conditionalFormatting>
  <conditionalFormatting sqref="K9">
    <cfRule type="dataBar" priority="2">
      <dataBar>
        <cfvo type="min"/>
        <cfvo type="max"/>
        <color rgb="FF638EC6"/>
      </dataBar>
      <extLst>
        <ext xmlns:x14="http://schemas.microsoft.com/office/spreadsheetml/2009/9/main" uri="{B025F937-C7B1-47D3-B67F-A62EFF666E3E}">
          <x14:id>{A02C483A-7A34-6545-8392-80DCEC29196C}</x14:id>
        </ext>
      </extLst>
    </cfRule>
  </conditionalFormatting>
  <conditionalFormatting sqref="K9">
    <cfRule type="dataBar" priority="1">
      <dataBar>
        <cfvo type="min"/>
        <cfvo type="max"/>
        <color rgb="FF638EC6"/>
      </dataBar>
      <extLst>
        <ext xmlns:x14="http://schemas.microsoft.com/office/spreadsheetml/2009/9/main" uri="{B025F937-C7B1-47D3-B67F-A62EFF666E3E}">
          <x14:id>{BC197A86-D439-E84C-8CBF-0B7171115738}</x14:id>
        </ext>
      </extLst>
    </cfRule>
  </conditionalFormatting>
  <dataValidations count="2">
    <dataValidation type="list" allowBlank="1" showInputMessage="1" showErrorMessage="1" sqref="B5">
      <formula1>$C$62:$C$66</formula1>
    </dataValidation>
    <dataValidation type="list" allowBlank="1" showInputMessage="1" showErrorMessage="1" sqref="B4">
      <formula1>$C$62:$C$67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03DD9D8-6CD8-8F4B-9DFC-133A48976A6F}">
            <x14:dataBar minLength="0" maxLength="100" negativeBarColorSameAsPositive="1" axisPosition="none">
              <x14:cfvo type="min"/>
              <x14:cfvo type="max"/>
            </x14:dataBar>
          </x14:cfRule>
          <xm:sqref>B9:J9 L9:N9</xm:sqref>
        </x14:conditionalFormatting>
        <x14:conditionalFormatting xmlns:xm="http://schemas.microsoft.com/office/excel/2006/main">
          <x14:cfRule type="dataBar" id="{D18A5FB2-EC74-E346-80C5-E4AD39451646}">
            <x14:dataBar minLength="0" maxLength="100" negativeBarColorSameAsPositive="1" axisPosition="none">
              <x14:cfvo type="min"/>
              <x14:cfvo type="max"/>
            </x14:dataBar>
          </x14:cfRule>
          <xm:sqref>D9:J9 L9:N9</xm:sqref>
        </x14:conditionalFormatting>
        <x14:conditionalFormatting xmlns:xm="http://schemas.microsoft.com/office/excel/2006/main">
          <x14:cfRule type="dataBar" id="{5B1B8F5A-6789-5F42-8682-A1E2F1FDC226}">
            <x14:dataBar minLength="0" maxLength="100" negativeBarColorSameAsPositive="1" axisPosition="none">
              <x14:cfvo type="min"/>
              <x14:cfvo type="max"/>
            </x14:dataBar>
          </x14:cfRule>
          <xm:sqref>D14:H20</xm:sqref>
        </x14:conditionalFormatting>
        <x14:conditionalFormatting xmlns:xm="http://schemas.microsoft.com/office/excel/2006/main">
          <x14:cfRule type="dataBar" id="{9FA2B8D5-7AE3-D845-815A-8368F012A539}">
            <x14:dataBar minLength="0" maxLength="100" negativeBarColorSameAsPositive="1" axisPosition="none">
              <x14:cfvo type="min"/>
              <x14:cfvo type="max"/>
            </x14:dataBar>
          </x14:cfRule>
          <xm:sqref>D27:I29</xm:sqref>
        </x14:conditionalFormatting>
        <x14:conditionalFormatting xmlns:xm="http://schemas.microsoft.com/office/excel/2006/main">
          <x14:cfRule type="dataBar" id="{3AD26161-FF64-F746-BAB5-036E9D5907A9}">
            <x14:dataBar minLength="0" maxLength="100" negativeBarColorSameAsPositive="1" axisPosition="none">
              <x14:cfvo type="min"/>
              <x14:cfvo type="max"/>
            </x14:dataBar>
          </x14:cfRule>
          <xm:sqref>D36:I39</xm:sqref>
        </x14:conditionalFormatting>
        <x14:conditionalFormatting xmlns:xm="http://schemas.microsoft.com/office/excel/2006/main">
          <x14:cfRule type="dataBar" id="{16EA919F-75FB-4142-9BCB-A9F6A336AC20}">
            <x14:dataBar minLength="0" maxLength="100" negativeBarColorSameAsPositive="1" axisPosition="none">
              <x14:cfvo type="min"/>
              <x14:cfvo type="max"/>
            </x14:dataBar>
          </x14:cfRule>
          <xm:sqref>D53:H55</xm:sqref>
        </x14:conditionalFormatting>
        <x14:conditionalFormatting xmlns:xm="http://schemas.microsoft.com/office/excel/2006/main">
          <x14:cfRule type="dataBar" id="{41EEBAD7-10EF-DE46-9D69-CF7C86E6432E}">
            <x14:dataBar minLength="0" maxLength="100" negativeBarColorSameAsPositive="1" axisPosition="none">
              <x14:cfvo type="min"/>
              <x14:cfvo type="max"/>
            </x14:dataBar>
          </x14:cfRule>
          <xm:sqref>D44:H46</xm:sqref>
        </x14:conditionalFormatting>
        <x14:conditionalFormatting xmlns:xm="http://schemas.microsoft.com/office/excel/2006/main">
          <x14:cfRule type="dataBar" id="{3DAB8A08-6518-7E42-9FF8-F760B905E2BA}">
            <x14:dataBar minLength="0" maxLength="100" negativeBarColorSameAsPositive="1" axisPosition="none">
              <x14:cfvo type="min"/>
              <x14:cfvo type="max"/>
            </x14:dataBar>
          </x14:cfRule>
          <xm:sqref>D36:H39</xm:sqref>
        </x14:conditionalFormatting>
        <x14:conditionalFormatting xmlns:xm="http://schemas.microsoft.com/office/excel/2006/main">
          <x14:cfRule type="dataBar" id="{B717AD88-3BCD-A741-A08E-E82EA1F0FAC2}">
            <x14:dataBar minLength="0" maxLength="100" negativeBarColorSameAsPositive="1" axisPosition="none">
              <x14:cfvo type="min"/>
              <x14:cfvo type="max"/>
            </x14:dataBar>
          </x14:cfRule>
          <xm:sqref>D27:H29</xm:sqref>
        </x14:conditionalFormatting>
        <x14:conditionalFormatting xmlns:xm="http://schemas.microsoft.com/office/excel/2006/main">
          <x14:cfRule type="dataBar" id="{A02C483A-7A34-6545-8392-80DCEC29196C}">
            <x14:dataBar minLength="0" maxLength="100" negativeBarColorSameAsPositive="1" axisPosition="none">
              <x14:cfvo type="min"/>
              <x14:cfvo type="max"/>
            </x14:dataBar>
          </x14:cfRule>
          <xm:sqref>K9</xm:sqref>
        </x14:conditionalFormatting>
        <x14:conditionalFormatting xmlns:xm="http://schemas.microsoft.com/office/excel/2006/main">
          <x14:cfRule type="dataBar" id="{BC197A86-D439-E84C-8CBF-0B7171115738}">
            <x14:dataBar minLength="0" maxLength="100" negativeBarColorSameAsPositive="1" axisPosition="none">
              <x14:cfvo type="min"/>
              <x14:cfvo type="max"/>
            </x14:dataBar>
          </x14:cfRule>
          <xm:sqref>K9</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2:P67"/>
  <sheetViews>
    <sheetView topLeftCell="A56" zoomScale="130" zoomScaleNormal="130" zoomScalePageLayoutView="130" workbookViewId="0">
      <selection activeCell="B65" sqref="B65"/>
    </sheetView>
  </sheetViews>
  <sheetFormatPr baseColWidth="10" defaultRowHeight="14" x14ac:dyDescent="0.2"/>
  <cols>
    <col min="2" max="2" width="12.796875" customWidth="1"/>
    <col min="3" max="3" width="50.19921875" customWidth="1"/>
    <col min="4" max="14" width="16.3984375" customWidth="1"/>
    <col min="15" max="15" width="8.59765625" customWidth="1"/>
    <col min="16" max="16" width="16.3984375" customWidth="1"/>
  </cols>
  <sheetData>
    <row r="2" spans="1:16" x14ac:dyDescent="0.2">
      <c r="D2" s="27" t="s">
        <v>287</v>
      </c>
      <c r="E2" s="27" t="s">
        <v>288</v>
      </c>
      <c r="F2" s="27" t="s">
        <v>290</v>
      </c>
      <c r="H2" s="27"/>
    </row>
    <row r="3" spans="1:16" x14ac:dyDescent="0.2">
      <c r="A3" s="10" t="s">
        <v>276</v>
      </c>
      <c r="D3">
        <f>VLOOKUP(B4,rate!A7:B13,2,FALSE)</f>
        <v>2</v>
      </c>
      <c r="E3">
        <f>VLOOKUP(B4,rate!A7:C14,3,FALSE)</f>
        <v>2</v>
      </c>
      <c r="F3">
        <f>VLOOKUP(B4,rate!A7:D13,4,FALSE)</f>
        <v>100</v>
      </c>
    </row>
    <row r="4" spans="1:16" x14ac:dyDescent="0.2">
      <c r="A4" t="s">
        <v>277</v>
      </c>
      <c r="B4" s="20" t="s">
        <v>153</v>
      </c>
    </row>
    <row r="7" spans="1:16" x14ac:dyDescent="0.2">
      <c r="B7" s="85" t="s">
        <v>262</v>
      </c>
      <c r="C7" s="85" t="s">
        <v>262</v>
      </c>
      <c r="D7" s="85" t="s">
        <v>262</v>
      </c>
      <c r="E7" s="85" t="s">
        <v>262</v>
      </c>
      <c r="F7" s="85" t="s">
        <v>262</v>
      </c>
      <c r="G7" s="85" t="s">
        <v>262</v>
      </c>
      <c r="H7" s="85" t="s">
        <v>262</v>
      </c>
      <c r="I7" s="85" t="s">
        <v>262</v>
      </c>
      <c r="J7" s="85" t="s">
        <v>262</v>
      </c>
      <c r="K7" s="85" t="s">
        <v>262</v>
      </c>
      <c r="L7" s="85" t="s">
        <v>262</v>
      </c>
      <c r="M7" s="85" t="s">
        <v>262</v>
      </c>
      <c r="N7" s="85" t="s">
        <v>262</v>
      </c>
      <c r="O7" s="85" t="s">
        <v>262</v>
      </c>
      <c r="P7" s="85" t="s">
        <v>262</v>
      </c>
    </row>
    <row r="8" spans="1:16" ht="26" x14ac:dyDescent="0.2">
      <c r="B8" s="83" t="s">
        <v>259</v>
      </c>
      <c r="C8" s="83" t="s">
        <v>259</v>
      </c>
      <c r="D8" s="19">
        <v>0</v>
      </c>
      <c r="E8" s="19" t="s">
        <v>263</v>
      </c>
      <c r="F8" s="19" t="s">
        <v>264</v>
      </c>
      <c r="G8" s="19" t="s">
        <v>265</v>
      </c>
      <c r="H8" s="19" t="s">
        <v>266</v>
      </c>
      <c r="I8" s="19" t="s">
        <v>267</v>
      </c>
      <c r="J8" s="19" t="s">
        <v>268</v>
      </c>
      <c r="K8" s="19" t="s">
        <v>269</v>
      </c>
      <c r="L8" s="19" t="s">
        <v>270</v>
      </c>
      <c r="M8" s="19" t="s">
        <v>271</v>
      </c>
      <c r="N8" s="19">
        <v>10</v>
      </c>
      <c r="O8" s="13" t="s">
        <v>282</v>
      </c>
      <c r="P8" s="13" t="s">
        <v>281</v>
      </c>
    </row>
    <row r="9" spans="1:16" x14ac:dyDescent="0.2">
      <c r="B9" s="81"/>
      <c r="C9" s="81"/>
      <c r="D9" s="17">
        <f>COUNTIFS(all!$F$3:$F$120,'Summary - Client (MSJ)'!$B$4,all!$H$3:$H$120,'Summary - Client (MSJ)'!D8)</f>
        <v>1</v>
      </c>
      <c r="E9" s="17">
        <f>COUNTIFS(all!$F$3:$F$120,'Summary - Client (MSJ)'!$B$4,all!$H$3:$H$120,'Summary - Client (MSJ)'!E8)</f>
        <v>0</v>
      </c>
      <c r="F9" s="17">
        <f>COUNTIFS(all!$F$3:$F$120,'Summary - Client (MSJ)'!$B$4,all!$H$3:$H$120,'Summary - Client (MSJ)'!F8)</f>
        <v>1</v>
      </c>
      <c r="G9" s="17">
        <f>COUNTIFS(all!$F$3:$F$120,'Summary - Client (MSJ)'!$B$4,all!$H$3:$H$120,'Summary - Client (MSJ)'!G8)</f>
        <v>0</v>
      </c>
      <c r="H9" s="17">
        <f>COUNTIFS(all!$F$3:$F$120,'Summary - Client (MSJ)'!$B$4,all!$H$3:$H$120,'Summary - Client (MSJ)'!H8)</f>
        <v>0</v>
      </c>
      <c r="I9" s="17">
        <f>COUNTIFS(all!$F$3:$F$120,'Summary - Client (MSJ)'!$B$4,all!$H$3:$H$120,'Summary - Client (MSJ)'!I8)</f>
        <v>0</v>
      </c>
      <c r="J9" s="17">
        <f>COUNTIFS(all!$F$3:$F$120,'Summary - Client (MSJ)'!$B$4,all!$H$3:$H$120,'Summary - Client (MSJ)'!J8)</f>
        <v>0</v>
      </c>
      <c r="K9" s="17">
        <f>COUNTIFS(all!$F$3:$F$120,'Summary - Client (MSJ)'!$B$4,all!$H$3:$H$120,'Summary - Client (MSJ)'!K8)</f>
        <v>0</v>
      </c>
      <c r="L9" s="17">
        <f>COUNTIFS(all!$F$3:$F$120,'Summary - Client (MSJ)'!$B$4,all!$H$3:$H$120,'Summary - Client (MSJ)'!L8)</f>
        <v>0</v>
      </c>
      <c r="M9" s="17">
        <f>COUNTIFS(all!$F$3:$F$120,'Summary - Client (MSJ)'!$B$4,all!$H$3:$H$120,'Summary - Client (MSJ)'!M8)</f>
        <v>0</v>
      </c>
      <c r="N9" s="17">
        <f>COUNTIFS(all!$F$3:$F$120,'Summary - Client (MSJ)'!$B$4,all!$H$3:$H$120,'Summary - Client (MSJ)'!N8)</f>
        <v>0</v>
      </c>
      <c r="O9" s="18">
        <f>((SUM(M9:N9)-SUM(D9:I9))/P9)*100</f>
        <v>-100</v>
      </c>
      <c r="P9" s="15">
        <f>SUM(D9:N9)</f>
        <v>2</v>
      </c>
    </row>
    <row r="11" spans="1:16" x14ac:dyDescent="0.2">
      <c r="D11">
        <v>1</v>
      </c>
      <c r="E11">
        <v>2</v>
      </c>
      <c r="F11">
        <v>3</v>
      </c>
      <c r="G11">
        <v>4</v>
      </c>
      <c r="H11">
        <v>5</v>
      </c>
    </row>
    <row r="12" spans="1:16" x14ac:dyDescent="0.2">
      <c r="B12" s="85" t="s">
        <v>260</v>
      </c>
      <c r="C12" s="85" t="s">
        <v>260</v>
      </c>
      <c r="D12" s="85" t="s">
        <v>260</v>
      </c>
      <c r="E12" s="85" t="s">
        <v>260</v>
      </c>
      <c r="F12" s="85" t="s">
        <v>260</v>
      </c>
      <c r="G12" s="85" t="s">
        <v>260</v>
      </c>
      <c r="H12" s="85" t="s">
        <v>260</v>
      </c>
      <c r="I12" s="85" t="s">
        <v>260</v>
      </c>
      <c r="J12" s="85" t="s">
        <v>260</v>
      </c>
      <c r="K12" s="85" t="s">
        <v>260</v>
      </c>
      <c r="O12" s="14"/>
    </row>
    <row r="13" spans="1:16" ht="26" x14ac:dyDescent="0.2">
      <c r="B13" s="83" t="s">
        <v>259</v>
      </c>
      <c r="C13" s="83" t="s">
        <v>259</v>
      </c>
      <c r="D13" s="19" t="s">
        <v>215</v>
      </c>
      <c r="E13" s="19" t="s">
        <v>213</v>
      </c>
      <c r="F13" s="19" t="s">
        <v>211</v>
      </c>
      <c r="G13" s="19" t="s">
        <v>212</v>
      </c>
      <c r="H13" s="19" t="s">
        <v>216</v>
      </c>
      <c r="I13" s="13" t="s">
        <v>214</v>
      </c>
      <c r="J13" s="13" t="s">
        <v>258</v>
      </c>
      <c r="K13" s="29" t="s">
        <v>291</v>
      </c>
    </row>
    <row r="14" spans="1:16" x14ac:dyDescent="0.2">
      <c r="B14" s="81" t="s">
        <v>205</v>
      </c>
      <c r="C14" s="81" t="s">
        <v>205</v>
      </c>
      <c r="D14" s="17">
        <f>COUNTIFS(all!$F$3:$F$120,'Summary - Client (MSJ)'!$B$4,all!$I$3:$I$120,'Summary - Client (MSJ)'!D$13)</f>
        <v>1</v>
      </c>
      <c r="E14" s="17">
        <f>COUNTIFS(all!$F$3:$F$120,'Summary - Client (MSJ)'!$B$4,all!$I$3:$I$120,'Summary - Client (MSJ)'!E$13)</f>
        <v>1</v>
      </c>
      <c r="F14" s="17">
        <f>COUNTIFS(all!$F$3:$F$120,'Summary - Client (MSJ)'!$B$4,all!$I$3:$I$120,'Summary - Client (MSJ)'!F$13)</f>
        <v>0</v>
      </c>
      <c r="G14" s="17">
        <f>COUNTIFS(all!$F$3:$F$120,'Summary - Client (MSJ)'!$B$4,all!$I$3:$I$120,'Summary - Client (MSJ)'!G$13)</f>
        <v>0</v>
      </c>
      <c r="H14" s="17">
        <f>COUNTIFS(all!$F$3:$F$120,'Summary - Client (MSJ)'!$B$4,all!$I$3:$I$120,'Summary - Client (MSJ)'!H$13)</f>
        <v>0</v>
      </c>
      <c r="I14" s="17">
        <f>COUNTIFS(all!$F$3:$F$120,'Summary - Client (MSJ)'!$B$4,all!$I$3:$I$120,'Summary - Client (MSJ)'!I$13)</f>
        <v>0</v>
      </c>
      <c r="J14" s="15">
        <f>SUM(D14:I14)</f>
        <v>2</v>
      </c>
      <c r="K14" s="28">
        <f>SUMPRODUCT($D$11:$H$11,D14:H14)/SUM(D14:H14)</f>
        <v>1.5</v>
      </c>
    </row>
    <row r="15" spans="1:16" x14ac:dyDescent="0.2">
      <c r="B15" s="81" t="s">
        <v>206</v>
      </c>
      <c r="C15" s="81" t="s">
        <v>206</v>
      </c>
      <c r="D15" s="17">
        <f>COUNTIFS(all!$F$3:$F$120,'Summary - Client (MSJ)'!$B$4,all!$J$3:$J$120,'Summary - Client (MSJ)'!D$13)</f>
        <v>1</v>
      </c>
      <c r="E15" s="17">
        <f>COUNTIFS(all!$F$3:$F$120,'Summary - Client (MSJ)'!$B$4,all!$J$3:$J$120,'Summary - Client (MSJ)'!E$13)</f>
        <v>1</v>
      </c>
      <c r="F15" s="17">
        <f>COUNTIFS(all!$F$3:$F$120,'Summary - Client (MSJ)'!$B$4,all!$J$3:$J$120,'Summary - Client (MSJ)'!F$13)</f>
        <v>0</v>
      </c>
      <c r="G15" s="17">
        <f>COUNTIFS(all!$F$3:$F$120,'Summary - Client (MSJ)'!$B$4,all!$J$3:$J$120,'Summary - Client (MSJ)'!G$13)</f>
        <v>0</v>
      </c>
      <c r="H15" s="17">
        <f>COUNTIFS(all!$F$3:$F$120,'Summary - Client (MSJ)'!$B$4,all!$J$3:$J$120,'Summary - Client (MSJ)'!H$13)</f>
        <v>0</v>
      </c>
      <c r="I15" s="17">
        <f>COUNTIFS(all!$F$3:$F$120,'Summary - Client (MSJ)'!$B$4,all!$J$3:$J$120,'Summary - Client (MSJ)'!I$13)</f>
        <v>0</v>
      </c>
      <c r="J15" s="15">
        <f t="shared" ref="J15:J20" si="0">SUM(D15:I15)</f>
        <v>2</v>
      </c>
      <c r="K15" s="28">
        <f t="shared" ref="K15:K20" si="1">SUMPRODUCT($D$11:$H$11,D15:H15)/SUM(D15:H15)</f>
        <v>1.5</v>
      </c>
    </row>
    <row r="16" spans="1:16" x14ac:dyDescent="0.2">
      <c r="B16" s="81" t="s">
        <v>207</v>
      </c>
      <c r="C16" s="81" t="s">
        <v>207</v>
      </c>
      <c r="D16" s="17">
        <f>COUNTIFS(all!$F$3:$F$120,'Summary - Client (MSJ)'!$B$4,all!$K$3:$K$120,'Summary - Client (MSJ)'!D$13)</f>
        <v>2</v>
      </c>
      <c r="E16" s="17">
        <f>COUNTIFS(all!$F$3:$F$120,'Summary - Client (MSJ)'!$B$4,all!$K$3:$K$120,'Summary - Client (MSJ)'!E$13)</f>
        <v>0</v>
      </c>
      <c r="F16" s="17">
        <f>COUNTIFS(all!$F$3:$F$120,'Summary - Client (MSJ)'!$B$4,all!$K$3:$K$120,'Summary - Client (MSJ)'!F$13)</f>
        <v>0</v>
      </c>
      <c r="G16" s="17">
        <f>COUNTIFS(all!$F$3:$F$120,'Summary - Client (MSJ)'!$B$4,all!$K$3:$K$120,'Summary - Client (MSJ)'!G$13)</f>
        <v>0</v>
      </c>
      <c r="H16" s="17">
        <f>COUNTIFS(all!$F$3:$F$120,'Summary - Client (MSJ)'!$B$4,all!$K$3:$K$120,'Summary - Client (MSJ)'!H$13)</f>
        <v>0</v>
      </c>
      <c r="I16" s="17">
        <f>COUNTIFS(all!$F$3:$F$120,'Summary - Client (MSJ)'!$B$4,all!$K$3:$K$120,'Summary - Client (MSJ)'!I$13)</f>
        <v>0</v>
      </c>
      <c r="J16" s="15">
        <f t="shared" si="0"/>
        <v>2</v>
      </c>
      <c r="K16" s="28">
        <f t="shared" si="1"/>
        <v>1</v>
      </c>
    </row>
    <row r="17" spans="2:11" x14ac:dyDescent="0.2">
      <c r="B17" s="81" t="s">
        <v>217</v>
      </c>
      <c r="C17" s="81" t="s">
        <v>217</v>
      </c>
      <c r="D17" s="17">
        <f>COUNTIFS(all!$F$3:$F$120,'Summary - Client (MSJ)'!$B$4,all!$L$3:$L$120,'Summary - Client (MSJ)'!D$13)</f>
        <v>1</v>
      </c>
      <c r="E17" s="17">
        <f>COUNTIFS(all!$F$3:$F$120,'Summary - Client (MSJ)'!$B$4,all!$L$3:$L$120,'Summary - Client (MSJ)'!E$13)</f>
        <v>0</v>
      </c>
      <c r="F17" s="17">
        <f>COUNTIFS(all!$F$3:$F$120,'Summary - Client (MSJ)'!$B$4,all!$L$3:$L$120,'Summary - Client (MSJ)'!F$13)</f>
        <v>0</v>
      </c>
      <c r="G17" s="17">
        <f>COUNTIFS(all!$F$3:$F$120,'Summary - Client (MSJ)'!$B$4,all!$L$3:$L$120,'Summary - Client (MSJ)'!G$13)</f>
        <v>0</v>
      </c>
      <c r="H17" s="17">
        <f>COUNTIFS(all!$F$3:$F$120,'Summary - Client (MSJ)'!$B$4,all!$L$3:$L$120,'Summary - Client (MSJ)'!H$13)</f>
        <v>0</v>
      </c>
      <c r="I17" s="17">
        <f>COUNTIFS(all!$F$3:$F$120,'Summary - Client (MSJ)'!$B$4,all!$L$3:$L$120,'Summary - Client (MSJ)'!I$13)</f>
        <v>1</v>
      </c>
      <c r="J17" s="15">
        <f t="shared" si="0"/>
        <v>2</v>
      </c>
      <c r="K17" s="28">
        <f t="shared" si="1"/>
        <v>1</v>
      </c>
    </row>
    <row r="18" spans="2:11" x14ac:dyDescent="0.2">
      <c r="B18" s="81" t="s">
        <v>208</v>
      </c>
      <c r="C18" s="81" t="s">
        <v>208</v>
      </c>
      <c r="D18" s="17">
        <f>COUNTIFS(all!$F$3:$F$120,'Summary - Client (MSJ)'!$B$4,all!$M$3:$M$120,'Summary - Client (MSJ)'!D$13)</f>
        <v>1</v>
      </c>
      <c r="E18" s="17">
        <f>COUNTIFS(all!$F$3:$F$120,'Summary - Client (MSJ)'!$B$4,all!$M$3:$M$120,'Summary - Client (MSJ)'!E$13)</f>
        <v>0</v>
      </c>
      <c r="F18" s="17">
        <f>COUNTIFS(all!$F$3:$F$120,'Summary - Client (MSJ)'!$B$4,all!$M$3:$M$120,'Summary - Client (MSJ)'!F$13)</f>
        <v>0</v>
      </c>
      <c r="G18" s="17">
        <f>COUNTIFS(all!$F$3:$F$120,'Summary - Client (MSJ)'!$B$4,all!$M$3:$M$120,'Summary - Client (MSJ)'!G$13)</f>
        <v>0</v>
      </c>
      <c r="H18" s="17">
        <f>COUNTIFS(all!$F$3:$F$120,'Summary - Client (MSJ)'!$B$4,all!$M$3:$M$120,'Summary - Client (MSJ)'!H$13)</f>
        <v>0</v>
      </c>
      <c r="I18" s="17">
        <f>COUNTIFS(all!$F$3:$F$120,'Summary - Client (MSJ)'!$B$4,all!$M$3:$M$120,'Summary - Client (MSJ)'!I$13)</f>
        <v>1</v>
      </c>
      <c r="J18" s="15">
        <f t="shared" si="0"/>
        <v>2</v>
      </c>
      <c r="K18" s="28">
        <f t="shared" si="1"/>
        <v>1</v>
      </c>
    </row>
    <row r="19" spans="2:11" x14ac:dyDescent="0.2">
      <c r="B19" s="81" t="s">
        <v>209</v>
      </c>
      <c r="C19" s="81" t="s">
        <v>209</v>
      </c>
      <c r="D19" s="17">
        <f>COUNTIFS(all!$F$3:$F$120,'Summary - Client (MSJ)'!$B$4,all!$N$3:$N$120,'Summary - Client (MSJ)'!D$13)</f>
        <v>1</v>
      </c>
      <c r="E19" s="17">
        <f>COUNTIFS(all!$F$3:$F$120,'Summary - Client (MSJ)'!$B$4,all!$N$3:$N$120,'Summary - Client (MSJ)'!E$13)</f>
        <v>0</v>
      </c>
      <c r="F19" s="17">
        <f>COUNTIFS(all!$F$3:$F$120,'Summary - Client (MSJ)'!$B$4,all!$N$3:$N$120,'Summary - Client (MSJ)'!F$13)</f>
        <v>0</v>
      </c>
      <c r="G19" s="17">
        <f>COUNTIFS(all!$F$3:$F$120,'Summary - Client (MSJ)'!$B$4,all!$N$3:$N$120,'Summary - Client (MSJ)'!G$13)</f>
        <v>0</v>
      </c>
      <c r="H19" s="17">
        <f>COUNTIFS(all!$F$3:$F$120,'Summary - Client (MSJ)'!$B$4,all!$N$3:$N$120,'Summary - Client (MSJ)'!H$13)</f>
        <v>0</v>
      </c>
      <c r="I19" s="17">
        <f>COUNTIFS(all!$F$3:$F$120,'Summary - Client (MSJ)'!$B$4,all!$N$3:$N$120,'Summary - Client (MSJ)'!I$13)</f>
        <v>1</v>
      </c>
      <c r="J19" s="15">
        <f t="shared" si="0"/>
        <v>2</v>
      </c>
      <c r="K19" s="28">
        <f t="shared" si="1"/>
        <v>1</v>
      </c>
    </row>
    <row r="20" spans="2:11" x14ac:dyDescent="0.2">
      <c r="B20" s="81" t="s">
        <v>210</v>
      </c>
      <c r="C20" s="81" t="s">
        <v>210</v>
      </c>
      <c r="D20" s="17">
        <f>COUNTIFS(all!$F$3:$F$120,'Summary - Client (MSJ)'!$B$4,all!$O$3:$O$120,'Summary - Client (MSJ)'!D$13)</f>
        <v>1</v>
      </c>
      <c r="E20" s="17">
        <f>COUNTIFS(all!$F$3:$F$120,'Summary - Client (MSJ)'!$B$4,all!$O$3:$O$120,'Summary - Client (MSJ)'!E$13)</f>
        <v>0</v>
      </c>
      <c r="F20" s="17">
        <f>COUNTIFS(all!$F$3:$F$120,'Summary - Client (MSJ)'!$B$4,all!$O$3:$O$120,'Summary - Client (MSJ)'!F$13)</f>
        <v>0</v>
      </c>
      <c r="G20" s="17">
        <f>COUNTIFS(all!$F$3:$F$120,'Summary - Client (MSJ)'!$B$4,all!$O$3:$O$120,'Summary - Client (MSJ)'!G$13)</f>
        <v>0</v>
      </c>
      <c r="H20" s="17">
        <f>COUNTIFS(all!$F$3:$F$120,'Summary - Client (MSJ)'!$B$4,all!$O$3:$O$120,'Summary - Client (MSJ)'!H$13)</f>
        <v>0</v>
      </c>
      <c r="I20" s="17">
        <f>COUNTIFS(all!$F$3:$F$120,'Summary - Client (MSJ)'!$B$4,all!$O$3:$O$120,'Summary - Client (MSJ)'!I$13)</f>
        <v>1</v>
      </c>
      <c r="J20" s="15">
        <f t="shared" si="0"/>
        <v>2</v>
      </c>
      <c r="K20" s="28">
        <f t="shared" si="1"/>
        <v>1</v>
      </c>
    </row>
    <row r="25" spans="2:11" x14ac:dyDescent="0.2">
      <c r="B25" s="85" t="s">
        <v>272</v>
      </c>
      <c r="C25" s="85" t="s">
        <v>272</v>
      </c>
      <c r="D25" s="85" t="s">
        <v>272</v>
      </c>
      <c r="E25" s="85" t="s">
        <v>272</v>
      </c>
      <c r="F25" s="85" t="s">
        <v>272</v>
      </c>
      <c r="G25" s="85" t="s">
        <v>272</v>
      </c>
      <c r="H25" s="85" t="s">
        <v>272</v>
      </c>
      <c r="I25" s="85" t="s">
        <v>272</v>
      </c>
      <c r="J25" s="85" t="s">
        <v>272</v>
      </c>
      <c r="K25" s="85" t="s">
        <v>272</v>
      </c>
    </row>
    <row r="26" spans="2:11" ht="26" x14ac:dyDescent="0.2">
      <c r="B26" s="83" t="s">
        <v>259</v>
      </c>
      <c r="C26" s="83" t="s">
        <v>259</v>
      </c>
      <c r="D26" s="19" t="s">
        <v>215</v>
      </c>
      <c r="E26" s="19" t="s">
        <v>213</v>
      </c>
      <c r="F26" s="19" t="s">
        <v>211</v>
      </c>
      <c r="G26" s="19" t="s">
        <v>212</v>
      </c>
      <c r="H26" s="19" t="s">
        <v>216</v>
      </c>
      <c r="I26" s="13" t="s">
        <v>214</v>
      </c>
      <c r="J26" s="13" t="s">
        <v>258</v>
      </c>
      <c r="K26" s="29" t="s">
        <v>291</v>
      </c>
    </row>
    <row r="27" spans="2:11" x14ac:dyDescent="0.2">
      <c r="B27" s="81" t="s">
        <v>218</v>
      </c>
      <c r="C27" s="81" t="s">
        <v>218</v>
      </c>
      <c r="D27" s="17">
        <f>COUNTIFS(all!$F$3:$F$120,'Summary - Client (MSJ)'!$B$4,all!$Q$3:$Q$120,'Summary - Client (MSJ)'!D$13)</f>
        <v>1</v>
      </c>
      <c r="E27" s="17">
        <f>COUNTIFS(all!$F$3:$F$120,'Summary - Client (MSJ)'!$B$4,all!$Q$3:$Q$120,'Summary - Client (MSJ)'!E$13)</f>
        <v>0</v>
      </c>
      <c r="F27" s="17">
        <f>COUNTIFS(all!$F$3:$F$120,'Summary - Client (MSJ)'!$B$4,all!$Q$3:$Q$120,'Summary - Client (MSJ)'!F$13)</f>
        <v>1</v>
      </c>
      <c r="G27" s="17">
        <f>COUNTIFS(all!$F$3:$F$120,'Summary - Client (MSJ)'!$B$4,all!$Q$3:$Q$120,'Summary - Client (MSJ)'!G$13)</f>
        <v>0</v>
      </c>
      <c r="H27" s="17">
        <f>COUNTIFS(all!$F$3:$F$120,'Summary - Client (MSJ)'!$B$4,all!$Q$3:$Q$120,'Summary - Client (MSJ)'!H$13)</f>
        <v>0</v>
      </c>
      <c r="I27" s="17">
        <f>COUNTIFS(all!$F$3:$F$120,'Summary - Client (MSJ)'!$B$4,all!$Q$3:$Q$120,'Summary - Client (MSJ)'!I$13)</f>
        <v>0</v>
      </c>
      <c r="J27" s="15">
        <f>SUM(D27:I27)</f>
        <v>2</v>
      </c>
      <c r="K27" s="28">
        <f>SUMPRODUCT($D$11:$H$11,D27:H27)/SUM(D27:H27)</f>
        <v>2</v>
      </c>
    </row>
    <row r="28" spans="2:11" x14ac:dyDescent="0.2">
      <c r="B28" s="81" t="s">
        <v>219</v>
      </c>
      <c r="C28" s="81" t="s">
        <v>219</v>
      </c>
      <c r="D28" s="17">
        <f>COUNTIFS(all!$F$3:$F$120,'Summary - Client (MSJ)'!$B$4,all!$R$3:$R$120,'Summary - Client (MSJ)'!D$13)</f>
        <v>1</v>
      </c>
      <c r="E28" s="17">
        <f>COUNTIFS(all!$F$3:$F$120,'Summary - Client (MSJ)'!$B$4,all!$R$3:$R$120,'Summary - Client (MSJ)'!E$13)</f>
        <v>0</v>
      </c>
      <c r="F28" s="17">
        <f>COUNTIFS(all!$F$3:$F$120,'Summary - Client (MSJ)'!$B$4,all!$R$3:$R$120,'Summary - Client (MSJ)'!F$13)</f>
        <v>1</v>
      </c>
      <c r="G28" s="17">
        <f>COUNTIFS(all!$F$3:$F$120,'Summary - Client (MSJ)'!$B$4,all!$R$3:$R$120,'Summary - Client (MSJ)'!G$13)</f>
        <v>0</v>
      </c>
      <c r="H28" s="17">
        <f>COUNTIFS(all!$F$3:$F$120,'Summary - Client (MSJ)'!$B$4,all!$R$3:$R$120,'Summary - Client (MSJ)'!H$13)</f>
        <v>0</v>
      </c>
      <c r="I28" s="17">
        <f>COUNTIFS(all!$F$3:$F$120,'Summary - Client (MSJ)'!$B$4,all!$R$3:$R$120,'Summary - Client (MSJ)'!I$13)</f>
        <v>0</v>
      </c>
      <c r="J28" s="15">
        <f>SUM(D28:I28)</f>
        <v>2</v>
      </c>
      <c r="K28" s="28">
        <f>SUMPRODUCT($D$11:$H$11,D28:H28)/SUM(D28:H28)</f>
        <v>2</v>
      </c>
    </row>
    <row r="29" spans="2:11" x14ac:dyDescent="0.2">
      <c r="B29" s="81" t="s">
        <v>220</v>
      </c>
      <c r="C29" s="81" t="s">
        <v>220</v>
      </c>
      <c r="D29" s="17">
        <f>COUNTIFS(all!$F$3:$F$120,'Summary - Client (MSJ)'!$B$4,all!$S$3:$S$120,'Summary - Client (MSJ)'!D$13)</f>
        <v>1</v>
      </c>
      <c r="E29" s="17">
        <f>COUNTIFS(all!$F$3:$F$120,'Summary - Client (MSJ)'!$B$4,all!$S$3:$S$120,'Summary - Client (MSJ)'!E$13)</f>
        <v>1</v>
      </c>
      <c r="F29" s="17">
        <f>COUNTIFS(all!$F$3:$F$120,'Summary - Client (MSJ)'!$B$4,all!$S$3:$S$120,'Summary - Client (MSJ)'!F$13)</f>
        <v>0</v>
      </c>
      <c r="G29" s="17">
        <f>COUNTIFS(all!$F$3:$F$120,'Summary - Client (MSJ)'!$B$4,all!$S$3:$S$120,'Summary - Client (MSJ)'!G$13)</f>
        <v>0</v>
      </c>
      <c r="H29" s="17">
        <f>COUNTIFS(all!$F$3:$F$120,'Summary - Client (MSJ)'!$B$4,all!$S$3:$S$120,'Summary - Client (MSJ)'!H$13)</f>
        <v>0</v>
      </c>
      <c r="I29" s="17">
        <f>COUNTIFS(all!$F$3:$F$120,'Summary - Client (MSJ)'!$B$4,all!$S$3:$S$120,'Summary - Client (MSJ)'!I$13)</f>
        <v>0</v>
      </c>
      <c r="J29" s="15">
        <f>SUM(D29:I29)</f>
        <v>2</v>
      </c>
      <c r="K29" s="28">
        <f>SUMPRODUCT($D$11:$H$11,D29:H29)/SUM(D29:H29)</f>
        <v>1.5</v>
      </c>
    </row>
    <row r="34" spans="2:11" x14ac:dyDescent="0.2">
      <c r="B34" s="85" t="s">
        <v>273</v>
      </c>
      <c r="C34" s="85" t="s">
        <v>273</v>
      </c>
      <c r="D34" s="85" t="s">
        <v>273</v>
      </c>
      <c r="E34" s="85" t="s">
        <v>273</v>
      </c>
      <c r="F34" s="85" t="s">
        <v>273</v>
      </c>
      <c r="G34" s="85" t="s">
        <v>273</v>
      </c>
      <c r="H34" s="85" t="s">
        <v>273</v>
      </c>
      <c r="I34" s="85" t="s">
        <v>273</v>
      </c>
      <c r="J34" s="85" t="s">
        <v>273</v>
      </c>
      <c r="K34" s="85" t="s">
        <v>273</v>
      </c>
    </row>
    <row r="35" spans="2:11" ht="26" x14ac:dyDescent="0.2">
      <c r="B35" s="83" t="s">
        <v>259</v>
      </c>
      <c r="C35" s="83" t="s">
        <v>259</v>
      </c>
      <c r="D35" s="19" t="s">
        <v>215</v>
      </c>
      <c r="E35" s="19" t="s">
        <v>213</v>
      </c>
      <c r="F35" s="19" t="s">
        <v>211</v>
      </c>
      <c r="G35" s="19" t="s">
        <v>212</v>
      </c>
      <c r="H35" s="19" t="s">
        <v>216</v>
      </c>
      <c r="I35" s="13" t="s">
        <v>214</v>
      </c>
      <c r="J35" s="13" t="s">
        <v>258</v>
      </c>
      <c r="K35" s="29" t="s">
        <v>291</v>
      </c>
    </row>
    <row r="36" spans="2:11" x14ac:dyDescent="0.2">
      <c r="B36" s="81" t="s">
        <v>221</v>
      </c>
      <c r="C36" s="81" t="s">
        <v>221</v>
      </c>
      <c r="D36" s="17">
        <f>COUNTIFS(all!$F$3:$F$120,'Summary - Client (MSJ)'!$B$4,all!$U$3:$U$120,'Summary - Client (MSJ)'!D$13)</f>
        <v>1</v>
      </c>
      <c r="E36" s="17">
        <f>COUNTIFS(all!$F$3:$F$120,'Summary - Client (MSJ)'!$B$4,all!$U$3:$U$120,'Summary - Client (MSJ)'!E$13)</f>
        <v>1</v>
      </c>
      <c r="F36" s="17">
        <f>COUNTIFS(all!$F$3:$F$120,'Summary - Client (MSJ)'!$B$4,all!$U$3:$U$120,'Summary - Client (MSJ)'!F$13)</f>
        <v>0</v>
      </c>
      <c r="G36" s="17">
        <f>COUNTIFS(all!$F$3:$F$120,'Summary - Client (MSJ)'!$B$4,all!$U$3:$U$120,'Summary - Client (MSJ)'!G$13)</f>
        <v>0</v>
      </c>
      <c r="H36" s="17">
        <f>COUNTIFS(all!$F$3:$F$120,'Summary - Client (MSJ)'!$B$4,all!$U$3:$U$120,'Summary - Client (MSJ)'!H$13)</f>
        <v>0</v>
      </c>
      <c r="I36" s="17">
        <f>COUNTIFS(all!$F$3:$F$120,'Summary - Client (MSJ)'!$B$4,all!$U$3:$U$120,'Summary - Client (MSJ)'!I$13)</f>
        <v>0</v>
      </c>
      <c r="J36" s="15">
        <f>SUM(D36:I36)</f>
        <v>2</v>
      </c>
      <c r="K36" s="28">
        <f>SUMPRODUCT($D$11:$H$11,D36:H36)/SUM(D36:H36)</f>
        <v>1.5</v>
      </c>
    </row>
    <row r="37" spans="2:11" x14ac:dyDescent="0.2">
      <c r="B37" s="81" t="s">
        <v>222</v>
      </c>
      <c r="C37" s="81" t="s">
        <v>222</v>
      </c>
      <c r="D37" s="17">
        <f>COUNTIFS(all!$F$3:$F$120,'Summary - Client (MSJ)'!$B$4,all!$V$3:$V$120,'Summary - Client (MSJ)'!D$13)</f>
        <v>0</v>
      </c>
      <c r="E37" s="17">
        <f>COUNTIFS(all!$F$3:$F$120,'Summary - Client (MSJ)'!$B$4,all!$V$3:$V$120,'Summary - Client (MSJ)'!E$13)</f>
        <v>2</v>
      </c>
      <c r="F37" s="17">
        <f>COUNTIFS(all!$F$3:$F$120,'Summary - Client (MSJ)'!$B$4,all!$V$3:$V$120,'Summary - Client (MSJ)'!F$13)</f>
        <v>0</v>
      </c>
      <c r="G37" s="17">
        <f>COUNTIFS(all!$F$3:$F$120,'Summary - Client (MSJ)'!$B$4,all!$V$3:$V$120,'Summary - Client (MSJ)'!G$13)</f>
        <v>0</v>
      </c>
      <c r="H37" s="17">
        <f>COUNTIFS(all!$F$3:$F$120,'Summary - Client (MSJ)'!$B$4,all!$V$3:$V$120,'Summary - Client (MSJ)'!H$13)</f>
        <v>0</v>
      </c>
      <c r="I37" s="17">
        <f>COUNTIFS(all!$F$3:$F$120,'Summary - Client (MSJ)'!$B$4,all!$V$3:$V$120,'Summary - Client (MSJ)'!I$13)</f>
        <v>0</v>
      </c>
      <c r="J37" s="15">
        <f>SUM(D37:I37)</f>
        <v>2</v>
      </c>
      <c r="K37" s="28">
        <f>SUMPRODUCT($D$11:$H$11,D37:H37)/SUM(D37:H37)</f>
        <v>2</v>
      </c>
    </row>
    <row r="38" spans="2:11" x14ac:dyDescent="0.2">
      <c r="B38" s="81" t="s">
        <v>223</v>
      </c>
      <c r="C38" s="81" t="s">
        <v>223</v>
      </c>
      <c r="D38" s="17">
        <f>COUNTIFS(all!$F$3:$F$120,'Summary - Client (MSJ)'!$B$4,all!$W$3:$W$120,'Summary - Client (MSJ)'!D$13)</f>
        <v>1</v>
      </c>
      <c r="E38" s="17">
        <f>COUNTIFS(all!$F$3:$F$120,'Summary - Client (MSJ)'!$B$4,all!$W$3:$W$120,'Summary - Client (MSJ)'!E$13)</f>
        <v>1</v>
      </c>
      <c r="F38" s="17">
        <f>COUNTIFS(all!$F$3:$F$120,'Summary - Client (MSJ)'!$B$4,all!$W$3:$W$120,'Summary - Client (MSJ)'!F$13)</f>
        <v>0</v>
      </c>
      <c r="G38" s="17">
        <f>COUNTIFS(all!$F$3:$F$120,'Summary - Client (MSJ)'!$B$4,all!$W$3:$W$120,'Summary - Client (MSJ)'!G$13)</f>
        <v>0</v>
      </c>
      <c r="H38" s="17">
        <f>COUNTIFS(all!$F$3:$F$120,'Summary - Client (MSJ)'!$B$4,all!$W$3:$W$120,'Summary - Client (MSJ)'!H$13)</f>
        <v>0</v>
      </c>
      <c r="I38" s="17">
        <f>COUNTIFS(all!$F$3:$F$120,'Summary - Client (MSJ)'!$B$4,all!$W$3:$W$120,'Summary - Client (MSJ)'!I$13)</f>
        <v>0</v>
      </c>
      <c r="J38" s="15">
        <f>SUM(D38:I38)</f>
        <v>2</v>
      </c>
      <c r="K38" s="28">
        <f>SUMPRODUCT($D$11:$H$11,D38:H38)/SUM(D38:H38)</f>
        <v>1.5</v>
      </c>
    </row>
    <row r="39" spans="2:11" x14ac:dyDescent="0.2">
      <c r="B39" s="81" t="s">
        <v>224</v>
      </c>
      <c r="C39" s="81" t="s">
        <v>224</v>
      </c>
      <c r="D39" s="17">
        <f>COUNTIFS(all!$F$3:$F$120,'Summary - Client (MSJ)'!$B$4,all!$X$3:$X$120,'Summary - Client (MSJ)'!D$13)</f>
        <v>1</v>
      </c>
      <c r="E39" s="17">
        <f>COUNTIFS(all!$F$3:$F$120,'Summary - Client (MSJ)'!$B$4,all!$X$3:$X$120,'Summary - Client (MSJ)'!E$13)</f>
        <v>1</v>
      </c>
      <c r="F39" s="17">
        <f>COUNTIFS(all!$F$3:$F$120,'Summary - Client (MSJ)'!$B$4,all!$X$3:$X$120,'Summary - Client (MSJ)'!F$13)</f>
        <v>0</v>
      </c>
      <c r="G39" s="17">
        <f>COUNTIFS(all!$F$3:$F$120,'Summary - Client (MSJ)'!$B$4,all!$X$3:$X$120,'Summary - Client (MSJ)'!G$13)</f>
        <v>0</v>
      </c>
      <c r="H39" s="17">
        <f>COUNTIFS(all!$F$3:$F$120,'Summary - Client (MSJ)'!$B$4,all!$X$3:$X$120,'Summary - Client (MSJ)'!H$13)</f>
        <v>0</v>
      </c>
      <c r="I39" s="17">
        <f>COUNTIFS(all!$F$3:$F$120,'Summary - Client (MSJ)'!$B$4,all!$X$3:$X$120,'Summary - Client (MSJ)'!I$13)</f>
        <v>0</v>
      </c>
      <c r="J39" s="15">
        <f>SUM(D39:I39)</f>
        <v>2</v>
      </c>
      <c r="K39" s="28">
        <f>SUMPRODUCT($D$11:$H$11,D39:H39)/SUM(D39:H39)</f>
        <v>1.5</v>
      </c>
    </row>
    <row r="42" spans="2:11" x14ac:dyDescent="0.2">
      <c r="B42" s="82" t="s">
        <v>274</v>
      </c>
      <c r="C42" s="82" t="s">
        <v>274</v>
      </c>
      <c r="D42" s="82" t="s">
        <v>274</v>
      </c>
      <c r="E42" s="82" t="s">
        <v>274</v>
      </c>
      <c r="F42" s="82" t="s">
        <v>274</v>
      </c>
      <c r="G42" s="82" t="s">
        <v>274</v>
      </c>
      <c r="H42" s="82" t="s">
        <v>274</v>
      </c>
      <c r="I42" s="82" t="s">
        <v>274</v>
      </c>
      <c r="J42" s="82" t="s">
        <v>274</v>
      </c>
      <c r="K42" s="82" t="s">
        <v>274</v>
      </c>
    </row>
    <row r="43" spans="2:11" ht="26" x14ac:dyDescent="0.2">
      <c r="B43" s="83" t="s">
        <v>259</v>
      </c>
      <c r="C43" s="83" t="s">
        <v>259</v>
      </c>
      <c r="D43" s="19" t="s">
        <v>215</v>
      </c>
      <c r="E43" s="19" t="s">
        <v>213</v>
      </c>
      <c r="F43" s="19" t="s">
        <v>211</v>
      </c>
      <c r="G43" s="19" t="s">
        <v>212</v>
      </c>
      <c r="H43" s="19" t="s">
        <v>216</v>
      </c>
      <c r="I43" s="13" t="s">
        <v>214</v>
      </c>
      <c r="J43" s="13" t="s">
        <v>258</v>
      </c>
      <c r="K43" s="29" t="s">
        <v>291</v>
      </c>
    </row>
    <row r="44" spans="2:11" x14ac:dyDescent="0.2">
      <c r="B44" s="81" t="s">
        <v>225</v>
      </c>
      <c r="C44" s="81" t="s">
        <v>225</v>
      </c>
      <c r="D44" s="17">
        <f>COUNTIFS(all!$F$3:$F$120,'Summary - Client (MSJ)'!$B$4,all!$Z$3:$Z$120,'Summary - Client (MSJ)'!D$13)</f>
        <v>2</v>
      </c>
      <c r="E44" s="17">
        <f>COUNTIFS(all!$F$3:$F$120,'Summary - Client (MSJ)'!$B$4,all!$Z$3:$Z$120,'Summary - Client (MSJ)'!E$13)</f>
        <v>0</v>
      </c>
      <c r="F44" s="17">
        <f>COUNTIFS(all!$F$3:$F$120,'Summary - Client (MSJ)'!$B$4,all!$Z$3:$Z$120,'Summary - Client (MSJ)'!F$13)</f>
        <v>0</v>
      </c>
      <c r="G44" s="17">
        <f>COUNTIFS(all!$F$3:$F$120,'Summary - Client (MSJ)'!$B$4,all!$Z$3:$Z$120,'Summary - Client (MSJ)'!G$13)</f>
        <v>0</v>
      </c>
      <c r="H44" s="17">
        <f>COUNTIFS(all!$F$3:$F$120,'Summary - Client (MSJ)'!$B$4,all!$Z$3:$Z$120,'Summary - Client (MSJ)'!H$13)</f>
        <v>0</v>
      </c>
      <c r="I44" s="17">
        <f>COUNTIFS(all!$F$3:$F$120,'Summary - Client (MSJ)'!$B$4,all!$Z$3:$Z$120,'Summary - Client (MSJ)'!I$13)</f>
        <v>0</v>
      </c>
      <c r="J44" s="15">
        <f>SUM(D44:I44)</f>
        <v>2</v>
      </c>
      <c r="K44" s="28">
        <f>SUMPRODUCT($D$11:$H$11,D44:H44)/SUM(D44:H44)</f>
        <v>1</v>
      </c>
    </row>
    <row r="45" spans="2:11" x14ac:dyDescent="0.2">
      <c r="B45" s="81" t="s">
        <v>226</v>
      </c>
      <c r="C45" s="81" t="s">
        <v>226</v>
      </c>
      <c r="D45" s="17">
        <f>COUNTIFS(all!$F$3:$F$120,'Summary - Client (MSJ)'!$B$4,all!$AA$3:$AA$120,'Summary - Client (MSJ)'!D$13)</f>
        <v>0</v>
      </c>
      <c r="E45" s="17">
        <f>COUNTIFS(all!$F$3:$F$120,'Summary - Client (MSJ)'!$B$4,all!$AA$3:$AA$120,'Summary - Client (MSJ)'!E$13)</f>
        <v>1</v>
      </c>
      <c r="F45" s="17">
        <f>COUNTIFS(all!$F$3:$F$120,'Summary - Client (MSJ)'!$B$4,all!$AA$3:$AA$120,'Summary - Client (MSJ)'!F$13)</f>
        <v>0</v>
      </c>
      <c r="G45" s="17">
        <f>COUNTIFS(all!$F$3:$F$120,'Summary - Client (MSJ)'!$B$4,all!$AA$3:$AA$120,'Summary - Client (MSJ)'!G$13)</f>
        <v>0</v>
      </c>
      <c r="H45" s="17">
        <f>COUNTIFS(all!$F$3:$F$120,'Summary - Client (MSJ)'!$B$4,all!$AA$3:$AA$120,'Summary - Client (MSJ)'!H$13)</f>
        <v>0</v>
      </c>
      <c r="I45" s="17">
        <f>COUNTIFS(all!$F$3:$F$120,'Summary - Client (MSJ)'!$B$4,all!$AA$3:$AA$120,'Summary - Client (MSJ)'!I$13)</f>
        <v>1</v>
      </c>
      <c r="J45" s="15">
        <f>SUM(D45:I45)</f>
        <v>2</v>
      </c>
      <c r="K45" s="28">
        <f>SUMPRODUCT($D$11:$H$11,D45:H45)/SUM(D45:H45)</f>
        <v>2</v>
      </c>
    </row>
    <row r="46" spans="2:11" x14ac:dyDescent="0.2">
      <c r="B46" s="81" t="s">
        <v>227</v>
      </c>
      <c r="C46" s="81" t="s">
        <v>227</v>
      </c>
      <c r="D46" s="17">
        <f>COUNTIFS(all!$F$3:$F$120,'Summary - Client (MSJ)'!$B$4,all!$AB$3:$AB$120,'Summary - Client (MSJ)'!D$13)</f>
        <v>2</v>
      </c>
      <c r="E46" s="17">
        <f>COUNTIFS(all!$F$3:$F$120,'Summary - Client (MSJ)'!$B$4,all!$AB$3:$AB$120,'Summary - Client (MSJ)'!E$13)</f>
        <v>0</v>
      </c>
      <c r="F46" s="17">
        <f>COUNTIFS(all!$F$3:$F$120,'Summary - Client (MSJ)'!$B$4,all!$AB$3:$AB$120,'Summary - Client (MSJ)'!F$13)</f>
        <v>0</v>
      </c>
      <c r="G46" s="17">
        <f>COUNTIFS(all!$F$3:$F$120,'Summary - Client (MSJ)'!$B$4,all!$AB$3:$AB$120,'Summary - Client (MSJ)'!G$13)</f>
        <v>0</v>
      </c>
      <c r="H46" s="17">
        <f>COUNTIFS(all!$F$3:$F$120,'Summary - Client (MSJ)'!$B$4,all!$AB$3:$AB$120,'Summary - Client (MSJ)'!H$13)</f>
        <v>0</v>
      </c>
      <c r="I46" s="17">
        <f>COUNTIFS(all!$F$3:$F$120,'Summary - Client (MSJ)'!$B$4,all!$AB$3:$AB$120,'Summary - Client (MSJ)'!I$13)</f>
        <v>0</v>
      </c>
      <c r="J46" s="15">
        <f>SUM(D46:I46)</f>
        <v>2</v>
      </c>
      <c r="K46" s="28">
        <f>SUMPRODUCT($D$11:$H$11,D46:H46)/SUM(D46:H46)</f>
        <v>1</v>
      </c>
    </row>
    <row r="51" spans="1:11" x14ac:dyDescent="0.2">
      <c r="B51" s="82" t="s">
        <v>275</v>
      </c>
      <c r="C51" s="82" t="s">
        <v>275</v>
      </c>
      <c r="D51" s="82" t="s">
        <v>275</v>
      </c>
      <c r="E51" s="82" t="s">
        <v>275</v>
      </c>
      <c r="F51" s="82" t="s">
        <v>275</v>
      </c>
      <c r="G51" s="82" t="s">
        <v>275</v>
      </c>
      <c r="H51" s="82" t="s">
        <v>275</v>
      </c>
      <c r="I51" s="82" t="s">
        <v>275</v>
      </c>
      <c r="J51" s="82" t="s">
        <v>275</v>
      </c>
      <c r="K51" s="82" t="s">
        <v>275</v>
      </c>
    </row>
    <row r="52" spans="1:11" ht="26" x14ac:dyDescent="0.2">
      <c r="B52" s="84" t="s">
        <v>259</v>
      </c>
      <c r="C52" s="84" t="s">
        <v>259</v>
      </c>
      <c r="D52" s="19" t="s">
        <v>215</v>
      </c>
      <c r="E52" s="19" t="s">
        <v>213</v>
      </c>
      <c r="F52" s="19" t="s">
        <v>211</v>
      </c>
      <c r="G52" s="19" t="s">
        <v>212</v>
      </c>
      <c r="H52" s="19" t="s">
        <v>216</v>
      </c>
      <c r="I52" s="12" t="s">
        <v>214</v>
      </c>
      <c r="J52" s="13" t="s">
        <v>258</v>
      </c>
      <c r="K52" s="29" t="s">
        <v>291</v>
      </c>
    </row>
    <row r="53" spans="1:11" x14ac:dyDescent="0.2">
      <c r="B53" s="81" t="s">
        <v>228</v>
      </c>
      <c r="C53" s="81" t="s">
        <v>228</v>
      </c>
      <c r="D53" s="17">
        <f>COUNTIFS(all!$F$3:$F$120,'Summary - Client (MSJ)'!$B$4,all!$AD$3:$AD$120,'Summary - Client (MSJ)'!D$13)</f>
        <v>1</v>
      </c>
      <c r="E53" s="17">
        <f>COUNTIFS(all!$F$3:$F$120,'Summary - Client (MSJ)'!$B$4,all!$AD$3:$AD$120,'Summary - Client (MSJ)'!E$13)</f>
        <v>0</v>
      </c>
      <c r="F53" s="17">
        <f>COUNTIFS(all!$F$3:$F$120,'Summary - Client (MSJ)'!$B$4,all!$AD$3:$AD$120,'Summary - Client (MSJ)'!F$13)</f>
        <v>1</v>
      </c>
      <c r="G53" s="17">
        <f>COUNTIFS(all!$F$3:$F$120,'Summary - Client (MSJ)'!$B$4,all!$AD$3:$AD$120,'Summary - Client (MSJ)'!G$13)</f>
        <v>0</v>
      </c>
      <c r="H53" s="17">
        <f>COUNTIFS(all!$F$3:$F$120,'Summary - Client (MSJ)'!$B$4,all!$AD$3:$AD$120,'Summary - Client (MSJ)'!H$13)</f>
        <v>0</v>
      </c>
      <c r="I53" s="17">
        <f>COUNTIFS(all!$F$3:$F$120,'Summary - Client (MSJ)'!$B$4,all!$AD$3:$AD$120,'Summary - Client (MSJ)'!I$13)</f>
        <v>0</v>
      </c>
      <c r="J53" s="15">
        <f>SUM(D53:I53)</f>
        <v>2</v>
      </c>
      <c r="K53" s="28">
        <f>SUMPRODUCT($D$11:$H$11,D53:H53)/SUM(D53:H53)</f>
        <v>2</v>
      </c>
    </row>
    <row r="54" spans="1:11" x14ac:dyDescent="0.2">
      <c r="B54" s="81" t="s">
        <v>229</v>
      </c>
      <c r="C54" s="81" t="s">
        <v>229</v>
      </c>
      <c r="D54" s="17">
        <f>COUNTIFS(all!$F$3:$F$120,'Summary - Client (MSJ)'!$B$4,all!$AE$3:$AE$120,'Summary - Client (MSJ)'!D$13)</f>
        <v>1</v>
      </c>
      <c r="E54" s="17">
        <f>COUNTIFS(all!$F$3:$F$120,'Summary - Client (MSJ)'!$B$4,all!$AE$3:$AE$120,'Summary - Client (MSJ)'!E$13)</f>
        <v>0</v>
      </c>
      <c r="F54" s="17">
        <f>COUNTIFS(all!$F$3:$F$120,'Summary - Client (MSJ)'!$B$4,all!$AE$3:$AE$120,'Summary - Client (MSJ)'!F$13)</f>
        <v>0</v>
      </c>
      <c r="G54" s="17">
        <f>COUNTIFS(all!$F$3:$F$120,'Summary - Client (MSJ)'!$B$4,all!$AE$3:$AE$120,'Summary - Client (MSJ)'!G$13)</f>
        <v>0</v>
      </c>
      <c r="H54" s="17">
        <f>COUNTIFS(all!$F$3:$F$120,'Summary - Client (MSJ)'!$B$4,all!$AE$3:$AE$120,'Summary - Client (MSJ)'!H$13)</f>
        <v>0</v>
      </c>
      <c r="I54" s="17">
        <f>COUNTIFS(all!$F$3:$F$120,'Summary - Client (MSJ)'!$B$4,all!$AE$3:$AE$120,'Summary - Client (MSJ)'!I$13)</f>
        <v>1</v>
      </c>
      <c r="J54" s="15">
        <f>SUM(D54:I54)</f>
        <v>2</v>
      </c>
      <c r="K54" s="28">
        <f>SUMPRODUCT($D$11:$H$11,D54:H54)/SUM(D54:H54)</f>
        <v>1</v>
      </c>
    </row>
    <row r="55" spans="1:11" x14ac:dyDescent="0.2">
      <c r="B55" s="81" t="s">
        <v>230</v>
      </c>
      <c r="C55" s="81" t="s">
        <v>230</v>
      </c>
      <c r="D55" s="17">
        <f>COUNTIFS(all!$F$3:$F$120,'Summary - Client (MSJ)'!$B$4,all!$AF$3:$AF$120,'Summary - Client (MSJ)'!D$13)</f>
        <v>1</v>
      </c>
      <c r="E55" s="17">
        <f>COUNTIFS(all!$F$3:$F$120,'Summary - Client (MSJ)'!$B$4,all!$AF$3:$AF$120,'Summary - Client (MSJ)'!E$13)</f>
        <v>0</v>
      </c>
      <c r="F55" s="17">
        <f>COUNTIFS(all!$F$3:$F$120,'Summary - Client (MSJ)'!$B$4,all!$AF$3:$AF$120,'Summary - Client (MSJ)'!F$13)</f>
        <v>0</v>
      </c>
      <c r="G55" s="17">
        <f>COUNTIFS(all!$F$3:$F$120,'Summary - Client (MSJ)'!$B$4,all!$AF$3:$AF$120,'Summary - Client (MSJ)'!G$13)</f>
        <v>0</v>
      </c>
      <c r="H55" s="17">
        <f>COUNTIFS(all!$F$3:$F$120,'Summary - Client (MSJ)'!$B$4,all!$AF$3:$AF$120,'Summary - Client (MSJ)'!H$13)</f>
        <v>0</v>
      </c>
      <c r="I55" s="17">
        <f>COUNTIFS(all!$F$3:$F$120,'Summary - Client (MSJ)'!$B$4,all!$AF$3:$AF$120,'Summary - Client (MSJ)'!I$13)</f>
        <v>1</v>
      </c>
      <c r="J55" s="15">
        <f>SUM(D55:I55)</f>
        <v>2</v>
      </c>
      <c r="K55" s="28">
        <f>SUMPRODUCT($D$11:$H$11,D55:H55)/SUM(D55:H55)</f>
        <v>1</v>
      </c>
    </row>
    <row r="60" spans="1:11" x14ac:dyDescent="0.2">
      <c r="A60" t="s">
        <v>280</v>
      </c>
    </row>
    <row r="61" spans="1:11" x14ac:dyDescent="0.2">
      <c r="B61" s="10" t="s">
        <v>278</v>
      </c>
      <c r="C61" s="10" t="s">
        <v>277</v>
      </c>
      <c r="D61" s="10" t="s">
        <v>261</v>
      </c>
    </row>
    <row r="62" spans="1:11" x14ac:dyDescent="0.2">
      <c r="B62" t="s">
        <v>52</v>
      </c>
      <c r="C62" t="s">
        <v>126</v>
      </c>
      <c r="D62" t="s">
        <v>50</v>
      </c>
    </row>
    <row r="63" spans="1:11" x14ac:dyDescent="0.2">
      <c r="B63" t="s">
        <v>279</v>
      </c>
      <c r="C63" t="s">
        <v>153</v>
      </c>
      <c r="D63" t="s">
        <v>57</v>
      </c>
    </row>
    <row r="64" spans="1:11" x14ac:dyDescent="0.2">
      <c r="B64" t="s">
        <v>108</v>
      </c>
      <c r="C64" t="s">
        <v>167</v>
      </c>
      <c r="D64" t="s">
        <v>59</v>
      </c>
    </row>
    <row r="65" spans="2:4" x14ac:dyDescent="0.2">
      <c r="B65" t="s">
        <v>324</v>
      </c>
      <c r="C65" t="s">
        <v>51</v>
      </c>
      <c r="D65" t="s">
        <v>144</v>
      </c>
    </row>
    <row r="66" spans="2:4" x14ac:dyDescent="0.2">
      <c r="C66" t="s">
        <v>88</v>
      </c>
      <c r="D66" t="s">
        <v>93</v>
      </c>
    </row>
    <row r="67" spans="2:4" x14ac:dyDescent="0.2">
      <c r="C67" t="s">
        <v>159</v>
      </c>
    </row>
  </sheetData>
  <mergeCells count="33">
    <mergeCell ref="B7:P7"/>
    <mergeCell ref="B8:C8"/>
    <mergeCell ref="B9:C9"/>
    <mergeCell ref="B12:K12"/>
    <mergeCell ref="B13:C13"/>
    <mergeCell ref="B14:C14"/>
    <mergeCell ref="B15:C15"/>
    <mergeCell ref="B16:C16"/>
    <mergeCell ref="B17:C17"/>
    <mergeCell ref="B18:C18"/>
    <mergeCell ref="B19:C19"/>
    <mergeCell ref="B20:C20"/>
    <mergeCell ref="B25:K25"/>
    <mergeCell ref="B26:C26"/>
    <mergeCell ref="B27:C27"/>
    <mergeCell ref="B28:C28"/>
    <mergeCell ref="B29:C29"/>
    <mergeCell ref="B34:K34"/>
    <mergeCell ref="B35:C35"/>
    <mergeCell ref="B36:C36"/>
    <mergeCell ref="B37:C37"/>
    <mergeCell ref="B38:C38"/>
    <mergeCell ref="B39:C39"/>
    <mergeCell ref="B42:K42"/>
    <mergeCell ref="B53:C53"/>
    <mergeCell ref="B54:C54"/>
    <mergeCell ref="B55:C55"/>
    <mergeCell ref="B43:C43"/>
    <mergeCell ref="B44:C44"/>
    <mergeCell ref="B45:C45"/>
    <mergeCell ref="B46:C46"/>
    <mergeCell ref="B51:K51"/>
    <mergeCell ref="B52:C52"/>
  </mergeCells>
  <conditionalFormatting sqref="B9:J9 L9:N9">
    <cfRule type="dataBar" priority="11">
      <dataBar>
        <cfvo type="min"/>
        <cfvo type="max"/>
        <color rgb="FF638EC6"/>
      </dataBar>
      <extLst>
        <ext xmlns:x14="http://schemas.microsoft.com/office/spreadsheetml/2009/9/main" uri="{B025F937-C7B1-47D3-B67F-A62EFF666E3E}">
          <x14:id>{F6EF5BD9-1CD0-DC4B-A14C-FE8406BD9740}</x14:id>
        </ext>
      </extLst>
    </cfRule>
  </conditionalFormatting>
  <conditionalFormatting sqref="D9:J9 L9:N9">
    <cfRule type="dataBar" priority="3">
      <dataBar>
        <cfvo type="min"/>
        <cfvo type="max"/>
        <color rgb="FF638EC6"/>
      </dataBar>
      <extLst>
        <ext xmlns:x14="http://schemas.microsoft.com/office/spreadsheetml/2009/9/main" uri="{B025F937-C7B1-47D3-B67F-A62EFF666E3E}">
          <x14:id>{E8FF95D1-A50E-0740-B3F4-75056653647D}</x14:id>
        </ext>
      </extLst>
    </cfRule>
  </conditionalFormatting>
  <conditionalFormatting sqref="D14:H20">
    <cfRule type="dataBar" priority="4">
      <dataBar>
        <cfvo type="min"/>
        <cfvo type="max"/>
        <color rgb="FF638EC6"/>
      </dataBar>
      <extLst>
        <ext xmlns:x14="http://schemas.microsoft.com/office/spreadsheetml/2009/9/main" uri="{B025F937-C7B1-47D3-B67F-A62EFF666E3E}">
          <x14:id>{9D1D6C0D-6C20-AE45-BB2F-FD60939C237F}</x14:id>
        </ext>
      </extLst>
    </cfRule>
  </conditionalFormatting>
  <conditionalFormatting sqref="D27:I29">
    <cfRule type="dataBar" priority="10">
      <dataBar>
        <cfvo type="min"/>
        <cfvo type="max"/>
        <color rgb="FF638EC6"/>
      </dataBar>
      <extLst>
        <ext xmlns:x14="http://schemas.microsoft.com/office/spreadsheetml/2009/9/main" uri="{B025F937-C7B1-47D3-B67F-A62EFF666E3E}">
          <x14:id>{AC89E39C-EC88-1A4E-BFBA-D00B3ED36912}</x14:id>
        </ext>
      </extLst>
    </cfRule>
  </conditionalFormatting>
  <conditionalFormatting sqref="D36:I39">
    <cfRule type="dataBar" priority="9">
      <dataBar>
        <cfvo type="min"/>
        <cfvo type="max"/>
        <color rgb="FF638EC6"/>
      </dataBar>
      <extLst>
        <ext xmlns:x14="http://schemas.microsoft.com/office/spreadsheetml/2009/9/main" uri="{B025F937-C7B1-47D3-B67F-A62EFF666E3E}">
          <x14:id>{8326E168-F76A-4B41-8111-2370D7684A6D}</x14:id>
        </ext>
      </extLst>
    </cfRule>
  </conditionalFormatting>
  <conditionalFormatting sqref="D53:H55">
    <cfRule type="dataBar" priority="7">
      <dataBar>
        <cfvo type="min"/>
        <cfvo type="max"/>
        <color rgb="FF638EC6"/>
      </dataBar>
      <extLst>
        <ext xmlns:x14="http://schemas.microsoft.com/office/spreadsheetml/2009/9/main" uri="{B025F937-C7B1-47D3-B67F-A62EFF666E3E}">
          <x14:id>{3DA7CE08-71B4-9A42-B21A-F40C6CB5E12B}</x14:id>
        </ext>
      </extLst>
    </cfRule>
  </conditionalFormatting>
  <conditionalFormatting sqref="D44:H46">
    <cfRule type="dataBar" priority="8">
      <dataBar>
        <cfvo type="min"/>
        <cfvo type="max"/>
        <color rgb="FF638EC6"/>
      </dataBar>
      <extLst>
        <ext xmlns:x14="http://schemas.microsoft.com/office/spreadsheetml/2009/9/main" uri="{B025F937-C7B1-47D3-B67F-A62EFF666E3E}">
          <x14:id>{448479C2-DF6A-FB48-8094-138B40890CA4}</x14:id>
        </ext>
      </extLst>
    </cfRule>
  </conditionalFormatting>
  <conditionalFormatting sqref="D36:H39">
    <cfRule type="dataBar" priority="6">
      <dataBar>
        <cfvo type="min"/>
        <cfvo type="max"/>
        <color rgb="FF638EC6"/>
      </dataBar>
      <extLst>
        <ext xmlns:x14="http://schemas.microsoft.com/office/spreadsheetml/2009/9/main" uri="{B025F937-C7B1-47D3-B67F-A62EFF666E3E}">
          <x14:id>{F15A7255-0D73-6342-8ADD-AA4B764082FB}</x14:id>
        </ext>
      </extLst>
    </cfRule>
  </conditionalFormatting>
  <conditionalFormatting sqref="D27:H29">
    <cfRule type="dataBar" priority="5">
      <dataBar>
        <cfvo type="min"/>
        <cfvo type="max"/>
        <color rgb="FF638EC6"/>
      </dataBar>
      <extLst>
        <ext xmlns:x14="http://schemas.microsoft.com/office/spreadsheetml/2009/9/main" uri="{B025F937-C7B1-47D3-B67F-A62EFF666E3E}">
          <x14:id>{69970F91-F5E8-144E-ADC8-140290C42279}</x14:id>
        </ext>
      </extLst>
    </cfRule>
  </conditionalFormatting>
  <conditionalFormatting sqref="K9">
    <cfRule type="dataBar" priority="2">
      <dataBar>
        <cfvo type="min"/>
        <cfvo type="max"/>
        <color rgb="FF638EC6"/>
      </dataBar>
      <extLst>
        <ext xmlns:x14="http://schemas.microsoft.com/office/spreadsheetml/2009/9/main" uri="{B025F937-C7B1-47D3-B67F-A62EFF666E3E}">
          <x14:id>{2AAF3E44-E91C-AA4C-9147-B315E286ED1D}</x14:id>
        </ext>
      </extLst>
    </cfRule>
  </conditionalFormatting>
  <conditionalFormatting sqref="K9">
    <cfRule type="dataBar" priority="1">
      <dataBar>
        <cfvo type="min"/>
        <cfvo type="max"/>
        <color rgb="FF638EC6"/>
      </dataBar>
      <extLst>
        <ext xmlns:x14="http://schemas.microsoft.com/office/spreadsheetml/2009/9/main" uri="{B025F937-C7B1-47D3-B67F-A62EFF666E3E}">
          <x14:id>{8CEFEF22-7630-BA4F-BFAA-61768380BC33}</x14:id>
        </ext>
      </extLst>
    </cfRule>
  </conditionalFormatting>
  <dataValidations count="2">
    <dataValidation type="list" allowBlank="1" showInputMessage="1" showErrorMessage="1" sqref="B5">
      <formula1>$C$62:$C$66</formula1>
    </dataValidation>
    <dataValidation type="list" allowBlank="1" showInputMessage="1" showErrorMessage="1" sqref="B4">
      <formula1>$C$62:$C$67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6EF5BD9-1CD0-DC4B-A14C-FE8406BD9740}">
            <x14:dataBar minLength="0" maxLength="100" negativeBarColorSameAsPositive="1" axisPosition="none">
              <x14:cfvo type="min"/>
              <x14:cfvo type="max"/>
            </x14:dataBar>
          </x14:cfRule>
          <xm:sqref>B9:J9 L9:N9</xm:sqref>
        </x14:conditionalFormatting>
        <x14:conditionalFormatting xmlns:xm="http://schemas.microsoft.com/office/excel/2006/main">
          <x14:cfRule type="dataBar" id="{E8FF95D1-A50E-0740-B3F4-75056653647D}">
            <x14:dataBar minLength="0" maxLength="100" negativeBarColorSameAsPositive="1" axisPosition="none">
              <x14:cfvo type="min"/>
              <x14:cfvo type="max"/>
            </x14:dataBar>
          </x14:cfRule>
          <xm:sqref>D9:J9 L9:N9</xm:sqref>
        </x14:conditionalFormatting>
        <x14:conditionalFormatting xmlns:xm="http://schemas.microsoft.com/office/excel/2006/main">
          <x14:cfRule type="dataBar" id="{9D1D6C0D-6C20-AE45-BB2F-FD60939C237F}">
            <x14:dataBar minLength="0" maxLength="100" negativeBarColorSameAsPositive="1" axisPosition="none">
              <x14:cfvo type="min"/>
              <x14:cfvo type="max"/>
            </x14:dataBar>
          </x14:cfRule>
          <xm:sqref>D14:H20</xm:sqref>
        </x14:conditionalFormatting>
        <x14:conditionalFormatting xmlns:xm="http://schemas.microsoft.com/office/excel/2006/main">
          <x14:cfRule type="dataBar" id="{AC89E39C-EC88-1A4E-BFBA-D00B3ED36912}">
            <x14:dataBar minLength="0" maxLength="100" negativeBarColorSameAsPositive="1" axisPosition="none">
              <x14:cfvo type="min"/>
              <x14:cfvo type="max"/>
            </x14:dataBar>
          </x14:cfRule>
          <xm:sqref>D27:I29</xm:sqref>
        </x14:conditionalFormatting>
        <x14:conditionalFormatting xmlns:xm="http://schemas.microsoft.com/office/excel/2006/main">
          <x14:cfRule type="dataBar" id="{8326E168-F76A-4B41-8111-2370D7684A6D}">
            <x14:dataBar minLength="0" maxLength="100" negativeBarColorSameAsPositive="1" axisPosition="none">
              <x14:cfvo type="min"/>
              <x14:cfvo type="max"/>
            </x14:dataBar>
          </x14:cfRule>
          <xm:sqref>D36:I39</xm:sqref>
        </x14:conditionalFormatting>
        <x14:conditionalFormatting xmlns:xm="http://schemas.microsoft.com/office/excel/2006/main">
          <x14:cfRule type="dataBar" id="{3DA7CE08-71B4-9A42-B21A-F40C6CB5E12B}">
            <x14:dataBar minLength="0" maxLength="100" negativeBarColorSameAsPositive="1" axisPosition="none">
              <x14:cfvo type="min"/>
              <x14:cfvo type="max"/>
            </x14:dataBar>
          </x14:cfRule>
          <xm:sqref>D53:H55</xm:sqref>
        </x14:conditionalFormatting>
        <x14:conditionalFormatting xmlns:xm="http://schemas.microsoft.com/office/excel/2006/main">
          <x14:cfRule type="dataBar" id="{448479C2-DF6A-FB48-8094-138B40890CA4}">
            <x14:dataBar minLength="0" maxLength="100" negativeBarColorSameAsPositive="1" axisPosition="none">
              <x14:cfvo type="min"/>
              <x14:cfvo type="max"/>
            </x14:dataBar>
          </x14:cfRule>
          <xm:sqref>D44:H46</xm:sqref>
        </x14:conditionalFormatting>
        <x14:conditionalFormatting xmlns:xm="http://schemas.microsoft.com/office/excel/2006/main">
          <x14:cfRule type="dataBar" id="{F15A7255-0D73-6342-8ADD-AA4B764082FB}">
            <x14:dataBar minLength="0" maxLength="100" negativeBarColorSameAsPositive="1" axisPosition="none">
              <x14:cfvo type="min"/>
              <x14:cfvo type="max"/>
            </x14:dataBar>
          </x14:cfRule>
          <xm:sqref>D36:H39</xm:sqref>
        </x14:conditionalFormatting>
        <x14:conditionalFormatting xmlns:xm="http://schemas.microsoft.com/office/excel/2006/main">
          <x14:cfRule type="dataBar" id="{69970F91-F5E8-144E-ADC8-140290C42279}">
            <x14:dataBar minLength="0" maxLength="100" negativeBarColorSameAsPositive="1" axisPosition="none">
              <x14:cfvo type="min"/>
              <x14:cfvo type="max"/>
            </x14:dataBar>
          </x14:cfRule>
          <xm:sqref>D27:H29</xm:sqref>
        </x14:conditionalFormatting>
        <x14:conditionalFormatting xmlns:xm="http://schemas.microsoft.com/office/excel/2006/main">
          <x14:cfRule type="dataBar" id="{2AAF3E44-E91C-AA4C-9147-B315E286ED1D}">
            <x14:dataBar minLength="0" maxLength="100" negativeBarColorSameAsPositive="1" axisPosition="none">
              <x14:cfvo type="min"/>
              <x14:cfvo type="max"/>
            </x14:dataBar>
          </x14:cfRule>
          <xm:sqref>K9</xm:sqref>
        </x14:conditionalFormatting>
        <x14:conditionalFormatting xmlns:xm="http://schemas.microsoft.com/office/excel/2006/main">
          <x14:cfRule type="dataBar" id="{8CEFEF22-7630-BA4F-BFAA-61768380BC33}">
            <x14:dataBar minLength="0" maxLength="100" negativeBarColorSameAsPositive="1" axisPosition="none">
              <x14:cfvo type="min"/>
              <x14:cfvo type="max"/>
            </x14:dataBar>
          </x14:cfRule>
          <xm:sqref>K9</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2:P67"/>
  <sheetViews>
    <sheetView zoomScale="130" zoomScaleNormal="130" zoomScalePageLayoutView="130" workbookViewId="0">
      <selection activeCell="D3" sqref="D3"/>
    </sheetView>
  </sheetViews>
  <sheetFormatPr baseColWidth="10" defaultRowHeight="14" x14ac:dyDescent="0.2"/>
  <cols>
    <col min="2" max="2" width="12.796875" customWidth="1"/>
    <col min="3" max="3" width="50.19921875" customWidth="1"/>
    <col min="4" max="14" width="16.3984375" customWidth="1"/>
    <col min="15" max="15" width="8.59765625" customWidth="1"/>
    <col min="16" max="16" width="16.3984375" customWidth="1"/>
  </cols>
  <sheetData>
    <row r="2" spans="1:16" x14ac:dyDescent="0.2">
      <c r="D2" s="27" t="s">
        <v>287</v>
      </c>
      <c r="E2" s="27" t="s">
        <v>288</v>
      </c>
      <c r="F2" s="27" t="s">
        <v>290</v>
      </c>
    </row>
    <row r="3" spans="1:16" x14ac:dyDescent="0.2">
      <c r="A3" s="10" t="s">
        <v>276</v>
      </c>
      <c r="D3">
        <f>VLOOKUP(B4,rate!A7:B13,2,FALSE)</f>
        <v>4</v>
      </c>
      <c r="E3">
        <f>VLOOKUP(B4,rate!A7:C14,3,FALSE)</f>
        <v>4</v>
      </c>
      <c r="F3">
        <f>VLOOKUP(B4,rate!A7:D13,4,FALSE)</f>
        <v>100</v>
      </c>
    </row>
    <row r="4" spans="1:16" x14ac:dyDescent="0.2">
      <c r="A4" t="s">
        <v>277</v>
      </c>
      <c r="B4" s="20" t="s">
        <v>159</v>
      </c>
    </row>
    <row r="7" spans="1:16" x14ac:dyDescent="0.2">
      <c r="B7" s="85" t="s">
        <v>262</v>
      </c>
      <c r="C7" s="85" t="s">
        <v>262</v>
      </c>
      <c r="D7" s="85" t="s">
        <v>262</v>
      </c>
      <c r="E7" s="85" t="s">
        <v>262</v>
      </c>
      <c r="F7" s="85" t="s">
        <v>262</v>
      </c>
      <c r="G7" s="85" t="s">
        <v>262</v>
      </c>
      <c r="H7" s="85" t="s">
        <v>262</v>
      </c>
      <c r="I7" s="85" t="s">
        <v>262</v>
      </c>
      <c r="J7" s="85" t="s">
        <v>262</v>
      </c>
      <c r="K7" s="85" t="s">
        <v>262</v>
      </c>
      <c r="L7" s="85" t="s">
        <v>262</v>
      </c>
      <c r="M7" s="85" t="s">
        <v>262</v>
      </c>
      <c r="N7" s="85" t="s">
        <v>262</v>
      </c>
      <c r="O7" s="85" t="s">
        <v>262</v>
      </c>
      <c r="P7" s="85" t="s">
        <v>262</v>
      </c>
    </row>
    <row r="8" spans="1:16" ht="26" x14ac:dyDescent="0.2">
      <c r="B8" s="83" t="s">
        <v>259</v>
      </c>
      <c r="C8" s="83" t="s">
        <v>259</v>
      </c>
      <c r="D8" s="19">
        <v>0</v>
      </c>
      <c r="E8" s="19" t="s">
        <v>263</v>
      </c>
      <c r="F8" s="19" t="s">
        <v>264</v>
      </c>
      <c r="G8" s="19" t="s">
        <v>265</v>
      </c>
      <c r="H8" s="19" t="s">
        <v>266</v>
      </c>
      <c r="I8" s="19" t="s">
        <v>267</v>
      </c>
      <c r="J8" s="19" t="s">
        <v>268</v>
      </c>
      <c r="K8" s="19" t="s">
        <v>269</v>
      </c>
      <c r="L8" s="19" t="s">
        <v>270</v>
      </c>
      <c r="M8" s="19" t="s">
        <v>271</v>
      </c>
      <c r="N8" s="19">
        <v>10</v>
      </c>
      <c r="O8" s="13" t="s">
        <v>282</v>
      </c>
      <c r="P8" s="13" t="s">
        <v>281</v>
      </c>
    </row>
    <row r="9" spans="1:16" x14ac:dyDescent="0.2">
      <c r="B9" s="81"/>
      <c r="C9" s="81"/>
      <c r="D9" s="17">
        <f>COUNTIFS(all!$F$3:$F$120,'Summary - Client (AZ)'!$B$4,all!$H$3:$H$120,'Summary - Client (AZ)'!D8)</f>
        <v>0</v>
      </c>
      <c r="E9" s="17">
        <f>COUNTIFS(all!$F$3:$F$120,'Summary - Client (AZ)'!$B$4,all!$H$3:$H$120,'Summary - Client (AZ)'!E8)</f>
        <v>0</v>
      </c>
      <c r="F9" s="17">
        <f>COUNTIFS(all!$F$3:$F$120,'Summary - Client (AZ)'!$B$4,all!$H$3:$H$120,'Summary - Client (AZ)'!F8)</f>
        <v>0</v>
      </c>
      <c r="G9" s="17">
        <f>COUNTIFS(all!$F$3:$F$120,'Summary - Client (AZ)'!$B$4,all!$H$3:$H$120,'Summary - Client (AZ)'!G8)</f>
        <v>1</v>
      </c>
      <c r="H9" s="17">
        <f>COUNTIFS(all!$F$3:$F$120,'Summary - Client (AZ)'!$B$4,all!$H$3:$H$120,'Summary - Client (AZ)'!H8)</f>
        <v>1</v>
      </c>
      <c r="I9" s="17">
        <f>COUNTIFS(all!$F$3:$F$120,'Summary - Client (AZ)'!$B$4,all!$H$3:$H$120,'Summary - Client (AZ)'!I8)</f>
        <v>0</v>
      </c>
      <c r="J9" s="17">
        <f>COUNTIFS(all!$F$3:$F$120,'Summary - Client (AZ)'!$B$4,all!$H$3:$H$120,'Summary - Client (AZ)'!J8)</f>
        <v>1</v>
      </c>
      <c r="K9" s="17">
        <f>COUNTIFS(all!$F$3:$F$120,'Summary - Client (AZ)'!$B$4,all!$H$3:$H$120,'Summary - Client (AZ)'!K8)</f>
        <v>1</v>
      </c>
      <c r="L9" s="17">
        <f>COUNTIFS(all!$F$3:$F$120,'Summary - Client (AZ)'!$B$4,all!$H$3:$H$120,'Summary - Client (AZ)'!L8)</f>
        <v>0</v>
      </c>
      <c r="M9" s="17">
        <f>COUNTIFS(all!$F$3:$F$120,'Summary - Client (AZ)'!$B$4,all!$H$3:$H$120,'Summary - Client (AZ)'!M8)</f>
        <v>0</v>
      </c>
      <c r="N9" s="17">
        <f>COUNTIFS(all!$F$3:$F$120,'Summary - Client (AZ)'!$B$4,all!$H$3:$H$120,'Summary - Client (AZ)'!N8)</f>
        <v>0</v>
      </c>
      <c r="O9" s="18">
        <f>((SUM(M9:N9)-SUM(D9:I9))/P9)*100</f>
        <v>-50</v>
      </c>
      <c r="P9" s="15">
        <f>SUM(D9:N9)</f>
        <v>4</v>
      </c>
    </row>
    <row r="11" spans="1:16" x14ac:dyDescent="0.2">
      <c r="D11">
        <v>1</v>
      </c>
      <c r="E11">
        <v>2</v>
      </c>
      <c r="F11">
        <v>3</v>
      </c>
      <c r="G11">
        <v>4</v>
      </c>
      <c r="H11">
        <v>5</v>
      </c>
    </row>
    <row r="12" spans="1:16" x14ac:dyDescent="0.2">
      <c r="B12" s="85" t="s">
        <v>260</v>
      </c>
      <c r="C12" s="85" t="s">
        <v>260</v>
      </c>
      <c r="D12" s="85" t="s">
        <v>260</v>
      </c>
      <c r="E12" s="85" t="s">
        <v>260</v>
      </c>
      <c r="F12" s="85" t="s">
        <v>260</v>
      </c>
      <c r="G12" s="85" t="s">
        <v>260</v>
      </c>
      <c r="H12" s="85" t="s">
        <v>260</v>
      </c>
      <c r="I12" s="85" t="s">
        <v>260</v>
      </c>
      <c r="J12" s="85" t="s">
        <v>260</v>
      </c>
      <c r="K12" s="85" t="s">
        <v>260</v>
      </c>
      <c r="O12" s="14"/>
    </row>
    <row r="13" spans="1:16" ht="26" x14ac:dyDescent="0.2">
      <c r="B13" s="83" t="s">
        <v>259</v>
      </c>
      <c r="C13" s="83" t="s">
        <v>259</v>
      </c>
      <c r="D13" s="19" t="s">
        <v>215</v>
      </c>
      <c r="E13" s="19" t="s">
        <v>213</v>
      </c>
      <c r="F13" s="19" t="s">
        <v>211</v>
      </c>
      <c r="G13" s="19" t="s">
        <v>212</v>
      </c>
      <c r="H13" s="19" t="s">
        <v>216</v>
      </c>
      <c r="I13" s="13" t="s">
        <v>214</v>
      </c>
      <c r="J13" s="13" t="s">
        <v>258</v>
      </c>
      <c r="K13" s="29" t="s">
        <v>291</v>
      </c>
    </row>
    <row r="14" spans="1:16" x14ac:dyDescent="0.2">
      <c r="B14" s="81" t="s">
        <v>205</v>
      </c>
      <c r="C14" s="81" t="s">
        <v>205</v>
      </c>
      <c r="D14" s="17">
        <f>COUNTIFS(all!$F$3:$F$120,'Summary - Client (AZ)'!$B$4,all!$I$3:$I$120,'Summary - Client (AZ)'!D$13)</f>
        <v>0</v>
      </c>
      <c r="E14" s="17">
        <f>COUNTIFS(all!$F$3:$F$120,'Summary - Client (AZ)'!$B$4,all!$I$3:$I$120,'Summary - Client (AZ)'!E$13)</f>
        <v>3</v>
      </c>
      <c r="F14" s="17">
        <f>COUNTIFS(all!$F$3:$F$120,'Summary - Client (AZ)'!$B$4,all!$I$3:$I$120,'Summary - Client (AZ)'!F$13)</f>
        <v>1</v>
      </c>
      <c r="G14" s="17">
        <f>COUNTIFS(all!$F$3:$F$120,'Summary - Client (AZ)'!$B$4,all!$I$3:$I$120,'Summary - Client (AZ)'!G$13)</f>
        <v>0</v>
      </c>
      <c r="H14" s="17">
        <f>COUNTIFS(all!$F$3:$F$120,'Summary - Client (AZ)'!$B$4,all!$I$3:$I$120,'Summary - Client (AZ)'!H$13)</f>
        <v>0</v>
      </c>
      <c r="I14" s="17">
        <f>COUNTIFS(all!$F$3:$F$120,'Summary - Client (AZ)'!$B$4,all!$I$3:$I$120,'Summary - Client (AZ)'!I$13)</f>
        <v>0</v>
      </c>
      <c r="J14" s="15">
        <f>SUM(D14:I14)</f>
        <v>4</v>
      </c>
      <c r="K14" s="28">
        <f>SUMPRODUCT($D$11:$H$11,D14:H14)/SUM(D14:H14)</f>
        <v>2.25</v>
      </c>
    </row>
    <row r="15" spans="1:16" x14ac:dyDescent="0.2">
      <c r="B15" s="81" t="s">
        <v>206</v>
      </c>
      <c r="C15" s="81" t="s">
        <v>206</v>
      </c>
      <c r="D15" s="17">
        <f>COUNTIFS(all!$F$3:$F$120,'Summary - Client (AZ)'!$B$4,all!$J$3:$J$120,'Summary - Client (AZ)'!D$13)</f>
        <v>1</v>
      </c>
      <c r="E15" s="17">
        <f>COUNTIFS(all!$F$3:$F$120,'Summary - Client (AZ)'!$B$4,all!$J$3:$J$120,'Summary - Client (AZ)'!E$13)</f>
        <v>1</v>
      </c>
      <c r="F15" s="17">
        <f>COUNTIFS(all!$F$3:$F$120,'Summary - Client (AZ)'!$B$4,all!$J$3:$J$120,'Summary - Client (AZ)'!F$13)</f>
        <v>2</v>
      </c>
      <c r="G15" s="17">
        <f>COUNTIFS(all!$F$3:$F$120,'Summary - Client (AZ)'!$B$4,all!$J$3:$J$120,'Summary - Client (AZ)'!G$13)</f>
        <v>0</v>
      </c>
      <c r="H15" s="17">
        <f>COUNTIFS(all!$F$3:$F$120,'Summary - Client (AZ)'!$B$4,all!$J$3:$J$120,'Summary - Client (AZ)'!H$13)</f>
        <v>0</v>
      </c>
      <c r="I15" s="17">
        <f>COUNTIFS(all!$F$3:$F$120,'Summary - Client (AZ)'!$B$4,all!$J$3:$J$120,'Summary - Client (AZ)'!I$13)</f>
        <v>0</v>
      </c>
      <c r="J15" s="15">
        <f t="shared" ref="J15:J20" si="0">SUM(D15:I15)</f>
        <v>4</v>
      </c>
      <c r="K15" s="28">
        <f t="shared" ref="K15:K20" si="1">SUMPRODUCT($D$11:$H$11,D15:H15)/SUM(D15:H15)</f>
        <v>2.25</v>
      </c>
    </row>
    <row r="16" spans="1:16" x14ac:dyDescent="0.2">
      <c r="B16" s="81" t="s">
        <v>207</v>
      </c>
      <c r="C16" s="81" t="s">
        <v>207</v>
      </c>
      <c r="D16" s="17">
        <f>COUNTIFS(all!$F$3:$F$120,'Summary - Client (AZ)'!$B$4,all!$K$3:$K$120,'Summary - Client (AZ)'!D$13)</f>
        <v>0</v>
      </c>
      <c r="E16" s="17">
        <f>COUNTIFS(all!$F$3:$F$120,'Summary - Client (AZ)'!$B$4,all!$K$3:$K$120,'Summary - Client (AZ)'!E$13)</f>
        <v>4</v>
      </c>
      <c r="F16" s="17">
        <f>COUNTIFS(all!$F$3:$F$120,'Summary - Client (AZ)'!$B$4,all!$K$3:$K$120,'Summary - Client (AZ)'!F$13)</f>
        <v>0</v>
      </c>
      <c r="G16" s="17">
        <f>COUNTIFS(all!$F$3:$F$120,'Summary - Client (AZ)'!$B$4,all!$K$3:$K$120,'Summary - Client (AZ)'!G$13)</f>
        <v>0</v>
      </c>
      <c r="H16" s="17">
        <f>COUNTIFS(all!$F$3:$F$120,'Summary - Client (AZ)'!$B$4,all!$K$3:$K$120,'Summary - Client (AZ)'!H$13)</f>
        <v>0</v>
      </c>
      <c r="I16" s="17">
        <f>COUNTIFS(all!$F$3:$F$120,'Summary - Client (AZ)'!$B$4,all!$K$3:$K$120,'Summary - Client (AZ)'!I$13)</f>
        <v>0</v>
      </c>
      <c r="J16" s="15">
        <f t="shared" si="0"/>
        <v>4</v>
      </c>
      <c r="K16" s="28">
        <f t="shared" si="1"/>
        <v>2</v>
      </c>
    </row>
    <row r="17" spans="2:11" x14ac:dyDescent="0.2">
      <c r="B17" s="81" t="s">
        <v>217</v>
      </c>
      <c r="C17" s="81" t="s">
        <v>217</v>
      </c>
      <c r="D17" s="17">
        <f>COUNTIFS(all!$F$3:$F$120,'Summary - Client (AZ)'!$B$4,all!$L$3:$L$120,'Summary - Client (AZ)'!D$13)</f>
        <v>1</v>
      </c>
      <c r="E17" s="17">
        <f>COUNTIFS(all!$F$3:$F$120,'Summary - Client (AZ)'!$B$4,all!$L$3:$L$120,'Summary - Client (AZ)'!E$13)</f>
        <v>2</v>
      </c>
      <c r="F17" s="17">
        <f>COUNTIFS(all!$F$3:$F$120,'Summary - Client (AZ)'!$B$4,all!$L$3:$L$120,'Summary - Client (AZ)'!F$13)</f>
        <v>0</v>
      </c>
      <c r="G17" s="17">
        <f>COUNTIFS(all!$F$3:$F$120,'Summary - Client (AZ)'!$B$4,all!$L$3:$L$120,'Summary - Client (AZ)'!G$13)</f>
        <v>0</v>
      </c>
      <c r="H17" s="17">
        <f>COUNTIFS(all!$F$3:$F$120,'Summary - Client (AZ)'!$B$4,all!$L$3:$L$120,'Summary - Client (AZ)'!H$13)</f>
        <v>0</v>
      </c>
      <c r="I17" s="17">
        <f>COUNTIFS(all!$F$3:$F$120,'Summary - Client (AZ)'!$B$4,all!$L$3:$L$120,'Summary - Client (AZ)'!I$13)</f>
        <v>1</v>
      </c>
      <c r="J17" s="15">
        <f t="shared" si="0"/>
        <v>4</v>
      </c>
      <c r="K17" s="28">
        <f t="shared" si="1"/>
        <v>1.6666666666666667</v>
      </c>
    </row>
    <row r="18" spans="2:11" x14ac:dyDescent="0.2">
      <c r="B18" s="81" t="s">
        <v>208</v>
      </c>
      <c r="C18" s="81" t="s">
        <v>208</v>
      </c>
      <c r="D18" s="17">
        <f>COUNTIFS(all!$F$3:$F$120,'Summary - Client (AZ)'!$B$4,all!$M$3:$M$120,'Summary - Client (AZ)'!D$13)</f>
        <v>0</v>
      </c>
      <c r="E18" s="17">
        <f>COUNTIFS(all!$F$3:$F$120,'Summary - Client (AZ)'!$B$4,all!$M$3:$M$120,'Summary - Client (AZ)'!E$13)</f>
        <v>3</v>
      </c>
      <c r="F18" s="17">
        <f>COUNTIFS(all!$F$3:$F$120,'Summary - Client (AZ)'!$B$4,all!$M$3:$M$120,'Summary - Client (AZ)'!F$13)</f>
        <v>0</v>
      </c>
      <c r="G18" s="17">
        <f>COUNTIFS(all!$F$3:$F$120,'Summary - Client (AZ)'!$B$4,all!$M$3:$M$120,'Summary - Client (AZ)'!G$13)</f>
        <v>0</v>
      </c>
      <c r="H18" s="17">
        <f>COUNTIFS(all!$F$3:$F$120,'Summary - Client (AZ)'!$B$4,all!$M$3:$M$120,'Summary - Client (AZ)'!H$13)</f>
        <v>0</v>
      </c>
      <c r="I18" s="17">
        <f>COUNTIFS(all!$F$3:$F$120,'Summary - Client (AZ)'!$B$4,all!$M$3:$M$120,'Summary - Client (AZ)'!I$13)</f>
        <v>1</v>
      </c>
      <c r="J18" s="15">
        <f t="shared" si="0"/>
        <v>4</v>
      </c>
      <c r="K18" s="28">
        <f t="shared" si="1"/>
        <v>2</v>
      </c>
    </row>
    <row r="19" spans="2:11" x14ac:dyDescent="0.2">
      <c r="B19" s="81" t="s">
        <v>209</v>
      </c>
      <c r="C19" s="81" t="s">
        <v>209</v>
      </c>
      <c r="D19" s="17">
        <f>COUNTIFS(all!$F$3:$F$120,'Summary - Client (AZ)'!$B$4,all!$N$3:$N$120,'Summary - Client (AZ)'!D$13)</f>
        <v>3</v>
      </c>
      <c r="E19" s="17">
        <f>COUNTIFS(all!$F$3:$F$120,'Summary - Client (AZ)'!$B$4,all!$N$3:$N$120,'Summary - Client (AZ)'!E$13)</f>
        <v>1</v>
      </c>
      <c r="F19" s="17">
        <f>COUNTIFS(all!$F$3:$F$120,'Summary - Client (AZ)'!$B$4,all!$N$3:$N$120,'Summary - Client (AZ)'!F$13)</f>
        <v>0</v>
      </c>
      <c r="G19" s="17">
        <f>COUNTIFS(all!$F$3:$F$120,'Summary - Client (AZ)'!$B$4,all!$N$3:$N$120,'Summary - Client (AZ)'!G$13)</f>
        <v>0</v>
      </c>
      <c r="H19" s="17">
        <f>COUNTIFS(all!$F$3:$F$120,'Summary - Client (AZ)'!$B$4,all!$N$3:$N$120,'Summary - Client (AZ)'!H$13)</f>
        <v>0</v>
      </c>
      <c r="I19" s="17">
        <f>COUNTIFS(all!$F$3:$F$120,'Summary - Client (AZ)'!$B$4,all!$N$3:$N$120,'Summary - Client (AZ)'!I$13)</f>
        <v>0</v>
      </c>
      <c r="J19" s="15">
        <f t="shared" si="0"/>
        <v>4</v>
      </c>
      <c r="K19" s="28">
        <f t="shared" si="1"/>
        <v>1.25</v>
      </c>
    </row>
    <row r="20" spans="2:11" x14ac:dyDescent="0.2">
      <c r="B20" s="81" t="s">
        <v>210</v>
      </c>
      <c r="C20" s="81" t="s">
        <v>210</v>
      </c>
      <c r="D20" s="17">
        <f>COUNTIFS(all!$F$3:$F$120,'Summary - Client (AZ)'!$B$4,all!$O$3:$O$120,'Summary - Client (AZ)'!D$13)</f>
        <v>2</v>
      </c>
      <c r="E20" s="17">
        <f>COUNTIFS(all!$F$3:$F$120,'Summary - Client (AZ)'!$B$4,all!$O$3:$O$120,'Summary - Client (AZ)'!E$13)</f>
        <v>1</v>
      </c>
      <c r="F20" s="17">
        <f>COUNTIFS(all!$F$3:$F$120,'Summary - Client (AZ)'!$B$4,all!$O$3:$O$120,'Summary - Client (AZ)'!F$13)</f>
        <v>0</v>
      </c>
      <c r="G20" s="17">
        <f>COUNTIFS(all!$F$3:$F$120,'Summary - Client (AZ)'!$B$4,all!$O$3:$O$120,'Summary - Client (AZ)'!G$13)</f>
        <v>0</v>
      </c>
      <c r="H20" s="17">
        <f>COUNTIFS(all!$F$3:$F$120,'Summary - Client (AZ)'!$B$4,all!$O$3:$O$120,'Summary - Client (AZ)'!H$13)</f>
        <v>0</v>
      </c>
      <c r="I20" s="17">
        <f>COUNTIFS(all!$F$3:$F$120,'Summary - Client (AZ)'!$B$4,all!$O$3:$O$120,'Summary - Client (AZ)'!I$13)</f>
        <v>1</v>
      </c>
      <c r="J20" s="15">
        <f t="shared" si="0"/>
        <v>4</v>
      </c>
      <c r="K20" s="28">
        <f t="shared" si="1"/>
        <v>1.3333333333333333</v>
      </c>
    </row>
    <row r="25" spans="2:11" x14ac:dyDescent="0.2">
      <c r="B25" s="85" t="s">
        <v>272</v>
      </c>
      <c r="C25" s="85" t="s">
        <v>272</v>
      </c>
      <c r="D25" s="85" t="s">
        <v>272</v>
      </c>
      <c r="E25" s="85" t="s">
        <v>272</v>
      </c>
      <c r="F25" s="85" t="s">
        <v>272</v>
      </c>
      <c r="G25" s="85" t="s">
        <v>272</v>
      </c>
      <c r="H25" s="85" t="s">
        <v>272</v>
      </c>
      <c r="I25" s="85" t="s">
        <v>272</v>
      </c>
      <c r="J25" s="85" t="s">
        <v>272</v>
      </c>
      <c r="K25" s="85" t="s">
        <v>272</v>
      </c>
    </row>
    <row r="26" spans="2:11" ht="26" x14ac:dyDescent="0.2">
      <c r="B26" s="83" t="s">
        <v>259</v>
      </c>
      <c r="C26" s="83" t="s">
        <v>259</v>
      </c>
      <c r="D26" s="19" t="s">
        <v>215</v>
      </c>
      <c r="E26" s="19" t="s">
        <v>213</v>
      </c>
      <c r="F26" s="19" t="s">
        <v>211</v>
      </c>
      <c r="G26" s="19" t="s">
        <v>212</v>
      </c>
      <c r="H26" s="19" t="s">
        <v>216</v>
      </c>
      <c r="I26" s="13" t="s">
        <v>214</v>
      </c>
      <c r="J26" s="13" t="s">
        <v>258</v>
      </c>
      <c r="K26" s="29" t="s">
        <v>291</v>
      </c>
    </row>
    <row r="27" spans="2:11" x14ac:dyDescent="0.2">
      <c r="B27" s="81" t="s">
        <v>218</v>
      </c>
      <c r="C27" s="81" t="s">
        <v>218</v>
      </c>
      <c r="D27" s="17">
        <f>COUNTIFS(all!$F$3:$F$120,'Summary - Client (AZ)'!$B$4,all!$Q$3:$Q$120,'Summary - Client (AZ)'!D$13)</f>
        <v>0</v>
      </c>
      <c r="E27" s="17">
        <f>COUNTIFS(all!$F$3:$F$120,'Summary - Client (AZ)'!$B$4,all!$Q$3:$Q$120,'Summary - Client (AZ)'!E$13)</f>
        <v>1</v>
      </c>
      <c r="F27" s="17">
        <f>COUNTIFS(all!$F$3:$F$120,'Summary - Client (AZ)'!$B$4,all!$Q$3:$Q$120,'Summary - Client (AZ)'!F$13)</f>
        <v>1</v>
      </c>
      <c r="G27" s="17">
        <f>COUNTIFS(all!$F$3:$F$120,'Summary - Client (AZ)'!$B$4,all!$Q$3:$Q$120,'Summary - Client (AZ)'!G$13)</f>
        <v>0</v>
      </c>
      <c r="H27" s="17">
        <f>COUNTIFS(all!$F$3:$F$120,'Summary - Client (AZ)'!$B$4,all!$Q$3:$Q$120,'Summary - Client (AZ)'!H$13)</f>
        <v>0</v>
      </c>
      <c r="I27" s="17">
        <f>COUNTIFS(all!$F$3:$F$120,'Summary - Client (AZ)'!$B$4,all!$Q$3:$Q$120,'Summary - Client (AZ)'!I$13)</f>
        <v>0</v>
      </c>
      <c r="J27" s="15">
        <f>SUM(D27:I27)</f>
        <v>2</v>
      </c>
      <c r="K27" s="28">
        <f>SUMPRODUCT($D$11:$H$11,D27:H27)/SUM(D27:H27)</f>
        <v>2.5</v>
      </c>
    </row>
    <row r="28" spans="2:11" x14ac:dyDescent="0.2">
      <c r="B28" s="81" t="s">
        <v>219</v>
      </c>
      <c r="C28" s="81" t="s">
        <v>219</v>
      </c>
      <c r="D28" s="17">
        <f>COUNTIFS(all!$F$3:$F$120,'Summary - Client (AZ)'!$B$4,all!$R$3:$R$120,'Summary - Client (AZ)'!D$13)</f>
        <v>0</v>
      </c>
      <c r="E28" s="17">
        <f>COUNTIFS(all!$F$3:$F$120,'Summary - Client (AZ)'!$B$4,all!$R$3:$R$120,'Summary - Client (AZ)'!E$13)</f>
        <v>2</v>
      </c>
      <c r="F28" s="17">
        <f>COUNTIFS(all!$F$3:$F$120,'Summary - Client (AZ)'!$B$4,all!$R$3:$R$120,'Summary - Client (AZ)'!F$13)</f>
        <v>0</v>
      </c>
      <c r="G28" s="17">
        <f>COUNTIFS(all!$F$3:$F$120,'Summary - Client (AZ)'!$B$4,all!$R$3:$R$120,'Summary - Client (AZ)'!G$13)</f>
        <v>0</v>
      </c>
      <c r="H28" s="17">
        <f>COUNTIFS(all!$F$3:$F$120,'Summary - Client (AZ)'!$B$4,all!$R$3:$R$120,'Summary - Client (AZ)'!H$13)</f>
        <v>0</v>
      </c>
      <c r="I28" s="17">
        <f>COUNTIFS(all!$F$3:$F$120,'Summary - Client (AZ)'!$B$4,all!$R$3:$R$120,'Summary - Client (AZ)'!I$13)</f>
        <v>0</v>
      </c>
      <c r="J28" s="15">
        <f>SUM(D28:I28)</f>
        <v>2</v>
      </c>
      <c r="K28" s="28">
        <f>SUMPRODUCT($D$11:$H$11,D28:H28)/SUM(D28:H28)</f>
        <v>2</v>
      </c>
    </row>
    <row r="29" spans="2:11" x14ac:dyDescent="0.2">
      <c r="B29" s="81" t="s">
        <v>220</v>
      </c>
      <c r="C29" s="81" t="s">
        <v>220</v>
      </c>
      <c r="D29" s="17">
        <f>COUNTIFS(all!$F$3:$F$120,'Summary - Client (AZ)'!$B$4,all!$S$3:$S$120,'Summary - Client (AZ)'!D$13)</f>
        <v>0</v>
      </c>
      <c r="E29" s="17">
        <f>COUNTIFS(all!$F$3:$F$120,'Summary - Client (AZ)'!$B$4,all!$S$3:$S$120,'Summary - Client (AZ)'!E$13)</f>
        <v>2</v>
      </c>
      <c r="F29" s="17">
        <f>COUNTIFS(all!$F$3:$F$120,'Summary - Client (AZ)'!$B$4,all!$S$3:$S$120,'Summary - Client (AZ)'!F$13)</f>
        <v>0</v>
      </c>
      <c r="G29" s="17">
        <f>COUNTIFS(all!$F$3:$F$120,'Summary - Client (AZ)'!$B$4,all!$S$3:$S$120,'Summary - Client (AZ)'!G$13)</f>
        <v>0</v>
      </c>
      <c r="H29" s="17">
        <f>COUNTIFS(all!$F$3:$F$120,'Summary - Client (AZ)'!$B$4,all!$S$3:$S$120,'Summary - Client (AZ)'!H$13)</f>
        <v>0</v>
      </c>
      <c r="I29" s="17">
        <f>COUNTIFS(all!$F$3:$F$120,'Summary - Client (AZ)'!$B$4,all!$S$3:$S$120,'Summary - Client (AZ)'!I$13)</f>
        <v>0</v>
      </c>
      <c r="J29" s="15">
        <f>SUM(D29:I29)</f>
        <v>2</v>
      </c>
      <c r="K29" s="28">
        <f>SUMPRODUCT($D$11:$H$11,D29:H29)/SUM(D29:H29)</f>
        <v>2</v>
      </c>
    </row>
    <row r="34" spans="2:11" x14ac:dyDescent="0.2">
      <c r="B34" s="85" t="s">
        <v>273</v>
      </c>
      <c r="C34" s="85" t="s">
        <v>273</v>
      </c>
      <c r="D34" s="85" t="s">
        <v>273</v>
      </c>
      <c r="E34" s="85" t="s">
        <v>273</v>
      </c>
      <c r="F34" s="85" t="s">
        <v>273</v>
      </c>
      <c r="G34" s="85" t="s">
        <v>273</v>
      </c>
      <c r="H34" s="85" t="s">
        <v>273</v>
      </c>
      <c r="I34" s="85" t="s">
        <v>273</v>
      </c>
      <c r="J34" s="85" t="s">
        <v>273</v>
      </c>
      <c r="K34" s="85" t="s">
        <v>273</v>
      </c>
    </row>
    <row r="35" spans="2:11" ht="26" x14ac:dyDescent="0.2">
      <c r="B35" s="83" t="s">
        <v>259</v>
      </c>
      <c r="C35" s="83" t="s">
        <v>259</v>
      </c>
      <c r="D35" s="19" t="s">
        <v>215</v>
      </c>
      <c r="E35" s="19" t="s">
        <v>213</v>
      </c>
      <c r="F35" s="19" t="s">
        <v>211</v>
      </c>
      <c r="G35" s="19" t="s">
        <v>212</v>
      </c>
      <c r="H35" s="19" t="s">
        <v>216</v>
      </c>
      <c r="I35" s="13" t="s">
        <v>214</v>
      </c>
      <c r="J35" s="13" t="s">
        <v>258</v>
      </c>
      <c r="K35" s="29" t="s">
        <v>291</v>
      </c>
    </row>
    <row r="36" spans="2:11" x14ac:dyDescent="0.2">
      <c r="B36" s="81" t="s">
        <v>221</v>
      </c>
      <c r="C36" s="81" t="s">
        <v>221</v>
      </c>
      <c r="D36" s="17">
        <f>COUNTIFS(all!$F$3:$F$120,'Summary - Client (AZ)'!$B$4,all!$U$3:$U$120,'Summary - Client (AZ)'!D$13)</f>
        <v>0</v>
      </c>
      <c r="E36" s="17">
        <f>COUNTIFS(all!$F$3:$F$120,'Summary - Client (AZ)'!$B$4,all!$U$3:$U$120,'Summary - Client (AZ)'!E$13)</f>
        <v>1</v>
      </c>
      <c r="F36" s="17">
        <f>COUNTIFS(all!$F$3:$F$120,'Summary - Client (AZ)'!$B$4,all!$U$3:$U$120,'Summary - Client (AZ)'!F$13)</f>
        <v>3</v>
      </c>
      <c r="G36" s="17">
        <f>COUNTIFS(all!$F$3:$F$120,'Summary - Client (AZ)'!$B$4,all!$U$3:$U$120,'Summary - Client (AZ)'!G$13)</f>
        <v>0</v>
      </c>
      <c r="H36" s="17">
        <f>COUNTIFS(all!$F$3:$F$120,'Summary - Client (AZ)'!$B$4,all!$U$3:$U$120,'Summary - Client (AZ)'!H$13)</f>
        <v>0</v>
      </c>
      <c r="I36" s="17">
        <f>COUNTIFS(all!$F$3:$F$120,'Summary - Client (AZ)'!$B$4,all!$U$3:$U$120,'Summary - Client (AZ)'!I$13)</f>
        <v>0</v>
      </c>
      <c r="J36" s="15">
        <f>SUM(D36:I36)</f>
        <v>4</v>
      </c>
      <c r="K36" s="28">
        <f>SUMPRODUCT($D$11:$H$11,D36:H36)/SUM(D36:H36)</f>
        <v>2.75</v>
      </c>
    </row>
    <row r="37" spans="2:11" x14ac:dyDescent="0.2">
      <c r="B37" s="81" t="s">
        <v>222</v>
      </c>
      <c r="C37" s="81" t="s">
        <v>222</v>
      </c>
      <c r="D37" s="17">
        <f>COUNTIFS(all!$F$3:$F$120,'Summary - Client (AZ)'!$B$4,all!$V$3:$V$120,'Summary - Client (AZ)'!D$13)</f>
        <v>0</v>
      </c>
      <c r="E37" s="17">
        <f>COUNTIFS(all!$F$3:$F$120,'Summary - Client (AZ)'!$B$4,all!$V$3:$V$120,'Summary - Client (AZ)'!E$13)</f>
        <v>2</v>
      </c>
      <c r="F37" s="17">
        <f>COUNTIFS(all!$F$3:$F$120,'Summary - Client (AZ)'!$B$4,all!$V$3:$V$120,'Summary - Client (AZ)'!F$13)</f>
        <v>2</v>
      </c>
      <c r="G37" s="17">
        <f>COUNTIFS(all!$F$3:$F$120,'Summary - Client (AZ)'!$B$4,all!$V$3:$V$120,'Summary - Client (AZ)'!G$13)</f>
        <v>0</v>
      </c>
      <c r="H37" s="17">
        <f>COUNTIFS(all!$F$3:$F$120,'Summary - Client (AZ)'!$B$4,all!$V$3:$V$120,'Summary - Client (AZ)'!H$13)</f>
        <v>0</v>
      </c>
      <c r="I37" s="17">
        <f>COUNTIFS(all!$F$3:$F$120,'Summary - Client (AZ)'!$B$4,all!$V$3:$V$120,'Summary - Client (AZ)'!I$13)</f>
        <v>0</v>
      </c>
      <c r="J37" s="15">
        <f>SUM(D37:I37)</f>
        <v>4</v>
      </c>
      <c r="K37" s="28">
        <f>SUMPRODUCT($D$11:$H$11,D37:H37)/SUM(D37:H37)</f>
        <v>2.5</v>
      </c>
    </row>
    <row r="38" spans="2:11" x14ac:dyDescent="0.2">
      <c r="B38" s="81" t="s">
        <v>223</v>
      </c>
      <c r="C38" s="81" t="s">
        <v>223</v>
      </c>
      <c r="D38" s="17">
        <f>COUNTIFS(all!$F$3:$F$120,'Summary - Client (AZ)'!$B$4,all!$W$3:$W$120,'Summary - Client (AZ)'!D$13)</f>
        <v>2</v>
      </c>
      <c r="E38" s="17">
        <f>COUNTIFS(all!$F$3:$F$120,'Summary - Client (AZ)'!$B$4,all!$W$3:$W$120,'Summary - Client (AZ)'!E$13)</f>
        <v>1</v>
      </c>
      <c r="F38" s="17">
        <f>COUNTIFS(all!$F$3:$F$120,'Summary - Client (AZ)'!$B$4,all!$W$3:$W$120,'Summary - Client (AZ)'!F$13)</f>
        <v>1</v>
      </c>
      <c r="G38" s="17">
        <f>COUNTIFS(all!$F$3:$F$120,'Summary - Client (AZ)'!$B$4,all!$W$3:$W$120,'Summary - Client (AZ)'!G$13)</f>
        <v>0</v>
      </c>
      <c r="H38" s="17">
        <f>COUNTIFS(all!$F$3:$F$120,'Summary - Client (AZ)'!$B$4,all!$W$3:$W$120,'Summary - Client (AZ)'!H$13)</f>
        <v>0</v>
      </c>
      <c r="I38" s="17">
        <f>COUNTIFS(all!$F$3:$F$120,'Summary - Client (AZ)'!$B$4,all!$W$3:$W$120,'Summary - Client (AZ)'!I$13)</f>
        <v>0</v>
      </c>
      <c r="J38" s="15">
        <f>SUM(D38:I38)</f>
        <v>4</v>
      </c>
      <c r="K38" s="28">
        <f>SUMPRODUCT($D$11:$H$11,D38:H38)/SUM(D38:H38)</f>
        <v>1.75</v>
      </c>
    </row>
    <row r="39" spans="2:11" x14ac:dyDescent="0.2">
      <c r="B39" s="81" t="s">
        <v>224</v>
      </c>
      <c r="C39" s="81" t="s">
        <v>224</v>
      </c>
      <c r="D39" s="17">
        <f>COUNTIFS(all!$F$3:$F$120,'Summary - Client (AZ)'!$B$4,all!$X$3:$X$120,'Summary - Client (AZ)'!D$13)</f>
        <v>0</v>
      </c>
      <c r="E39" s="17">
        <f>COUNTIFS(all!$F$3:$F$120,'Summary - Client (AZ)'!$B$4,all!$X$3:$X$120,'Summary - Client (AZ)'!E$13)</f>
        <v>2</v>
      </c>
      <c r="F39" s="17">
        <f>COUNTIFS(all!$F$3:$F$120,'Summary - Client (AZ)'!$B$4,all!$X$3:$X$120,'Summary - Client (AZ)'!F$13)</f>
        <v>2</v>
      </c>
      <c r="G39" s="17">
        <f>COUNTIFS(all!$F$3:$F$120,'Summary - Client (AZ)'!$B$4,all!$X$3:$X$120,'Summary - Client (AZ)'!G$13)</f>
        <v>0</v>
      </c>
      <c r="H39" s="17">
        <f>COUNTIFS(all!$F$3:$F$120,'Summary - Client (AZ)'!$B$4,all!$X$3:$X$120,'Summary - Client (AZ)'!H$13)</f>
        <v>0</v>
      </c>
      <c r="I39" s="17">
        <f>COUNTIFS(all!$F$3:$F$120,'Summary - Client (AZ)'!$B$4,all!$X$3:$X$120,'Summary - Client (AZ)'!I$13)</f>
        <v>0</v>
      </c>
      <c r="J39" s="15">
        <f>SUM(D39:I39)</f>
        <v>4</v>
      </c>
      <c r="K39" s="28">
        <f>SUMPRODUCT($D$11:$H$11,D39:H39)/SUM(D39:H39)</f>
        <v>2.5</v>
      </c>
    </row>
    <row r="42" spans="2:11" x14ac:dyDescent="0.2">
      <c r="B42" s="82" t="s">
        <v>274</v>
      </c>
      <c r="C42" s="82" t="s">
        <v>274</v>
      </c>
      <c r="D42" s="82" t="s">
        <v>274</v>
      </c>
      <c r="E42" s="82" t="s">
        <v>274</v>
      </c>
      <c r="F42" s="82" t="s">
        <v>274</v>
      </c>
      <c r="G42" s="82" t="s">
        <v>274</v>
      </c>
      <c r="H42" s="82" t="s">
        <v>274</v>
      </c>
      <c r="I42" s="82" t="s">
        <v>274</v>
      </c>
      <c r="J42" s="82" t="s">
        <v>274</v>
      </c>
      <c r="K42" s="82" t="s">
        <v>274</v>
      </c>
    </row>
    <row r="43" spans="2:11" ht="26" x14ac:dyDescent="0.2">
      <c r="B43" s="83" t="s">
        <v>259</v>
      </c>
      <c r="C43" s="83" t="s">
        <v>259</v>
      </c>
      <c r="D43" s="19" t="s">
        <v>215</v>
      </c>
      <c r="E43" s="19" t="s">
        <v>213</v>
      </c>
      <c r="F43" s="19" t="s">
        <v>211</v>
      </c>
      <c r="G43" s="19" t="s">
        <v>212</v>
      </c>
      <c r="H43" s="19" t="s">
        <v>216</v>
      </c>
      <c r="I43" s="13" t="s">
        <v>214</v>
      </c>
      <c r="J43" s="13" t="s">
        <v>258</v>
      </c>
      <c r="K43" s="29" t="s">
        <v>291</v>
      </c>
    </row>
    <row r="44" spans="2:11" x14ac:dyDescent="0.2">
      <c r="B44" s="81" t="s">
        <v>225</v>
      </c>
      <c r="C44" s="81" t="s">
        <v>225</v>
      </c>
      <c r="D44" s="17">
        <f>COUNTIFS(all!$F$3:$F$120,'Summary - Client (AZ)'!$B$4,all!$Z$3:$Z$120,'Summary - Client (AZ)'!D$13)</f>
        <v>0</v>
      </c>
      <c r="E44" s="17">
        <f>COUNTIFS(all!$F$3:$F$120,'Summary - Client (AZ)'!$B$4,all!$Z$3:$Z$120,'Summary - Client (AZ)'!E$13)</f>
        <v>0</v>
      </c>
      <c r="F44" s="17">
        <f>COUNTIFS(all!$F$3:$F$120,'Summary - Client (AZ)'!$B$4,all!$Z$3:$Z$120,'Summary - Client (AZ)'!F$13)</f>
        <v>2</v>
      </c>
      <c r="G44" s="17">
        <f>COUNTIFS(all!$F$3:$F$120,'Summary - Client (AZ)'!$B$4,all!$Z$3:$Z$120,'Summary - Client (AZ)'!G$13)</f>
        <v>0</v>
      </c>
      <c r="H44" s="17">
        <f>COUNTIFS(all!$F$3:$F$120,'Summary - Client (AZ)'!$B$4,all!$Z$3:$Z$120,'Summary - Client (AZ)'!H$13)</f>
        <v>0</v>
      </c>
      <c r="I44" s="17">
        <f>COUNTIFS(all!$F$3:$F$120,'Summary - Client (AZ)'!$B$4,all!$Z$3:$Z$120,'Summary - Client (AZ)'!I$13)</f>
        <v>0</v>
      </c>
      <c r="J44" s="15">
        <f>SUM(D44:I44)</f>
        <v>2</v>
      </c>
      <c r="K44" s="28">
        <f>SUMPRODUCT($D$11:$H$11,D44:H44)/SUM(D44:H44)</f>
        <v>3</v>
      </c>
    </row>
    <row r="45" spans="2:11" x14ac:dyDescent="0.2">
      <c r="B45" s="81" t="s">
        <v>226</v>
      </c>
      <c r="C45" s="81" t="s">
        <v>226</v>
      </c>
      <c r="D45" s="17">
        <f>COUNTIFS(all!$F$3:$F$120,'Summary - Client (AZ)'!$B$4,all!$AA$3:$AA$120,'Summary - Client (AZ)'!D$13)</f>
        <v>0</v>
      </c>
      <c r="E45" s="17">
        <f>COUNTIFS(all!$F$3:$F$120,'Summary - Client (AZ)'!$B$4,all!$AA$3:$AA$120,'Summary - Client (AZ)'!E$13)</f>
        <v>0</v>
      </c>
      <c r="F45" s="17">
        <f>COUNTIFS(all!$F$3:$F$120,'Summary - Client (AZ)'!$B$4,all!$AA$3:$AA$120,'Summary - Client (AZ)'!F$13)</f>
        <v>2</v>
      </c>
      <c r="G45" s="17">
        <f>COUNTIFS(all!$F$3:$F$120,'Summary - Client (AZ)'!$B$4,all!$AA$3:$AA$120,'Summary - Client (AZ)'!G$13)</f>
        <v>0</v>
      </c>
      <c r="H45" s="17">
        <f>COUNTIFS(all!$F$3:$F$120,'Summary - Client (AZ)'!$B$4,all!$AA$3:$AA$120,'Summary - Client (AZ)'!H$13)</f>
        <v>0</v>
      </c>
      <c r="I45" s="17">
        <f>COUNTIFS(all!$F$3:$F$120,'Summary - Client (AZ)'!$B$4,all!$AA$3:$AA$120,'Summary - Client (AZ)'!I$13)</f>
        <v>0</v>
      </c>
      <c r="J45" s="15">
        <f>SUM(D45:I45)</f>
        <v>2</v>
      </c>
      <c r="K45" s="28">
        <f>SUMPRODUCT($D$11:$H$11,D45:H45)/SUM(D45:H45)</f>
        <v>3</v>
      </c>
    </row>
    <row r="46" spans="2:11" x14ac:dyDescent="0.2">
      <c r="B46" s="81" t="s">
        <v>227</v>
      </c>
      <c r="C46" s="81" t="s">
        <v>227</v>
      </c>
      <c r="D46" s="17">
        <f>COUNTIFS(all!$F$3:$F$120,'Summary - Client (AZ)'!$B$4,all!$AB$3:$AB$120,'Summary - Client (AZ)'!D$13)</f>
        <v>0</v>
      </c>
      <c r="E46" s="17">
        <f>COUNTIFS(all!$F$3:$F$120,'Summary - Client (AZ)'!$B$4,all!$AB$3:$AB$120,'Summary - Client (AZ)'!E$13)</f>
        <v>1</v>
      </c>
      <c r="F46" s="17">
        <f>COUNTIFS(all!$F$3:$F$120,'Summary - Client (AZ)'!$B$4,all!$AB$3:$AB$120,'Summary - Client (AZ)'!F$13)</f>
        <v>1</v>
      </c>
      <c r="G46" s="17">
        <f>COUNTIFS(all!$F$3:$F$120,'Summary - Client (AZ)'!$B$4,all!$AB$3:$AB$120,'Summary - Client (AZ)'!G$13)</f>
        <v>0</v>
      </c>
      <c r="H46" s="17">
        <f>COUNTIFS(all!$F$3:$F$120,'Summary - Client (AZ)'!$B$4,all!$AB$3:$AB$120,'Summary - Client (AZ)'!H$13)</f>
        <v>0</v>
      </c>
      <c r="I46" s="17">
        <f>COUNTIFS(all!$F$3:$F$120,'Summary - Client (AZ)'!$B$4,all!$AB$3:$AB$120,'Summary - Client (AZ)'!I$13)</f>
        <v>0</v>
      </c>
      <c r="J46" s="15">
        <f>SUM(D46:I46)</f>
        <v>2</v>
      </c>
      <c r="K46" s="28">
        <f>SUMPRODUCT($D$11:$H$11,D46:H46)/SUM(D46:H46)</f>
        <v>2.5</v>
      </c>
    </row>
    <row r="51" spans="1:11" x14ac:dyDescent="0.2">
      <c r="B51" s="82" t="s">
        <v>275</v>
      </c>
      <c r="C51" s="82" t="s">
        <v>275</v>
      </c>
      <c r="D51" s="82" t="s">
        <v>275</v>
      </c>
      <c r="E51" s="82" t="s">
        <v>275</v>
      </c>
      <c r="F51" s="82" t="s">
        <v>275</v>
      </c>
      <c r="G51" s="82" t="s">
        <v>275</v>
      </c>
      <c r="H51" s="82" t="s">
        <v>275</v>
      </c>
      <c r="I51" s="82" t="s">
        <v>275</v>
      </c>
      <c r="J51" s="82" t="s">
        <v>275</v>
      </c>
      <c r="K51" s="82" t="s">
        <v>275</v>
      </c>
    </row>
    <row r="52" spans="1:11" ht="26" x14ac:dyDescent="0.2">
      <c r="B52" s="84" t="s">
        <v>259</v>
      </c>
      <c r="C52" s="84" t="s">
        <v>259</v>
      </c>
      <c r="D52" s="19" t="s">
        <v>215</v>
      </c>
      <c r="E52" s="19" t="s">
        <v>213</v>
      </c>
      <c r="F52" s="19" t="s">
        <v>211</v>
      </c>
      <c r="G52" s="19" t="s">
        <v>212</v>
      </c>
      <c r="H52" s="19" t="s">
        <v>216</v>
      </c>
      <c r="I52" s="12" t="s">
        <v>214</v>
      </c>
      <c r="J52" s="13" t="s">
        <v>258</v>
      </c>
      <c r="K52" s="29" t="s">
        <v>291</v>
      </c>
    </row>
    <row r="53" spans="1:11" x14ac:dyDescent="0.2">
      <c r="B53" s="81" t="s">
        <v>228</v>
      </c>
      <c r="C53" s="81" t="s">
        <v>228</v>
      </c>
      <c r="D53" s="17">
        <f>COUNTIFS(all!$F$3:$F$120,'Summary - Client (AZ)'!$B$4,all!$AD$3:$AD$120,'Summary - Client (AZ)'!D$13)</f>
        <v>0</v>
      </c>
      <c r="E53" s="17">
        <f>COUNTIFS(all!$F$3:$F$120,'Summary - Client (AZ)'!$B$4,all!$AD$3:$AD$120,'Summary - Client (AZ)'!E$13)</f>
        <v>0</v>
      </c>
      <c r="F53" s="17">
        <f>COUNTIFS(all!$F$3:$F$120,'Summary - Client (AZ)'!$B$4,all!$AD$3:$AD$120,'Summary - Client (AZ)'!F$13)</f>
        <v>4</v>
      </c>
      <c r="G53" s="17">
        <f>COUNTIFS(all!$F$3:$F$120,'Summary - Client (AZ)'!$B$4,all!$AD$3:$AD$120,'Summary - Client (AZ)'!G$13)</f>
        <v>0</v>
      </c>
      <c r="H53" s="17">
        <f>COUNTIFS(all!$F$3:$F$120,'Summary - Client (AZ)'!$B$4,all!$AD$3:$AD$120,'Summary - Client (AZ)'!H$13)</f>
        <v>0</v>
      </c>
      <c r="I53" s="17">
        <f>COUNTIFS(all!$F$3:$F$120,'Summary - Client (AZ)'!$B$4,all!$AD$3:$AD$120,'Summary - Client (AZ)'!I$13)</f>
        <v>0</v>
      </c>
      <c r="J53" s="15">
        <f>SUM(D53:I53)</f>
        <v>4</v>
      </c>
      <c r="K53" s="28">
        <f>SUMPRODUCT($D$11:$H$11,D53:H53)/SUM(D53:H53)</f>
        <v>3</v>
      </c>
    </row>
    <row r="54" spans="1:11" x14ac:dyDescent="0.2">
      <c r="B54" s="81" t="s">
        <v>229</v>
      </c>
      <c r="C54" s="81" t="s">
        <v>229</v>
      </c>
      <c r="D54" s="17">
        <f>COUNTIFS(all!$F$3:$F$120,'Summary - Client (AZ)'!$B$4,all!$AE$3:$AE$120,'Summary - Client (AZ)'!D$13)</f>
        <v>0</v>
      </c>
      <c r="E54" s="17">
        <f>COUNTIFS(all!$F$3:$F$120,'Summary - Client (AZ)'!$B$4,all!$AE$3:$AE$120,'Summary - Client (AZ)'!E$13)</f>
        <v>1</v>
      </c>
      <c r="F54" s="17">
        <f>COUNTIFS(all!$F$3:$F$120,'Summary - Client (AZ)'!$B$4,all!$AE$3:$AE$120,'Summary - Client (AZ)'!F$13)</f>
        <v>3</v>
      </c>
      <c r="G54" s="17">
        <f>COUNTIFS(all!$F$3:$F$120,'Summary - Client (AZ)'!$B$4,all!$AE$3:$AE$120,'Summary - Client (AZ)'!G$13)</f>
        <v>0</v>
      </c>
      <c r="H54" s="17">
        <f>COUNTIFS(all!$F$3:$F$120,'Summary - Client (AZ)'!$B$4,all!$AE$3:$AE$120,'Summary - Client (AZ)'!H$13)</f>
        <v>0</v>
      </c>
      <c r="I54" s="17">
        <f>COUNTIFS(all!$F$3:$F$120,'Summary - Client (AZ)'!$B$4,all!$AE$3:$AE$120,'Summary - Client (AZ)'!I$13)</f>
        <v>0</v>
      </c>
      <c r="J54" s="15">
        <f>SUM(D54:I54)</f>
        <v>4</v>
      </c>
      <c r="K54" s="28">
        <f>SUMPRODUCT($D$11:$H$11,D54:H54)/SUM(D54:H54)</f>
        <v>2.75</v>
      </c>
    </row>
    <row r="55" spans="1:11" x14ac:dyDescent="0.2">
      <c r="B55" s="81" t="s">
        <v>230</v>
      </c>
      <c r="C55" s="81" t="s">
        <v>230</v>
      </c>
      <c r="D55" s="17">
        <f>COUNTIFS(all!$F$3:$F$120,'Summary - Client (AZ)'!$B$4,all!$AF$3:$AF$120,'Summary - Client (AZ)'!D$13)</f>
        <v>0</v>
      </c>
      <c r="E55" s="17">
        <f>COUNTIFS(all!$F$3:$F$120,'Summary - Client (AZ)'!$B$4,all!$AF$3:$AF$120,'Summary - Client (AZ)'!E$13)</f>
        <v>1</v>
      </c>
      <c r="F55" s="17">
        <f>COUNTIFS(all!$F$3:$F$120,'Summary - Client (AZ)'!$B$4,all!$AF$3:$AF$120,'Summary - Client (AZ)'!F$13)</f>
        <v>3</v>
      </c>
      <c r="G55" s="17">
        <f>COUNTIFS(all!$F$3:$F$120,'Summary - Client (AZ)'!$B$4,all!$AF$3:$AF$120,'Summary - Client (AZ)'!G$13)</f>
        <v>0</v>
      </c>
      <c r="H55" s="17">
        <f>COUNTIFS(all!$F$3:$F$120,'Summary - Client (AZ)'!$B$4,all!$AF$3:$AF$120,'Summary - Client (AZ)'!H$13)</f>
        <v>0</v>
      </c>
      <c r="I55" s="17">
        <f>COUNTIFS(all!$F$3:$F$120,'Summary - Client (AZ)'!$B$4,all!$AF$3:$AF$120,'Summary - Client (AZ)'!I$13)</f>
        <v>0</v>
      </c>
      <c r="J55" s="15">
        <f>SUM(D55:I55)</f>
        <v>4</v>
      </c>
      <c r="K55" s="28">
        <f>SUMPRODUCT($D$11:$H$11,D55:H55)/SUM(D55:H55)</f>
        <v>2.75</v>
      </c>
    </row>
    <row r="60" spans="1:11" x14ac:dyDescent="0.2">
      <c r="A60" t="s">
        <v>280</v>
      </c>
    </row>
    <row r="61" spans="1:11" x14ac:dyDescent="0.2">
      <c r="B61" s="10" t="s">
        <v>278</v>
      </c>
      <c r="C61" s="10" t="s">
        <v>277</v>
      </c>
      <c r="D61" s="10" t="s">
        <v>261</v>
      </c>
    </row>
    <row r="62" spans="1:11" x14ac:dyDescent="0.2">
      <c r="B62" t="s">
        <v>52</v>
      </c>
      <c r="C62" t="s">
        <v>126</v>
      </c>
      <c r="D62" t="s">
        <v>50</v>
      </c>
    </row>
    <row r="63" spans="1:11" x14ac:dyDescent="0.2">
      <c r="B63" t="s">
        <v>279</v>
      </c>
      <c r="C63" t="s">
        <v>153</v>
      </c>
      <c r="D63" t="s">
        <v>57</v>
      </c>
    </row>
    <row r="64" spans="1:11" x14ac:dyDescent="0.2">
      <c r="B64" t="s">
        <v>108</v>
      </c>
      <c r="C64" t="s">
        <v>167</v>
      </c>
      <c r="D64" t="s">
        <v>59</v>
      </c>
    </row>
    <row r="65" spans="2:4" x14ac:dyDescent="0.2">
      <c r="B65" t="s">
        <v>324</v>
      </c>
      <c r="C65" t="s">
        <v>51</v>
      </c>
      <c r="D65" t="s">
        <v>144</v>
      </c>
    </row>
    <row r="66" spans="2:4" x14ac:dyDescent="0.2">
      <c r="C66" t="s">
        <v>88</v>
      </c>
      <c r="D66" t="s">
        <v>93</v>
      </c>
    </row>
    <row r="67" spans="2:4" x14ac:dyDescent="0.2">
      <c r="C67" t="s">
        <v>159</v>
      </c>
    </row>
  </sheetData>
  <mergeCells count="33">
    <mergeCell ref="B53:C53"/>
    <mergeCell ref="B54:C54"/>
    <mergeCell ref="B55:C55"/>
    <mergeCell ref="B43:C43"/>
    <mergeCell ref="B44:C44"/>
    <mergeCell ref="B45:C45"/>
    <mergeCell ref="B46:C46"/>
    <mergeCell ref="B51:K51"/>
    <mergeCell ref="B52:C52"/>
    <mergeCell ref="B42:K42"/>
    <mergeCell ref="B25:K25"/>
    <mergeCell ref="B26:C26"/>
    <mergeCell ref="B27:C27"/>
    <mergeCell ref="B28:C28"/>
    <mergeCell ref="B29:C29"/>
    <mergeCell ref="B34:K34"/>
    <mergeCell ref="B35:C35"/>
    <mergeCell ref="B36:C36"/>
    <mergeCell ref="B37:C37"/>
    <mergeCell ref="B38:C38"/>
    <mergeCell ref="B39:C39"/>
    <mergeCell ref="B20:C20"/>
    <mergeCell ref="B7:P7"/>
    <mergeCell ref="B8:C8"/>
    <mergeCell ref="B9:C9"/>
    <mergeCell ref="B12:K12"/>
    <mergeCell ref="B13:C13"/>
    <mergeCell ref="B14:C14"/>
    <mergeCell ref="B15:C15"/>
    <mergeCell ref="B16:C16"/>
    <mergeCell ref="B17:C17"/>
    <mergeCell ref="B18:C18"/>
    <mergeCell ref="B19:C19"/>
  </mergeCells>
  <conditionalFormatting sqref="B9:J9 L9:N9">
    <cfRule type="dataBar" priority="11">
      <dataBar>
        <cfvo type="min"/>
        <cfvo type="max"/>
        <color rgb="FF638EC6"/>
      </dataBar>
      <extLst>
        <ext xmlns:x14="http://schemas.microsoft.com/office/spreadsheetml/2009/9/main" uri="{B025F937-C7B1-47D3-B67F-A62EFF666E3E}">
          <x14:id>{5D05D1C7-4E8A-DB45-9B3E-1726ADD8655E}</x14:id>
        </ext>
      </extLst>
    </cfRule>
  </conditionalFormatting>
  <conditionalFormatting sqref="D9:J9 L9:N9">
    <cfRule type="dataBar" priority="3">
      <dataBar>
        <cfvo type="min"/>
        <cfvo type="max"/>
        <color rgb="FF638EC6"/>
      </dataBar>
      <extLst>
        <ext xmlns:x14="http://schemas.microsoft.com/office/spreadsheetml/2009/9/main" uri="{B025F937-C7B1-47D3-B67F-A62EFF666E3E}">
          <x14:id>{2E8BFE3E-155A-7341-B524-14688AA1A868}</x14:id>
        </ext>
      </extLst>
    </cfRule>
  </conditionalFormatting>
  <conditionalFormatting sqref="D14:H20">
    <cfRule type="dataBar" priority="4">
      <dataBar>
        <cfvo type="min"/>
        <cfvo type="max"/>
        <color rgb="FF638EC6"/>
      </dataBar>
      <extLst>
        <ext xmlns:x14="http://schemas.microsoft.com/office/spreadsheetml/2009/9/main" uri="{B025F937-C7B1-47D3-B67F-A62EFF666E3E}">
          <x14:id>{508E07FB-C5EE-774E-B777-38CB518F5059}</x14:id>
        </ext>
      </extLst>
    </cfRule>
  </conditionalFormatting>
  <conditionalFormatting sqref="D27:I29">
    <cfRule type="dataBar" priority="10">
      <dataBar>
        <cfvo type="min"/>
        <cfvo type="max"/>
        <color rgb="FF638EC6"/>
      </dataBar>
      <extLst>
        <ext xmlns:x14="http://schemas.microsoft.com/office/spreadsheetml/2009/9/main" uri="{B025F937-C7B1-47D3-B67F-A62EFF666E3E}">
          <x14:id>{7125F06A-FE08-CB4F-9654-0ED70FB7FA9A}</x14:id>
        </ext>
      </extLst>
    </cfRule>
  </conditionalFormatting>
  <conditionalFormatting sqref="D36:I39">
    <cfRule type="dataBar" priority="9">
      <dataBar>
        <cfvo type="min"/>
        <cfvo type="max"/>
        <color rgb="FF638EC6"/>
      </dataBar>
      <extLst>
        <ext xmlns:x14="http://schemas.microsoft.com/office/spreadsheetml/2009/9/main" uri="{B025F937-C7B1-47D3-B67F-A62EFF666E3E}">
          <x14:id>{208DB58D-2A99-7047-8DB1-1D195AB8D5B8}</x14:id>
        </ext>
      </extLst>
    </cfRule>
  </conditionalFormatting>
  <conditionalFormatting sqref="D53:H55">
    <cfRule type="dataBar" priority="7">
      <dataBar>
        <cfvo type="min"/>
        <cfvo type="max"/>
        <color rgb="FF638EC6"/>
      </dataBar>
      <extLst>
        <ext xmlns:x14="http://schemas.microsoft.com/office/spreadsheetml/2009/9/main" uri="{B025F937-C7B1-47D3-B67F-A62EFF666E3E}">
          <x14:id>{0CF5565E-A16D-E34D-BC8C-24F2A7C1240D}</x14:id>
        </ext>
      </extLst>
    </cfRule>
  </conditionalFormatting>
  <conditionalFormatting sqref="D44:H46">
    <cfRule type="dataBar" priority="8">
      <dataBar>
        <cfvo type="min"/>
        <cfvo type="max"/>
        <color rgb="FF638EC6"/>
      </dataBar>
      <extLst>
        <ext xmlns:x14="http://schemas.microsoft.com/office/spreadsheetml/2009/9/main" uri="{B025F937-C7B1-47D3-B67F-A62EFF666E3E}">
          <x14:id>{64FCC60B-D42B-694B-835B-DACE5CE7D0F6}</x14:id>
        </ext>
      </extLst>
    </cfRule>
  </conditionalFormatting>
  <conditionalFormatting sqref="D36:H39">
    <cfRule type="dataBar" priority="6">
      <dataBar>
        <cfvo type="min"/>
        <cfvo type="max"/>
        <color rgb="FF638EC6"/>
      </dataBar>
      <extLst>
        <ext xmlns:x14="http://schemas.microsoft.com/office/spreadsheetml/2009/9/main" uri="{B025F937-C7B1-47D3-B67F-A62EFF666E3E}">
          <x14:id>{322B4AC1-D3AA-964E-86F7-ABEBC085F5B8}</x14:id>
        </ext>
      </extLst>
    </cfRule>
  </conditionalFormatting>
  <conditionalFormatting sqref="D27:H29">
    <cfRule type="dataBar" priority="5">
      <dataBar>
        <cfvo type="min"/>
        <cfvo type="max"/>
        <color rgb="FF638EC6"/>
      </dataBar>
      <extLst>
        <ext xmlns:x14="http://schemas.microsoft.com/office/spreadsheetml/2009/9/main" uri="{B025F937-C7B1-47D3-B67F-A62EFF666E3E}">
          <x14:id>{DD2A59BC-202D-CB43-AA04-8F1E046631BA}</x14:id>
        </ext>
      </extLst>
    </cfRule>
  </conditionalFormatting>
  <conditionalFormatting sqref="K9">
    <cfRule type="dataBar" priority="2">
      <dataBar>
        <cfvo type="min"/>
        <cfvo type="max"/>
        <color rgb="FF638EC6"/>
      </dataBar>
      <extLst>
        <ext xmlns:x14="http://schemas.microsoft.com/office/spreadsheetml/2009/9/main" uri="{B025F937-C7B1-47D3-B67F-A62EFF666E3E}">
          <x14:id>{00F5EDD2-73DC-7B4C-B36A-272BBAC52FF8}</x14:id>
        </ext>
      </extLst>
    </cfRule>
  </conditionalFormatting>
  <conditionalFormatting sqref="K9">
    <cfRule type="dataBar" priority="1">
      <dataBar>
        <cfvo type="min"/>
        <cfvo type="max"/>
        <color rgb="FF638EC6"/>
      </dataBar>
      <extLst>
        <ext xmlns:x14="http://schemas.microsoft.com/office/spreadsheetml/2009/9/main" uri="{B025F937-C7B1-47D3-B67F-A62EFF666E3E}">
          <x14:id>{7E8C123E-800E-3247-8AD1-EB82A208E0E6}</x14:id>
        </ext>
      </extLst>
    </cfRule>
  </conditionalFormatting>
  <dataValidations count="2">
    <dataValidation type="list" allowBlank="1" showInputMessage="1" showErrorMessage="1" sqref="B4">
      <formula1>$C$62:$C$67</formula1>
    </dataValidation>
    <dataValidation type="list" allowBlank="1" showInputMessage="1" showErrorMessage="1" sqref="B5">
      <formula1>$C$62:$C$66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D05D1C7-4E8A-DB45-9B3E-1726ADD8655E}">
            <x14:dataBar minLength="0" maxLength="100" negativeBarColorSameAsPositive="1" axisPosition="none">
              <x14:cfvo type="min"/>
              <x14:cfvo type="max"/>
            </x14:dataBar>
          </x14:cfRule>
          <xm:sqref>B9:J9 L9:N9</xm:sqref>
        </x14:conditionalFormatting>
        <x14:conditionalFormatting xmlns:xm="http://schemas.microsoft.com/office/excel/2006/main">
          <x14:cfRule type="dataBar" id="{2E8BFE3E-155A-7341-B524-14688AA1A868}">
            <x14:dataBar minLength="0" maxLength="100" negativeBarColorSameAsPositive="1" axisPosition="none">
              <x14:cfvo type="min"/>
              <x14:cfvo type="max"/>
            </x14:dataBar>
          </x14:cfRule>
          <xm:sqref>D9:J9 L9:N9</xm:sqref>
        </x14:conditionalFormatting>
        <x14:conditionalFormatting xmlns:xm="http://schemas.microsoft.com/office/excel/2006/main">
          <x14:cfRule type="dataBar" id="{508E07FB-C5EE-774E-B777-38CB518F5059}">
            <x14:dataBar minLength="0" maxLength="100" negativeBarColorSameAsPositive="1" axisPosition="none">
              <x14:cfvo type="min"/>
              <x14:cfvo type="max"/>
            </x14:dataBar>
          </x14:cfRule>
          <xm:sqref>D14:H20</xm:sqref>
        </x14:conditionalFormatting>
        <x14:conditionalFormatting xmlns:xm="http://schemas.microsoft.com/office/excel/2006/main">
          <x14:cfRule type="dataBar" id="{7125F06A-FE08-CB4F-9654-0ED70FB7FA9A}">
            <x14:dataBar minLength="0" maxLength="100" negativeBarColorSameAsPositive="1" axisPosition="none">
              <x14:cfvo type="min"/>
              <x14:cfvo type="max"/>
            </x14:dataBar>
          </x14:cfRule>
          <xm:sqref>D27:I29</xm:sqref>
        </x14:conditionalFormatting>
        <x14:conditionalFormatting xmlns:xm="http://schemas.microsoft.com/office/excel/2006/main">
          <x14:cfRule type="dataBar" id="{208DB58D-2A99-7047-8DB1-1D195AB8D5B8}">
            <x14:dataBar minLength="0" maxLength="100" negativeBarColorSameAsPositive="1" axisPosition="none">
              <x14:cfvo type="min"/>
              <x14:cfvo type="max"/>
            </x14:dataBar>
          </x14:cfRule>
          <xm:sqref>D36:I39</xm:sqref>
        </x14:conditionalFormatting>
        <x14:conditionalFormatting xmlns:xm="http://schemas.microsoft.com/office/excel/2006/main">
          <x14:cfRule type="dataBar" id="{0CF5565E-A16D-E34D-BC8C-24F2A7C1240D}">
            <x14:dataBar minLength="0" maxLength="100" negativeBarColorSameAsPositive="1" axisPosition="none">
              <x14:cfvo type="min"/>
              <x14:cfvo type="max"/>
            </x14:dataBar>
          </x14:cfRule>
          <xm:sqref>D53:H55</xm:sqref>
        </x14:conditionalFormatting>
        <x14:conditionalFormatting xmlns:xm="http://schemas.microsoft.com/office/excel/2006/main">
          <x14:cfRule type="dataBar" id="{64FCC60B-D42B-694B-835B-DACE5CE7D0F6}">
            <x14:dataBar minLength="0" maxLength="100" negativeBarColorSameAsPositive="1" axisPosition="none">
              <x14:cfvo type="min"/>
              <x14:cfvo type="max"/>
            </x14:dataBar>
          </x14:cfRule>
          <xm:sqref>D44:H46</xm:sqref>
        </x14:conditionalFormatting>
        <x14:conditionalFormatting xmlns:xm="http://schemas.microsoft.com/office/excel/2006/main">
          <x14:cfRule type="dataBar" id="{322B4AC1-D3AA-964E-86F7-ABEBC085F5B8}">
            <x14:dataBar minLength="0" maxLength="100" negativeBarColorSameAsPositive="1" axisPosition="none">
              <x14:cfvo type="min"/>
              <x14:cfvo type="max"/>
            </x14:dataBar>
          </x14:cfRule>
          <xm:sqref>D36:H39</xm:sqref>
        </x14:conditionalFormatting>
        <x14:conditionalFormatting xmlns:xm="http://schemas.microsoft.com/office/excel/2006/main">
          <x14:cfRule type="dataBar" id="{DD2A59BC-202D-CB43-AA04-8F1E046631BA}">
            <x14:dataBar minLength="0" maxLength="100" negativeBarColorSameAsPositive="1" axisPosition="none">
              <x14:cfvo type="min"/>
              <x14:cfvo type="max"/>
            </x14:dataBar>
          </x14:cfRule>
          <xm:sqref>D27:H29</xm:sqref>
        </x14:conditionalFormatting>
        <x14:conditionalFormatting xmlns:xm="http://schemas.microsoft.com/office/excel/2006/main">
          <x14:cfRule type="dataBar" id="{00F5EDD2-73DC-7B4C-B36A-272BBAC52FF8}">
            <x14:dataBar minLength="0" maxLength="100" negativeBarColorSameAsPositive="1" axisPosition="none">
              <x14:cfvo type="min"/>
              <x14:cfvo type="max"/>
            </x14:dataBar>
          </x14:cfRule>
          <xm:sqref>K9</xm:sqref>
        </x14:conditionalFormatting>
        <x14:conditionalFormatting xmlns:xm="http://schemas.microsoft.com/office/excel/2006/main">
          <x14:cfRule type="dataBar" id="{7E8C123E-800E-3247-8AD1-EB82A208E0E6}">
            <x14:dataBar minLength="0" maxLength="100" negativeBarColorSameAsPositive="1" axisPosition="none">
              <x14:cfvo type="min"/>
              <x14:cfvo type="max"/>
            </x14:dataBar>
          </x14:cfRule>
          <xm:sqref>K9</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sheetPr>
  <dimension ref="A3:P67"/>
  <sheetViews>
    <sheetView zoomScale="130" zoomScaleNormal="130" zoomScalePageLayoutView="130" workbookViewId="0">
      <selection activeCell="D3" sqref="D3"/>
    </sheetView>
  </sheetViews>
  <sheetFormatPr baseColWidth="10" defaultRowHeight="14" x14ac:dyDescent="0.2"/>
  <cols>
    <col min="2" max="2" width="12.796875" customWidth="1"/>
    <col min="3" max="3" width="50.19921875" customWidth="1"/>
    <col min="4" max="14" width="16.3984375" customWidth="1"/>
    <col min="15" max="15" width="8.59765625" customWidth="1"/>
    <col min="16" max="16" width="16.3984375" customWidth="1"/>
  </cols>
  <sheetData>
    <row r="3" spans="1:16" x14ac:dyDescent="0.2">
      <c r="A3" s="10" t="s">
        <v>276</v>
      </c>
    </row>
    <row r="4" spans="1:16" x14ac:dyDescent="0.2">
      <c r="A4" t="s">
        <v>45</v>
      </c>
      <c r="B4" s="20" t="s">
        <v>52</v>
      </c>
    </row>
    <row r="5" spans="1:16" x14ac:dyDescent="0.2">
      <c r="A5" t="s">
        <v>44</v>
      </c>
      <c r="B5" s="20" t="s">
        <v>51</v>
      </c>
    </row>
    <row r="7" spans="1:16" x14ac:dyDescent="0.2">
      <c r="B7" s="85" t="s">
        <v>262</v>
      </c>
      <c r="C7" s="85" t="s">
        <v>262</v>
      </c>
      <c r="D7" s="85" t="s">
        <v>262</v>
      </c>
      <c r="E7" s="85" t="s">
        <v>262</v>
      </c>
      <c r="F7" s="85" t="s">
        <v>262</v>
      </c>
      <c r="G7" s="85" t="s">
        <v>262</v>
      </c>
      <c r="H7" s="85" t="s">
        <v>262</v>
      </c>
      <c r="I7" s="85" t="s">
        <v>262</v>
      </c>
      <c r="J7" s="85" t="s">
        <v>262</v>
      </c>
      <c r="K7" s="85" t="s">
        <v>262</v>
      </c>
      <c r="L7" s="85" t="s">
        <v>262</v>
      </c>
      <c r="M7" s="85" t="s">
        <v>262</v>
      </c>
      <c r="N7" s="85" t="s">
        <v>262</v>
      </c>
      <c r="O7" s="85" t="s">
        <v>262</v>
      </c>
      <c r="P7" s="85" t="s">
        <v>262</v>
      </c>
    </row>
    <row r="8" spans="1:16" ht="26" x14ac:dyDescent="0.2">
      <c r="B8" s="83" t="s">
        <v>259</v>
      </c>
      <c r="C8" s="83" t="s">
        <v>259</v>
      </c>
      <c r="D8" s="19">
        <v>0</v>
      </c>
      <c r="E8" s="19" t="s">
        <v>263</v>
      </c>
      <c r="F8" s="19" t="s">
        <v>264</v>
      </c>
      <c r="G8" s="19" t="s">
        <v>265</v>
      </c>
      <c r="H8" s="19" t="s">
        <v>266</v>
      </c>
      <c r="I8" s="19" t="s">
        <v>267</v>
      </c>
      <c r="J8" s="19" t="s">
        <v>268</v>
      </c>
      <c r="K8" s="19" t="s">
        <v>269</v>
      </c>
      <c r="L8" s="19" t="s">
        <v>270</v>
      </c>
      <c r="M8" s="19" t="s">
        <v>271</v>
      </c>
      <c r="N8" s="19">
        <v>10</v>
      </c>
      <c r="O8" s="13" t="s">
        <v>282</v>
      </c>
      <c r="P8" s="13" t="s">
        <v>281</v>
      </c>
    </row>
    <row r="9" spans="1:16" x14ac:dyDescent="0.2">
      <c r="B9" s="81"/>
      <c r="C9" s="81"/>
      <c r="D9" s="17">
        <f>COUNTIFS(all!$G$3:$G$120,'Summary - Region_Company'!$B$4,all!$H$3:$H$120,'Summary - Region_Company'!D8,all!$F$3:$F$120,'Summary - Region_Company'!$B$5)</f>
        <v>0</v>
      </c>
      <c r="E9" s="17">
        <f>COUNTIFS(all!$G$3:$G$120,'Summary - Region_Company'!$B$4,all!$H$3:$H$120,'Summary - Region_Company'!E8,all!$F$3:$F$120,'Summary - Region_Company'!$B$5)</f>
        <v>0</v>
      </c>
      <c r="F9" s="17">
        <f>COUNTIFS(all!$G$3:$G$120,'Summary - Region_Company'!$B$4,all!$H$3:$H$120,'Summary - Region_Company'!F8,all!$F$3:$F$120,'Summary - Region_Company'!$B$5)</f>
        <v>0</v>
      </c>
      <c r="G9" s="17">
        <f>COUNTIFS(all!$G$3:$G$120,'Summary - Region_Company'!$B$4,all!$H$3:$H$120,'Summary - Region_Company'!G8,all!$F$3:$F$120,'Summary - Region_Company'!$B$5)</f>
        <v>0</v>
      </c>
      <c r="H9" s="17">
        <f>COUNTIFS(all!$G$3:$G$120,'Summary - Region_Company'!$B$4,all!$H$3:$H$120,'Summary - Region_Company'!H8,all!$F$3:$F$120,'Summary - Region_Company'!$B$5)</f>
        <v>0</v>
      </c>
      <c r="I9" s="17">
        <f>COUNTIFS(all!$G$3:$G$120,'Summary - Region_Company'!$B$4,all!$H$3:$H$120,'Summary - Region_Company'!I8,all!$F$3:$F$120,'Summary - Region_Company'!$B$5)</f>
        <v>0</v>
      </c>
      <c r="J9" s="17">
        <f>COUNTIFS(all!$G$3:$G$120,'Summary - Region_Company'!$B$4,all!$H$3:$H$120,'Summary - Region_Company'!J8,all!$F$3:$F$120,'Summary - Region_Company'!$B$5)</f>
        <v>1</v>
      </c>
      <c r="K9" s="17">
        <f>COUNTIFS(all!$G$3:$G$120,'Summary - Region_Company'!$B$4,all!$H$3:$H$120,'Summary - Region_Company'!K8,all!$F$3:$F$120,'Summary - Region_Company'!$B$5)</f>
        <v>0</v>
      </c>
      <c r="L9" s="17">
        <f>COUNTIFS(all!$G$3:$G$120,'Summary - Region_Company'!$B$4,all!$H$3:$H$120,'Summary - Region_Company'!L8,all!$F$3:$F$120,'Summary - Region_Company'!$B$5)</f>
        <v>2</v>
      </c>
      <c r="M9" s="17">
        <f>COUNTIFS(all!$G$3:$G$120,'Summary - Region_Company'!$B$4,all!$H$3:$H$120,'Summary - Region_Company'!M8,all!$F$3:$F$120,'Summary - Region_Company'!$B$5)</f>
        <v>1</v>
      </c>
      <c r="N9" s="17">
        <f>COUNTIFS(all!$G$3:$G$120,'Summary - Region_Company'!$B$4,all!$H$3:$H$120,'Summary - Region_Company'!N8,all!$F$3:$F$120,'Summary - Region_Company'!$B$5)</f>
        <v>5</v>
      </c>
      <c r="O9" s="18">
        <f>((SUM(M9:N9)-SUM(D9:I9))/P9)*100</f>
        <v>66.666666666666657</v>
      </c>
      <c r="P9" s="15">
        <f>SUM(D9:N9)</f>
        <v>9</v>
      </c>
    </row>
    <row r="11" spans="1:16" x14ac:dyDescent="0.2">
      <c r="D11">
        <v>1</v>
      </c>
      <c r="E11">
        <v>2</v>
      </c>
      <c r="F11">
        <v>3</v>
      </c>
      <c r="G11">
        <v>4</v>
      </c>
      <c r="H11">
        <v>5</v>
      </c>
    </row>
    <row r="12" spans="1:16" x14ac:dyDescent="0.2">
      <c r="B12" s="85" t="s">
        <v>260</v>
      </c>
      <c r="C12" s="85" t="s">
        <v>260</v>
      </c>
      <c r="D12" s="85" t="s">
        <v>260</v>
      </c>
      <c r="E12" s="85" t="s">
        <v>260</v>
      </c>
      <c r="F12" s="85" t="s">
        <v>260</v>
      </c>
      <c r="G12" s="85" t="s">
        <v>260</v>
      </c>
      <c r="H12" s="85" t="s">
        <v>260</v>
      </c>
      <c r="I12" s="85" t="s">
        <v>260</v>
      </c>
      <c r="J12" s="85" t="s">
        <v>260</v>
      </c>
      <c r="K12" s="85" t="s">
        <v>260</v>
      </c>
      <c r="O12" s="14"/>
    </row>
    <row r="13" spans="1:16" ht="26" x14ac:dyDescent="0.2">
      <c r="B13" s="83" t="s">
        <v>259</v>
      </c>
      <c r="C13" s="83" t="s">
        <v>259</v>
      </c>
      <c r="D13" s="19" t="s">
        <v>215</v>
      </c>
      <c r="E13" s="19" t="s">
        <v>213</v>
      </c>
      <c r="F13" s="19" t="s">
        <v>211</v>
      </c>
      <c r="G13" s="19" t="s">
        <v>212</v>
      </c>
      <c r="H13" s="19" t="s">
        <v>216</v>
      </c>
      <c r="I13" s="13" t="s">
        <v>214</v>
      </c>
      <c r="J13" s="13" t="s">
        <v>258</v>
      </c>
      <c r="K13" s="29" t="s">
        <v>291</v>
      </c>
    </row>
    <row r="14" spans="1:16" x14ac:dyDescent="0.2">
      <c r="B14" s="81" t="s">
        <v>205</v>
      </c>
      <c r="C14" s="81" t="s">
        <v>205</v>
      </c>
      <c r="D14" s="17">
        <f>COUNTIFS(all!$G$3:$G$120,'Summary - Region_Company'!$B$4,all!$I$3:$I$120,'Summary - Region_Company'!D$13,all!$F$3:$F$120,'Summary - Region_Company'!$B$5)</f>
        <v>0</v>
      </c>
      <c r="E14" s="17">
        <f>COUNTIFS(all!$G$3:$G$120,'Summary - Region_Company'!$B$4,all!$I$3:$I$120,'Summary - Region_Company'!E$13,all!$F$3:$F$120,'Summary - Region_Company'!$B$5)</f>
        <v>1</v>
      </c>
      <c r="F14" s="17">
        <f>COUNTIFS(all!$G$3:$G$120,'Summary - Region_Company'!$B$4,all!$I$3:$I$120,'Summary - Region_Company'!F$13,all!$F$3:$F$120,'Summary - Region_Company'!$B$5)</f>
        <v>2</v>
      </c>
      <c r="G14" s="17">
        <f>COUNTIFS(all!$G$3:$G$120,'Summary - Region_Company'!$B$4,all!$I$3:$I$120,'Summary - Region_Company'!G$13,all!$F$3:$F$120,'Summary - Region_Company'!$B$5)</f>
        <v>4</v>
      </c>
      <c r="H14" s="17">
        <f>COUNTIFS(all!$G$3:$G$120,'Summary - Region_Company'!$B$4,all!$I$3:$I$120,'Summary - Region_Company'!H$13,all!$F$3:$F$120,'Summary - Region_Company'!$B$5)</f>
        <v>2</v>
      </c>
      <c r="I14" s="17">
        <f>COUNTIFS(all!$G$3:$G$120,'Summary - Region_Company'!$B$4,all!$I$3:$I$120,'Summary - Region_Company'!I$13,all!$F$3:$F$120,'Summary - Region_Company'!$B$5)</f>
        <v>0</v>
      </c>
      <c r="J14" s="15">
        <f>SUM(D14:I14)</f>
        <v>9</v>
      </c>
      <c r="K14" s="28">
        <f>SUMPRODUCT($D$11:$H$11,D14:H14)/SUM(D14:H14)</f>
        <v>3.7777777777777777</v>
      </c>
    </row>
    <row r="15" spans="1:16" x14ac:dyDescent="0.2">
      <c r="B15" s="81" t="s">
        <v>206</v>
      </c>
      <c r="C15" s="81" t="s">
        <v>206</v>
      </c>
      <c r="D15" s="17">
        <f>COUNTIFS(all!$G$3:$G$120,'Summary - Region_Company'!$B$4,all!$J$3:$J$120,'Summary - Region_Company'!D$13,all!$F$3:$F$120,'Summary - Region_Company'!$B$5)</f>
        <v>0</v>
      </c>
      <c r="E15" s="17">
        <f>COUNTIFS(all!$G$3:$G$120,'Summary - Region_Company'!$B$4,all!$J$3:$J$120,'Summary - Region_Company'!E$13,all!$F$3:$F$120,'Summary - Region_Company'!$B$5)</f>
        <v>1</v>
      </c>
      <c r="F15" s="17">
        <f>COUNTIFS(all!$G$3:$G$120,'Summary - Region_Company'!$B$4,all!$J$3:$J$120,'Summary - Region_Company'!F$13,all!$F$3:$F$120,'Summary - Region_Company'!$B$5)</f>
        <v>1</v>
      </c>
      <c r="G15" s="17">
        <f>COUNTIFS(all!$G$3:$G$120,'Summary - Region_Company'!$B$4,all!$J$3:$J$120,'Summary - Region_Company'!G$13,all!$F$3:$F$120,'Summary - Region_Company'!$B$5)</f>
        <v>6</v>
      </c>
      <c r="H15" s="17">
        <f>COUNTIFS(all!$G$3:$G$120,'Summary - Region_Company'!$B$4,all!$J$3:$J$120,'Summary - Region_Company'!H$13,all!$F$3:$F$120,'Summary - Region_Company'!$B$5)</f>
        <v>1</v>
      </c>
      <c r="I15" s="17">
        <f>COUNTIFS(all!$G$3:$G$120,'Summary - Region_Company'!$B$4,all!$J$3:$J$120,'Summary - Region_Company'!I$13,all!$F$3:$F$120,'Summary - Region_Company'!$B$5)</f>
        <v>0</v>
      </c>
      <c r="J15" s="15">
        <f t="shared" ref="J15:J20" si="0">SUM(D15:I15)</f>
        <v>9</v>
      </c>
      <c r="K15" s="28">
        <f t="shared" ref="K15:K20" si="1">SUMPRODUCT($D$11:$H$11,D15:H15)/SUM(D15:H15)</f>
        <v>3.7777777777777777</v>
      </c>
    </row>
    <row r="16" spans="1:16" x14ac:dyDescent="0.2">
      <c r="B16" s="81" t="s">
        <v>207</v>
      </c>
      <c r="C16" s="81" t="s">
        <v>207</v>
      </c>
      <c r="D16" s="17">
        <f>COUNTIFS(all!$G$3:$G$120,'Summary - Region_Company'!$B$4,all!$K$3:$K$120,'Summary - Region_Company'!D$13,all!$F$3:$F$120,'Summary - Region_Company'!$B$5)</f>
        <v>0</v>
      </c>
      <c r="E16" s="17">
        <f>COUNTIFS(all!$G$3:$G$120,'Summary - Region_Company'!$B$4,all!$K$3:$K$120,'Summary - Region_Company'!E$13,all!$F$3:$F$120,'Summary - Region_Company'!$B$5)</f>
        <v>1</v>
      </c>
      <c r="F16" s="17">
        <f>COUNTIFS(all!$G$3:$G$120,'Summary - Region_Company'!$B$4,all!$K$3:$K$120,'Summary - Region_Company'!F$13,all!$F$3:$F$120,'Summary - Region_Company'!$B$5)</f>
        <v>0</v>
      </c>
      <c r="G16" s="17">
        <f>COUNTIFS(all!$G$3:$G$120,'Summary - Region_Company'!$B$4,all!$K$3:$K$120,'Summary - Region_Company'!G$13,all!$F$3:$F$120,'Summary - Region_Company'!$B$5)</f>
        <v>8</v>
      </c>
      <c r="H16" s="17">
        <f>COUNTIFS(all!$G$3:$G$120,'Summary - Region_Company'!$B$4,all!$K$3:$K$120,'Summary - Region_Company'!H$13,all!$F$3:$F$120,'Summary - Region_Company'!$B$5)</f>
        <v>0</v>
      </c>
      <c r="I16" s="17">
        <f>COUNTIFS(all!$G$3:$G$120,'Summary - Region_Company'!$B$4,all!$K$3:$K$120,'Summary - Region_Company'!I$13,all!$F$3:$F$120,'Summary - Region_Company'!$B$5)</f>
        <v>0</v>
      </c>
      <c r="J16" s="15">
        <f t="shared" si="0"/>
        <v>9</v>
      </c>
      <c r="K16" s="28">
        <f t="shared" si="1"/>
        <v>3.7777777777777777</v>
      </c>
    </row>
    <row r="17" spans="2:11" x14ac:dyDescent="0.2">
      <c r="B17" s="81" t="s">
        <v>217</v>
      </c>
      <c r="C17" s="81" t="s">
        <v>217</v>
      </c>
      <c r="D17" s="17">
        <f>COUNTIFS(all!$G$3:$G$120,'Summary - Region_Company'!$B$4,all!$L$3:$L$120,'Summary - Region_Company'!D$13,all!$F$3:$F$120,'Summary - Region_Company'!$B$5)</f>
        <v>0</v>
      </c>
      <c r="E17" s="17">
        <f>COUNTIFS(all!$G$3:$G$120,'Summary - Region_Company'!$B$4,all!$L$3:$L$120,'Summary - Region_Company'!E$13,all!$F$3:$F$120,'Summary - Region_Company'!$B$5)</f>
        <v>0</v>
      </c>
      <c r="F17" s="17">
        <f>COUNTIFS(all!$G$3:$G$120,'Summary - Region_Company'!$B$4,all!$L$3:$L$120,'Summary - Region_Company'!F$13,all!$F$3:$F$120,'Summary - Region_Company'!$B$5)</f>
        <v>2</v>
      </c>
      <c r="G17" s="17">
        <f>COUNTIFS(all!$G$3:$G$120,'Summary - Region_Company'!$B$4,all!$L$3:$L$120,'Summary - Region_Company'!G$13,all!$F$3:$F$120,'Summary - Region_Company'!$B$5)</f>
        <v>4</v>
      </c>
      <c r="H17" s="17">
        <f>COUNTIFS(all!$G$3:$G$120,'Summary - Region_Company'!$B$4,all!$L$3:$L$120,'Summary - Region_Company'!H$13,all!$F$3:$F$120,'Summary - Region_Company'!$B$5)</f>
        <v>0</v>
      </c>
      <c r="I17" s="17">
        <f>COUNTIFS(all!$G$3:$G$120,'Summary - Region_Company'!$B$4,all!$L$3:$L$120,'Summary - Region_Company'!I$13,all!$F$3:$F$120,'Summary - Region_Company'!$B$5)</f>
        <v>3</v>
      </c>
      <c r="J17" s="15">
        <f t="shared" si="0"/>
        <v>9</v>
      </c>
      <c r="K17" s="28">
        <f t="shared" si="1"/>
        <v>3.6666666666666665</v>
      </c>
    </row>
    <row r="18" spans="2:11" x14ac:dyDescent="0.2">
      <c r="B18" s="81" t="s">
        <v>208</v>
      </c>
      <c r="C18" s="81" t="s">
        <v>208</v>
      </c>
      <c r="D18" s="17">
        <f>COUNTIFS(all!$G$3:$G$120,'Summary - Region_Company'!$B$4,all!$M$3:$M$120,'Summary - Region_Company'!D$13,all!$F$3:$F$120,'Summary - Region_Company'!$B$5)</f>
        <v>0</v>
      </c>
      <c r="E18" s="17">
        <f>COUNTIFS(all!$G$3:$G$120,'Summary - Region_Company'!$B$4,all!$M$3:$M$120,'Summary - Region_Company'!E$13,all!$F$3:$F$120,'Summary - Region_Company'!$B$5)</f>
        <v>0</v>
      </c>
      <c r="F18" s="17">
        <f>COUNTIFS(all!$G$3:$G$120,'Summary - Region_Company'!$B$4,all!$M$3:$M$120,'Summary - Region_Company'!F$13,all!$F$3:$F$120,'Summary - Region_Company'!$B$5)</f>
        <v>2</v>
      </c>
      <c r="G18" s="17">
        <f>COUNTIFS(all!$G$3:$G$120,'Summary - Region_Company'!$B$4,all!$M$3:$M$120,'Summary - Region_Company'!G$13,all!$F$3:$F$120,'Summary - Region_Company'!$B$5)</f>
        <v>5</v>
      </c>
      <c r="H18" s="17">
        <f>COUNTIFS(all!$G$3:$G$120,'Summary - Region_Company'!$B$4,all!$M$3:$M$120,'Summary - Region_Company'!H$13,all!$F$3:$F$120,'Summary - Region_Company'!$B$5)</f>
        <v>1</v>
      </c>
      <c r="I18" s="17">
        <f>COUNTIFS(all!$G$3:$G$120,'Summary - Region_Company'!$B$4,all!$M$3:$M$120,'Summary - Region_Company'!I$13,all!$F$3:$F$120,'Summary - Region_Company'!$B$5)</f>
        <v>1</v>
      </c>
      <c r="J18" s="15">
        <f t="shared" si="0"/>
        <v>9</v>
      </c>
      <c r="K18" s="28">
        <f t="shared" si="1"/>
        <v>3.875</v>
      </c>
    </row>
    <row r="19" spans="2:11" x14ac:dyDescent="0.2">
      <c r="B19" s="81" t="s">
        <v>209</v>
      </c>
      <c r="C19" s="81" t="s">
        <v>209</v>
      </c>
      <c r="D19" s="17">
        <f>COUNTIFS(all!$G$3:$G$120,'Summary - Region_Company'!$B$4,all!$N$3:$N$120,'Summary - Region_Company'!D$13,all!$F$3:$F$120,'Summary - Region_Company'!$B$5)</f>
        <v>1</v>
      </c>
      <c r="E19" s="17">
        <f>COUNTIFS(all!$G$3:$G$120,'Summary - Region_Company'!$B$4,all!$N$3:$N$120,'Summary - Region_Company'!E$13,all!$F$3:$F$120,'Summary - Region_Company'!$B$5)</f>
        <v>1</v>
      </c>
      <c r="F19" s="17">
        <f>COUNTIFS(all!$G$3:$G$120,'Summary - Region_Company'!$B$4,all!$N$3:$N$120,'Summary - Region_Company'!F$13,all!$F$3:$F$120,'Summary - Region_Company'!$B$5)</f>
        <v>1</v>
      </c>
      <c r="G19" s="17">
        <f>COUNTIFS(all!$G$3:$G$120,'Summary - Region_Company'!$B$4,all!$N$3:$N$120,'Summary - Region_Company'!G$13,all!$F$3:$F$120,'Summary - Region_Company'!$B$5)</f>
        <v>4</v>
      </c>
      <c r="H19" s="17">
        <f>COUNTIFS(all!$G$3:$G$120,'Summary - Region_Company'!$B$4,all!$N$3:$N$120,'Summary - Region_Company'!H$13,all!$F$3:$F$120,'Summary - Region_Company'!$B$5)</f>
        <v>1</v>
      </c>
      <c r="I19" s="17">
        <f>COUNTIFS(all!$G$3:$G$120,'Summary - Region_Company'!$B$4,all!$N$3:$N$120,'Summary - Region_Company'!I$13,all!$F$3:$F$120,'Summary - Region_Company'!$B$5)</f>
        <v>1</v>
      </c>
      <c r="J19" s="15">
        <f t="shared" si="0"/>
        <v>9</v>
      </c>
      <c r="K19" s="28">
        <f t="shared" si="1"/>
        <v>3.375</v>
      </c>
    </row>
    <row r="20" spans="2:11" x14ac:dyDescent="0.2">
      <c r="B20" s="81" t="s">
        <v>210</v>
      </c>
      <c r="C20" s="81" t="s">
        <v>210</v>
      </c>
      <c r="D20" s="17">
        <f>COUNTIFS(all!$G$3:$G$120,'Summary - Region_Company'!$B$4,all!$O$3:$O$120,'Summary - Region_Company'!D$13,all!$F$3:$F$120,'Summary - Region_Company'!$B$5)</f>
        <v>1</v>
      </c>
      <c r="E20" s="17">
        <f>COUNTIFS(all!$G$3:$G$120,'Summary - Region_Company'!$B$4,all!$O$3:$O$120,'Summary - Region_Company'!E$13,all!$F$3:$F$120,'Summary - Region_Company'!$B$5)</f>
        <v>2</v>
      </c>
      <c r="F20" s="17">
        <f>COUNTIFS(all!$G$3:$G$120,'Summary - Region_Company'!$B$4,all!$O$3:$O$120,'Summary - Region_Company'!F$13,all!$F$3:$F$120,'Summary - Region_Company'!$B$5)</f>
        <v>2</v>
      </c>
      <c r="G20" s="17">
        <f>COUNTIFS(all!$G$3:$G$120,'Summary - Region_Company'!$B$4,all!$O$3:$O$120,'Summary - Region_Company'!G$13,all!$F$3:$F$120,'Summary - Region_Company'!$B$5)</f>
        <v>2</v>
      </c>
      <c r="H20" s="17">
        <f>COUNTIFS(all!$G$3:$G$120,'Summary - Region_Company'!$B$4,all!$O$3:$O$120,'Summary - Region_Company'!H$13,all!$F$3:$F$120,'Summary - Region_Company'!$B$5)</f>
        <v>1</v>
      </c>
      <c r="I20" s="17">
        <f>COUNTIFS(all!$G$3:$G$120,'Summary - Region_Company'!$B$4,all!$O$3:$O$120,'Summary - Region_Company'!I$13,all!$F$3:$F$120,'Summary - Region_Company'!$B$5)</f>
        <v>1</v>
      </c>
      <c r="J20" s="15">
        <f t="shared" si="0"/>
        <v>9</v>
      </c>
      <c r="K20" s="28">
        <f t="shared" si="1"/>
        <v>3</v>
      </c>
    </row>
    <row r="25" spans="2:11" x14ac:dyDescent="0.2">
      <c r="B25" s="85" t="s">
        <v>272</v>
      </c>
      <c r="C25" s="85" t="s">
        <v>272</v>
      </c>
      <c r="D25" s="85" t="s">
        <v>272</v>
      </c>
      <c r="E25" s="85" t="s">
        <v>272</v>
      </c>
      <c r="F25" s="85" t="s">
        <v>272</v>
      </c>
      <c r="G25" s="85" t="s">
        <v>272</v>
      </c>
      <c r="H25" s="85" t="s">
        <v>272</v>
      </c>
      <c r="I25" s="85" t="s">
        <v>272</v>
      </c>
      <c r="J25" s="85" t="s">
        <v>272</v>
      </c>
      <c r="K25" s="85" t="s">
        <v>272</v>
      </c>
    </row>
    <row r="26" spans="2:11" ht="26" x14ac:dyDescent="0.2">
      <c r="B26" s="83" t="s">
        <v>259</v>
      </c>
      <c r="C26" s="83" t="s">
        <v>259</v>
      </c>
      <c r="D26" s="19" t="s">
        <v>215</v>
      </c>
      <c r="E26" s="19" t="s">
        <v>213</v>
      </c>
      <c r="F26" s="19" t="s">
        <v>211</v>
      </c>
      <c r="G26" s="19" t="s">
        <v>212</v>
      </c>
      <c r="H26" s="19" t="s">
        <v>216</v>
      </c>
      <c r="I26" s="13" t="s">
        <v>214</v>
      </c>
      <c r="J26" s="13" t="s">
        <v>258</v>
      </c>
      <c r="K26" s="29" t="s">
        <v>291</v>
      </c>
    </row>
    <row r="27" spans="2:11" x14ac:dyDescent="0.2">
      <c r="B27" s="81" t="s">
        <v>218</v>
      </c>
      <c r="C27" s="81" t="s">
        <v>218</v>
      </c>
      <c r="D27" s="17">
        <f>COUNTIFS(all!$G$3:$G$120,'Summary - Region_Company'!$B$4,all!$Q$3:$Q$120,'Summary - Region_Company'!D$13,all!$F$3:$F$120,'Summary - Region_Company'!$B$5)</f>
        <v>0</v>
      </c>
      <c r="E27" s="17">
        <f>COUNTIFS(all!$G$3:$G$120,'Summary - Region_Company'!$B$4,all!$Q$3:$Q$120,'Summary - Region_Company'!E$13,all!$F$3:$F$120,'Summary - Region_Company'!$B$5)</f>
        <v>0</v>
      </c>
      <c r="F27" s="17">
        <f>COUNTIFS(all!$G$3:$G$120,'Summary - Region_Company'!$B$4,all!$Q$3:$Q$120,'Summary - Region_Company'!F$13,all!$F$3:$F$120,'Summary - Region_Company'!$B$5)</f>
        <v>2</v>
      </c>
      <c r="G27" s="17">
        <f>COUNTIFS(all!$G$3:$G$120,'Summary - Region_Company'!$B$4,all!$Q$3:$Q$120,'Summary - Region_Company'!G$13,all!$F$3:$F$120,'Summary - Region_Company'!$B$5)</f>
        <v>5</v>
      </c>
      <c r="H27" s="17">
        <f>COUNTIFS(all!$G$3:$G$120,'Summary - Region_Company'!$B$4,all!$Q$3:$Q$120,'Summary - Region_Company'!H$13,all!$F$3:$F$120,'Summary - Region_Company'!$B$5)</f>
        <v>2</v>
      </c>
      <c r="I27" s="17">
        <f>COUNTIFS(all!$G$3:$G$120,'Summary - Region_Company'!$B$4,all!$Q$3:$Q$120,'Summary - Region_Company'!I$13,all!$F$3:$F$120,'Summary - Region_Company'!$B$5)</f>
        <v>0</v>
      </c>
      <c r="J27" s="15">
        <f>SUM(D27:I27)</f>
        <v>9</v>
      </c>
      <c r="K27" s="28">
        <f>SUMPRODUCT($D$11:$H$11,D27:H27)/SUM(D27:H27)</f>
        <v>4</v>
      </c>
    </row>
    <row r="28" spans="2:11" x14ac:dyDescent="0.2">
      <c r="B28" s="81" t="s">
        <v>219</v>
      </c>
      <c r="C28" s="81" t="s">
        <v>219</v>
      </c>
      <c r="D28" s="17">
        <f>COUNTIFS(all!$G$3:$G$120,'Summary - Region_Company'!$B$4,all!$R$3:$R$120,'Summary - Region_Company'!D$13,all!$F$3:$F$120,'Summary - Region_Company'!$B$5)</f>
        <v>0</v>
      </c>
      <c r="E28" s="17">
        <f>COUNTIFS(all!$G$3:$G$120,'Summary - Region_Company'!$B$4,all!$R$3:$R$120,'Summary - Region_Company'!E$13,all!$F$3:$F$120,'Summary - Region_Company'!$B$5)</f>
        <v>1</v>
      </c>
      <c r="F28" s="17">
        <f>COUNTIFS(all!$G$3:$G$120,'Summary - Region_Company'!$B$4,all!$R$3:$R$120,'Summary - Region_Company'!F$13,all!$F$3:$F$120,'Summary - Region_Company'!$B$5)</f>
        <v>0</v>
      </c>
      <c r="G28" s="17">
        <f>COUNTIFS(all!$G$3:$G$120,'Summary - Region_Company'!$B$4,all!$R$3:$R$120,'Summary - Region_Company'!G$13,all!$F$3:$F$120,'Summary - Region_Company'!$B$5)</f>
        <v>4</v>
      </c>
      <c r="H28" s="17">
        <f>COUNTIFS(all!$G$3:$G$120,'Summary - Region_Company'!$B$4,all!$R$3:$R$120,'Summary - Region_Company'!H$13,all!$F$3:$F$120,'Summary - Region_Company'!$B$5)</f>
        <v>4</v>
      </c>
      <c r="I28" s="17">
        <f>COUNTIFS(all!$G$3:$G$120,'Summary - Region_Company'!$B$4,all!$R$3:$R$120,'Summary - Region_Company'!I$13,all!$F$3:$F$120,'Summary - Region_Company'!$B$5)</f>
        <v>0</v>
      </c>
      <c r="J28" s="15">
        <f>SUM(D28:I28)</f>
        <v>9</v>
      </c>
      <c r="K28" s="28">
        <f>SUMPRODUCT($D$11:$H$11,D28:H28)/SUM(D28:H28)</f>
        <v>4.2222222222222223</v>
      </c>
    </row>
    <row r="29" spans="2:11" x14ac:dyDescent="0.2">
      <c r="B29" s="81" t="s">
        <v>220</v>
      </c>
      <c r="C29" s="81" t="s">
        <v>220</v>
      </c>
      <c r="D29" s="17">
        <f>COUNTIFS(all!$G$3:$G$120,'Summary - Region_Company'!$B$4,all!$S$3:$S$120,'Summary - Region_Company'!D$13,all!$F$3:$F$120,'Summary - Region_Company'!$B$5)</f>
        <v>0</v>
      </c>
      <c r="E29" s="17">
        <f>COUNTIFS(all!$G$3:$G$120,'Summary - Region_Company'!$B$4,all!$S$3:$S$120,'Summary - Region_Company'!E$13,all!$F$3:$F$120,'Summary - Region_Company'!$B$5)</f>
        <v>1</v>
      </c>
      <c r="F29" s="17">
        <f>COUNTIFS(all!$G$3:$G$120,'Summary - Region_Company'!$B$4,all!$S$3:$S$120,'Summary - Region_Company'!F$13,all!$F$3:$F$120,'Summary - Region_Company'!$B$5)</f>
        <v>0</v>
      </c>
      <c r="G29" s="17">
        <f>COUNTIFS(all!$G$3:$G$120,'Summary - Region_Company'!$B$4,all!$S$3:$S$120,'Summary - Region_Company'!G$13,all!$F$3:$F$120,'Summary - Region_Company'!$B$5)</f>
        <v>5</v>
      </c>
      <c r="H29" s="17">
        <f>COUNTIFS(all!$G$3:$G$120,'Summary - Region_Company'!$B$4,all!$S$3:$S$120,'Summary - Region_Company'!H$13,all!$F$3:$F$120,'Summary - Region_Company'!$B$5)</f>
        <v>3</v>
      </c>
      <c r="I29" s="17">
        <f>COUNTIFS(all!$G$3:$G$120,'Summary - Region_Company'!$B$4,all!$S$3:$S$120,'Summary - Region_Company'!I$13,all!$F$3:$F$120,'Summary - Region_Company'!$B$5)</f>
        <v>0</v>
      </c>
      <c r="J29" s="15">
        <f>SUM(D29:I29)</f>
        <v>9</v>
      </c>
      <c r="K29" s="28">
        <f>SUMPRODUCT($D$11:$H$11,D29:H29)/SUM(D29:H29)</f>
        <v>4.1111111111111107</v>
      </c>
    </row>
    <row r="34" spans="2:11" x14ac:dyDescent="0.2">
      <c r="B34" s="85" t="s">
        <v>273</v>
      </c>
      <c r="C34" s="85" t="s">
        <v>273</v>
      </c>
      <c r="D34" s="85" t="s">
        <v>273</v>
      </c>
      <c r="E34" s="85" t="s">
        <v>273</v>
      </c>
      <c r="F34" s="85" t="s">
        <v>273</v>
      </c>
      <c r="G34" s="85" t="s">
        <v>273</v>
      </c>
      <c r="H34" s="85" t="s">
        <v>273</v>
      </c>
      <c r="I34" s="85" t="s">
        <v>273</v>
      </c>
      <c r="J34" s="85" t="s">
        <v>273</v>
      </c>
      <c r="K34" s="85" t="s">
        <v>273</v>
      </c>
    </row>
    <row r="35" spans="2:11" ht="26" x14ac:dyDescent="0.2">
      <c r="B35" s="83" t="s">
        <v>259</v>
      </c>
      <c r="C35" s="83" t="s">
        <v>259</v>
      </c>
      <c r="D35" s="19" t="s">
        <v>215</v>
      </c>
      <c r="E35" s="19" t="s">
        <v>213</v>
      </c>
      <c r="F35" s="19" t="s">
        <v>211</v>
      </c>
      <c r="G35" s="19" t="s">
        <v>212</v>
      </c>
      <c r="H35" s="19" t="s">
        <v>216</v>
      </c>
      <c r="I35" s="13" t="s">
        <v>214</v>
      </c>
      <c r="J35" s="13" t="s">
        <v>258</v>
      </c>
      <c r="K35" s="29" t="s">
        <v>291</v>
      </c>
    </row>
    <row r="36" spans="2:11" x14ac:dyDescent="0.2">
      <c r="B36" s="81" t="s">
        <v>221</v>
      </c>
      <c r="C36" s="81" t="s">
        <v>221</v>
      </c>
      <c r="D36" s="17">
        <f>COUNTIFS(all!$G$3:$G$120,'Summary - Region_Company'!$B$4,all!$U$3:$U$120,'Summary - Region_Company'!D$13,all!$F$3:$F$120,'Summary - Region_Company'!$B$5)</f>
        <v>0</v>
      </c>
      <c r="E36" s="17">
        <f>COUNTIFS(all!$G$3:$G$120,'Summary - Region_Company'!$B$4,all!$U$3:$U$120,'Summary - Region_Company'!E$13,all!$F$3:$F$120,'Summary - Region_Company'!$B$5)</f>
        <v>0</v>
      </c>
      <c r="F36" s="17">
        <f>COUNTIFS(all!$G$3:$G$120,'Summary - Region_Company'!$B$4,all!$U$3:$U$120,'Summary - Region_Company'!F$13,all!$F$3:$F$120,'Summary - Region_Company'!$B$5)</f>
        <v>2</v>
      </c>
      <c r="G36" s="17">
        <f>COUNTIFS(all!$G$3:$G$120,'Summary - Region_Company'!$B$4,all!$U$3:$U$120,'Summary - Region_Company'!G$13,all!$F$3:$F$120,'Summary - Region_Company'!$B$5)</f>
        <v>5</v>
      </c>
      <c r="H36" s="17">
        <f>COUNTIFS(all!$G$3:$G$120,'Summary - Region_Company'!$B$4,all!$U$3:$U$120,'Summary - Region_Company'!H$13,all!$F$3:$F$120,'Summary - Region_Company'!$B$5)</f>
        <v>2</v>
      </c>
      <c r="I36" s="17">
        <f>COUNTIFS(all!$G$3:$G$120,'Summary - Region_Company'!$B$4,all!$U$3:$U$120,'Summary - Region_Company'!I$13,all!$F$3:$F$120,'Summary - Region_Company'!$B$5)</f>
        <v>0</v>
      </c>
      <c r="J36" s="15">
        <f>SUM(D36:I36)</f>
        <v>9</v>
      </c>
      <c r="K36" s="28">
        <f>SUMPRODUCT($D$11:$H$11,D36:H36)/SUM(D36:H36)</f>
        <v>4</v>
      </c>
    </row>
    <row r="37" spans="2:11" x14ac:dyDescent="0.2">
      <c r="B37" s="81" t="s">
        <v>222</v>
      </c>
      <c r="C37" s="81" t="s">
        <v>222</v>
      </c>
      <c r="D37" s="17">
        <f>COUNTIFS(all!$G$3:$G$120,'Summary - Region_Company'!$B$4,all!$V$3:$V$120,'Summary - Region_Company'!D$13,all!$F$3:$F$120,'Summary - Region_Company'!$B$5)</f>
        <v>0</v>
      </c>
      <c r="E37" s="17">
        <f>COUNTIFS(all!$G$3:$G$120,'Summary - Region_Company'!$B$4,all!$V$3:$V$120,'Summary - Region_Company'!E$13,all!$F$3:$F$120,'Summary - Region_Company'!$B$5)</f>
        <v>0</v>
      </c>
      <c r="F37" s="17">
        <f>COUNTIFS(all!$G$3:$G$120,'Summary - Region_Company'!$B$4,all!$V$3:$V$120,'Summary - Region_Company'!F$13,all!$F$3:$F$120,'Summary - Region_Company'!$B$5)</f>
        <v>0</v>
      </c>
      <c r="G37" s="17">
        <f>COUNTIFS(all!$G$3:$G$120,'Summary - Region_Company'!$B$4,all!$V$3:$V$120,'Summary - Region_Company'!G$13,all!$F$3:$F$120,'Summary - Region_Company'!$B$5)</f>
        <v>5</v>
      </c>
      <c r="H37" s="17">
        <f>COUNTIFS(all!$G$3:$G$120,'Summary - Region_Company'!$B$4,all!$V$3:$V$120,'Summary - Region_Company'!H$13,all!$F$3:$F$120,'Summary - Region_Company'!$B$5)</f>
        <v>4</v>
      </c>
      <c r="I37" s="17">
        <f>COUNTIFS(all!$G$3:$G$120,'Summary - Region_Company'!$B$4,all!$V$3:$V$120,'Summary - Region_Company'!I$13,all!$F$3:$F$120,'Summary - Region_Company'!$B$5)</f>
        <v>0</v>
      </c>
      <c r="J37" s="15">
        <f>SUM(D37:I37)</f>
        <v>9</v>
      </c>
      <c r="K37" s="28">
        <f>SUMPRODUCT($D$11:$H$11,D37:H37)/SUM(D37:H37)</f>
        <v>4.4444444444444446</v>
      </c>
    </row>
    <row r="38" spans="2:11" x14ac:dyDescent="0.2">
      <c r="B38" s="81" t="s">
        <v>223</v>
      </c>
      <c r="C38" s="81" t="s">
        <v>223</v>
      </c>
      <c r="D38" s="17">
        <f>COUNTIFS(all!$G$3:$G$120,'Summary - Region_Company'!$B$4,all!$W$3:$W$120,'Summary - Region_Company'!D$13,all!$F$3:$F$120,'Summary - Region_Company'!$B$5)</f>
        <v>0</v>
      </c>
      <c r="E38" s="17">
        <f>COUNTIFS(all!$G$3:$G$120,'Summary - Region_Company'!$B$4,all!$W$3:$W$120,'Summary - Region_Company'!E$13,all!$F$3:$F$120,'Summary - Region_Company'!$B$5)</f>
        <v>0</v>
      </c>
      <c r="F38" s="17">
        <f>COUNTIFS(all!$G$3:$G$120,'Summary - Region_Company'!$B$4,all!$W$3:$W$120,'Summary - Region_Company'!F$13,all!$F$3:$F$120,'Summary - Region_Company'!$B$5)</f>
        <v>0</v>
      </c>
      <c r="G38" s="17">
        <f>COUNTIFS(all!$G$3:$G$120,'Summary - Region_Company'!$B$4,all!$W$3:$W$120,'Summary - Region_Company'!G$13,all!$F$3:$F$120,'Summary - Region_Company'!$B$5)</f>
        <v>6</v>
      </c>
      <c r="H38" s="17">
        <f>COUNTIFS(all!$G$3:$G$120,'Summary - Region_Company'!$B$4,all!$W$3:$W$120,'Summary - Region_Company'!H$13,all!$F$3:$F$120,'Summary - Region_Company'!$B$5)</f>
        <v>3</v>
      </c>
      <c r="I38" s="17">
        <f>COUNTIFS(all!$G$3:$G$120,'Summary - Region_Company'!$B$4,all!$W$3:$W$120,'Summary - Region_Company'!I$13,all!$F$3:$F$120,'Summary - Region_Company'!$B$5)</f>
        <v>0</v>
      </c>
      <c r="J38" s="15">
        <f>SUM(D38:I38)</f>
        <v>9</v>
      </c>
      <c r="K38" s="28">
        <f>SUMPRODUCT($D$11:$H$11,D38:H38)/SUM(D38:H38)</f>
        <v>4.333333333333333</v>
      </c>
    </row>
    <row r="39" spans="2:11" x14ac:dyDescent="0.2">
      <c r="B39" s="81" t="s">
        <v>224</v>
      </c>
      <c r="C39" s="81" t="s">
        <v>224</v>
      </c>
      <c r="D39" s="17">
        <f>COUNTIFS(all!$G$3:$G$120,'Summary - Region_Company'!$B$4,all!$X$3:$X$120,'Summary - Region_Company'!D$13,all!$F$3:$F$120,'Summary - Region_Company'!$B$5)</f>
        <v>0</v>
      </c>
      <c r="E39" s="17">
        <f>COUNTIFS(all!$G$3:$G$120,'Summary - Region_Company'!$B$4,all!$X$3:$X$120,'Summary - Region_Company'!E$13,all!$F$3:$F$120,'Summary - Region_Company'!$B$5)</f>
        <v>0</v>
      </c>
      <c r="F39" s="17">
        <f>COUNTIFS(all!$G$3:$G$120,'Summary - Region_Company'!$B$4,all!$X$3:$X$120,'Summary - Region_Company'!F$13,all!$F$3:$F$120,'Summary - Region_Company'!$B$5)</f>
        <v>0</v>
      </c>
      <c r="G39" s="17">
        <f>COUNTIFS(all!$G$3:$G$120,'Summary - Region_Company'!$B$4,all!$X$3:$X$120,'Summary - Region_Company'!G$13,all!$F$3:$F$120,'Summary - Region_Company'!$B$5)</f>
        <v>6</v>
      </c>
      <c r="H39" s="17">
        <f>COUNTIFS(all!$G$3:$G$120,'Summary - Region_Company'!$B$4,all!$X$3:$X$120,'Summary - Region_Company'!H$13,all!$F$3:$F$120,'Summary - Region_Company'!$B$5)</f>
        <v>3</v>
      </c>
      <c r="I39" s="17">
        <f>COUNTIFS(all!$G$3:$G$120,'Summary - Region_Company'!$B$4,all!$X$3:$X$120,'Summary - Region_Company'!I$13,all!$F$3:$F$120,'Summary - Region_Company'!$B$5)</f>
        <v>0</v>
      </c>
      <c r="J39" s="15">
        <f>SUM(D39:I39)</f>
        <v>9</v>
      </c>
      <c r="K39" s="28">
        <f>SUMPRODUCT($D$11:$H$11,D39:H39)/SUM(D39:H39)</f>
        <v>4.333333333333333</v>
      </c>
    </row>
    <row r="42" spans="2:11" x14ac:dyDescent="0.2">
      <c r="B42" s="82" t="s">
        <v>274</v>
      </c>
      <c r="C42" s="82" t="s">
        <v>274</v>
      </c>
      <c r="D42" s="82" t="s">
        <v>274</v>
      </c>
      <c r="E42" s="82" t="s">
        <v>274</v>
      </c>
      <c r="F42" s="82" t="s">
        <v>274</v>
      </c>
      <c r="G42" s="82" t="s">
        <v>274</v>
      </c>
      <c r="H42" s="82" t="s">
        <v>274</v>
      </c>
      <c r="I42" s="82" t="s">
        <v>274</v>
      </c>
      <c r="J42" s="82" t="s">
        <v>274</v>
      </c>
      <c r="K42" s="82" t="s">
        <v>274</v>
      </c>
    </row>
    <row r="43" spans="2:11" ht="26" x14ac:dyDescent="0.2">
      <c r="B43" s="83" t="s">
        <v>259</v>
      </c>
      <c r="C43" s="83" t="s">
        <v>259</v>
      </c>
      <c r="D43" s="19" t="s">
        <v>215</v>
      </c>
      <c r="E43" s="19" t="s">
        <v>213</v>
      </c>
      <c r="F43" s="19" t="s">
        <v>211</v>
      </c>
      <c r="G43" s="19" t="s">
        <v>212</v>
      </c>
      <c r="H43" s="19" t="s">
        <v>216</v>
      </c>
      <c r="I43" s="13" t="s">
        <v>214</v>
      </c>
      <c r="J43" s="13" t="s">
        <v>258</v>
      </c>
      <c r="K43" s="29" t="s">
        <v>291</v>
      </c>
    </row>
    <row r="44" spans="2:11" x14ac:dyDescent="0.2">
      <c r="B44" s="81" t="s">
        <v>225</v>
      </c>
      <c r="C44" s="81" t="s">
        <v>225</v>
      </c>
      <c r="D44" s="17">
        <f>COUNTIFS(all!$G$3:$G$120,'Summary - Region_Company'!$B$4,all!$Z$3:$Z$120,'Summary - Region_Company'!D$13,all!$F$3:$F$120,'Summary - Region_Company'!$B$5)</f>
        <v>1</v>
      </c>
      <c r="E44" s="17">
        <f>COUNTIFS(all!$G$3:$G$120,'Summary - Region_Company'!$B$4,all!$Z$3:$Z$120,'Summary - Region_Company'!E$13,all!$F$3:$F$120,'Summary - Region_Company'!$B$5)</f>
        <v>0</v>
      </c>
      <c r="F44" s="17">
        <f>COUNTIFS(all!$G$3:$G$120,'Summary - Region_Company'!$B$4,all!$Z$3:$Z$120,'Summary - Region_Company'!F$13,all!$F$3:$F$120,'Summary - Region_Company'!$B$5)</f>
        <v>1</v>
      </c>
      <c r="G44" s="17">
        <f>COUNTIFS(all!$G$3:$G$120,'Summary - Region_Company'!$B$4,all!$Z$3:$Z$120,'Summary - Region_Company'!G$13,all!$F$3:$F$120,'Summary - Region_Company'!$B$5)</f>
        <v>4</v>
      </c>
      <c r="H44" s="17">
        <f>COUNTIFS(all!$G$3:$G$120,'Summary - Region_Company'!$B$4,all!$Z$3:$Z$120,'Summary - Region_Company'!H$13,all!$F$3:$F$120,'Summary - Region_Company'!$B$5)</f>
        <v>1</v>
      </c>
      <c r="I44" s="17">
        <f>COUNTIFS(all!$G$3:$G$120,'Summary - Region_Company'!$B$4,all!$Z$3:$Z$120,'Summary - Region_Company'!I$13,all!$F$3:$F$120,'Summary - Region_Company'!$B$5)</f>
        <v>0</v>
      </c>
      <c r="J44" s="15">
        <f>SUM(D44:I44)</f>
        <v>7</v>
      </c>
      <c r="K44" s="28">
        <f>SUMPRODUCT($D$11:$H$11,D44:H44)/SUM(D44:H44)</f>
        <v>3.5714285714285716</v>
      </c>
    </row>
    <row r="45" spans="2:11" x14ac:dyDescent="0.2">
      <c r="B45" s="81" t="s">
        <v>226</v>
      </c>
      <c r="C45" s="81" t="s">
        <v>226</v>
      </c>
      <c r="D45" s="17">
        <f>COUNTIFS(all!$G$3:$G$120,'Summary - Region_Company'!$B$4,all!$AA$3:$AA$120,'Summary - Region_Company'!D$13,all!$F$3:$F$120,'Summary - Region_Company'!$B$5)</f>
        <v>0</v>
      </c>
      <c r="E45" s="17">
        <f>COUNTIFS(all!$G$3:$G$120,'Summary - Region_Company'!$B$4,all!$AA$3:$AA$120,'Summary - Region_Company'!E$13,all!$F$3:$F$120,'Summary - Region_Company'!$B$5)</f>
        <v>0</v>
      </c>
      <c r="F45" s="17">
        <f>COUNTIFS(all!$G$3:$G$120,'Summary - Region_Company'!$B$4,all!$AA$3:$AA$120,'Summary - Region_Company'!F$13,all!$F$3:$F$120,'Summary - Region_Company'!$B$5)</f>
        <v>3</v>
      </c>
      <c r="G45" s="17">
        <f>COUNTIFS(all!$G$3:$G$120,'Summary - Region_Company'!$B$4,all!$AA$3:$AA$120,'Summary - Region_Company'!G$13,all!$F$3:$F$120,'Summary - Region_Company'!$B$5)</f>
        <v>2</v>
      </c>
      <c r="H45" s="17">
        <f>COUNTIFS(all!$G$3:$G$120,'Summary - Region_Company'!$B$4,all!$AA$3:$AA$120,'Summary - Region_Company'!H$13,all!$F$3:$F$120,'Summary - Region_Company'!$B$5)</f>
        <v>2</v>
      </c>
      <c r="I45" s="17">
        <f>COUNTIFS(all!$G$3:$G$120,'Summary - Region_Company'!$B$4,all!$AA$3:$AA$120,'Summary - Region_Company'!I$13,all!$F$3:$F$120,'Summary - Region_Company'!$B$5)</f>
        <v>0</v>
      </c>
      <c r="J45" s="15">
        <f>SUM(D45:I45)</f>
        <v>7</v>
      </c>
      <c r="K45" s="28">
        <f>SUMPRODUCT($D$11:$H$11,D45:H45)/SUM(D45:H45)</f>
        <v>3.8571428571428572</v>
      </c>
    </row>
    <row r="46" spans="2:11" x14ac:dyDescent="0.2">
      <c r="B46" s="81" t="s">
        <v>227</v>
      </c>
      <c r="C46" s="81" t="s">
        <v>227</v>
      </c>
      <c r="D46" s="17">
        <f>COUNTIFS(all!$G$3:$G$120,'Summary - Region_Company'!$B$4,all!$AB$3:$AB$120,'Summary - Region_Company'!D$13,all!$F$3:$F$120,'Summary - Region_Company'!$B$5)</f>
        <v>0</v>
      </c>
      <c r="E46" s="17">
        <f>COUNTIFS(all!$G$3:$G$120,'Summary - Region_Company'!$B$4,all!$AB$3:$AB$120,'Summary - Region_Company'!E$13,all!$F$3:$F$120,'Summary - Region_Company'!$B$5)</f>
        <v>0</v>
      </c>
      <c r="F46" s="17">
        <f>COUNTIFS(all!$G$3:$G$120,'Summary - Region_Company'!$B$4,all!$AB$3:$AB$120,'Summary - Region_Company'!F$13,all!$F$3:$F$120,'Summary - Region_Company'!$B$5)</f>
        <v>1</v>
      </c>
      <c r="G46" s="17">
        <f>COUNTIFS(all!$G$3:$G$120,'Summary - Region_Company'!$B$4,all!$AB$3:$AB$120,'Summary - Region_Company'!G$13,all!$F$3:$F$120,'Summary - Region_Company'!$B$5)</f>
        <v>4</v>
      </c>
      <c r="H46" s="17">
        <f>COUNTIFS(all!$G$3:$G$120,'Summary - Region_Company'!$B$4,all!$AB$3:$AB$120,'Summary - Region_Company'!H$13,all!$F$3:$F$120,'Summary - Region_Company'!$B$5)</f>
        <v>2</v>
      </c>
      <c r="I46" s="17">
        <f>COUNTIFS(all!$G$3:$G$120,'Summary - Region_Company'!$B$4,all!$AB$3:$AB$120,'Summary - Region_Company'!I$13,all!$F$3:$F$120,'Summary - Region_Company'!$B$5)</f>
        <v>0</v>
      </c>
      <c r="J46" s="15">
        <f>SUM(D46:I46)</f>
        <v>7</v>
      </c>
      <c r="K46" s="28">
        <f>SUMPRODUCT($D$11:$H$11,D46:H46)/SUM(D46:H46)</f>
        <v>4.1428571428571432</v>
      </c>
    </row>
    <row r="51" spans="1:11" x14ac:dyDescent="0.2">
      <c r="B51" s="82" t="s">
        <v>275</v>
      </c>
      <c r="C51" s="82" t="s">
        <v>275</v>
      </c>
      <c r="D51" s="82" t="s">
        <v>275</v>
      </c>
      <c r="E51" s="82" t="s">
        <v>275</v>
      </c>
      <c r="F51" s="82" t="s">
        <v>275</v>
      </c>
      <c r="G51" s="82" t="s">
        <v>275</v>
      </c>
      <c r="H51" s="82" t="s">
        <v>275</v>
      </c>
      <c r="I51" s="82" t="s">
        <v>275</v>
      </c>
      <c r="J51" s="82" t="s">
        <v>275</v>
      </c>
      <c r="K51" s="82" t="s">
        <v>275</v>
      </c>
    </row>
    <row r="52" spans="1:11" ht="26" x14ac:dyDescent="0.2">
      <c r="B52" s="84" t="s">
        <v>259</v>
      </c>
      <c r="C52" s="84" t="s">
        <v>259</v>
      </c>
      <c r="D52" s="19" t="s">
        <v>215</v>
      </c>
      <c r="E52" s="19" t="s">
        <v>213</v>
      </c>
      <c r="F52" s="19" t="s">
        <v>211</v>
      </c>
      <c r="G52" s="19" t="s">
        <v>212</v>
      </c>
      <c r="H52" s="19" t="s">
        <v>216</v>
      </c>
      <c r="I52" s="12" t="s">
        <v>214</v>
      </c>
      <c r="J52" s="13" t="s">
        <v>258</v>
      </c>
      <c r="K52" s="29" t="s">
        <v>291</v>
      </c>
    </row>
    <row r="53" spans="1:11" x14ac:dyDescent="0.2">
      <c r="B53" s="81" t="s">
        <v>228</v>
      </c>
      <c r="C53" s="81" t="s">
        <v>228</v>
      </c>
      <c r="D53" s="17">
        <f>COUNTIFS(all!$G$3:$G$120,'Summary - Region_Company'!$B$4,all!$AD$3:$AD$120,'Summary - Region_Company'!D$13,all!$F$3:$F$120,'Summary - Region_Company'!$B$5)</f>
        <v>0</v>
      </c>
      <c r="E53" s="17">
        <f>COUNTIFS(all!$G$3:$G$120,'Summary - Region_Company'!$B$4,all!$AD$3:$AD$120,'Summary - Region_Company'!E$13,all!$F$3:$F$120,'Summary - Region_Company'!$B$5)</f>
        <v>0</v>
      </c>
      <c r="F53" s="17">
        <f>COUNTIFS(all!$G$3:$G$120,'Summary - Region_Company'!$B$4,all!$AD$3:$AD$120,'Summary - Region_Company'!F$13,all!$F$3:$F$120,'Summary - Region_Company'!$B$5)</f>
        <v>0</v>
      </c>
      <c r="G53" s="17">
        <f>COUNTIFS(all!$G$3:$G$120,'Summary - Region_Company'!$B$4,all!$AD$3:$AD$120,'Summary - Region_Company'!G$13,all!$F$3:$F$120,'Summary - Region_Company'!$B$5)</f>
        <v>3</v>
      </c>
      <c r="H53" s="17">
        <f>COUNTIFS(all!$G$3:$G$120,'Summary - Region_Company'!$B$4,all!$AD$3:$AD$120,'Summary - Region_Company'!H$13,all!$F$3:$F$120,'Summary - Region_Company'!$B$5)</f>
        <v>0</v>
      </c>
      <c r="I53" s="17">
        <f>COUNTIFS(all!$G$3:$G$120,'Summary - Region_Company'!$B$4,all!$AD$3:$AD$120,'Summary - Region_Company'!I$13,all!$F$3:$F$120,'Summary - Region_Company'!$B$5)</f>
        <v>0</v>
      </c>
      <c r="J53" s="15">
        <f>SUM(D53:I53)</f>
        <v>3</v>
      </c>
      <c r="K53" s="28">
        <f>SUMPRODUCT($D$11:$H$11,D53:H53)/SUM(D53:H53)</f>
        <v>4</v>
      </c>
    </row>
    <row r="54" spans="1:11" x14ac:dyDescent="0.2">
      <c r="B54" s="81" t="s">
        <v>229</v>
      </c>
      <c r="C54" s="81" t="s">
        <v>229</v>
      </c>
      <c r="D54" s="17">
        <f>COUNTIFS(all!$G$3:$G$120,'Summary - Region_Company'!$B$4,all!$AE$3:$AE$120,'Summary - Region_Company'!D$13,all!$F$3:$F$120,'Summary - Region_Company'!$B$5)</f>
        <v>0</v>
      </c>
      <c r="E54" s="17">
        <f>COUNTIFS(all!$G$3:$G$120,'Summary - Region_Company'!$B$4,all!$AE$3:$AE$120,'Summary - Region_Company'!E$13,all!$F$3:$F$120,'Summary - Region_Company'!$B$5)</f>
        <v>0</v>
      </c>
      <c r="F54" s="17">
        <f>COUNTIFS(all!$G$3:$G$120,'Summary - Region_Company'!$B$4,all!$AE$3:$AE$120,'Summary - Region_Company'!F$13,all!$F$3:$F$120,'Summary - Region_Company'!$B$5)</f>
        <v>1</v>
      </c>
      <c r="G54" s="17">
        <f>COUNTIFS(all!$G$3:$G$120,'Summary - Region_Company'!$B$4,all!$AE$3:$AE$120,'Summary - Region_Company'!G$13,all!$F$3:$F$120,'Summary - Region_Company'!$B$5)</f>
        <v>2</v>
      </c>
      <c r="H54" s="17">
        <f>COUNTIFS(all!$G$3:$G$120,'Summary - Region_Company'!$B$4,all!$AE$3:$AE$120,'Summary - Region_Company'!H$13,all!$F$3:$F$120,'Summary - Region_Company'!$B$5)</f>
        <v>0</v>
      </c>
      <c r="I54" s="17">
        <f>COUNTIFS(all!$G$3:$G$120,'Summary - Region_Company'!$B$4,all!$AE$3:$AE$120,'Summary - Region_Company'!I$13,all!$F$3:$F$120,'Summary - Region_Company'!$B$5)</f>
        <v>0</v>
      </c>
      <c r="J54" s="15">
        <f>SUM(D54:I54)</f>
        <v>3</v>
      </c>
      <c r="K54" s="28">
        <f>SUMPRODUCT($D$11:$H$11,D54:H54)/SUM(D54:H54)</f>
        <v>3.6666666666666665</v>
      </c>
    </row>
    <row r="55" spans="1:11" x14ac:dyDescent="0.2">
      <c r="B55" s="81" t="s">
        <v>230</v>
      </c>
      <c r="C55" s="81" t="s">
        <v>230</v>
      </c>
      <c r="D55" s="17">
        <f>COUNTIFS(all!$G$3:$G$120,'Summary - Region_Company'!$B$4,all!$AF$3:$AF$120,'Summary - Region_Company'!D$13,all!$F$3:$F$120,'Summary - Region_Company'!$B$5)</f>
        <v>0</v>
      </c>
      <c r="E55" s="17">
        <f>COUNTIFS(all!$G$3:$G$120,'Summary - Region_Company'!$B$4,all!$AF$3:$AF$120,'Summary - Region_Company'!E$13,all!$F$3:$F$120,'Summary - Region_Company'!$B$5)</f>
        <v>0</v>
      </c>
      <c r="F55" s="17">
        <f>COUNTIFS(all!$G$3:$G$120,'Summary - Region_Company'!$B$4,all!$AF$3:$AF$120,'Summary - Region_Company'!F$13,all!$F$3:$F$120,'Summary - Region_Company'!$B$5)</f>
        <v>0</v>
      </c>
      <c r="G55" s="17">
        <f>COUNTIFS(all!$G$3:$G$120,'Summary - Region_Company'!$B$4,all!$AF$3:$AF$120,'Summary - Region_Company'!G$13,all!$F$3:$F$120,'Summary - Region_Company'!$B$5)</f>
        <v>2</v>
      </c>
      <c r="H55" s="17">
        <f>COUNTIFS(all!$G$3:$G$120,'Summary - Region_Company'!$B$4,all!$AF$3:$AF$120,'Summary - Region_Company'!H$13,all!$F$3:$F$120,'Summary - Region_Company'!$B$5)</f>
        <v>1</v>
      </c>
      <c r="I55" s="17">
        <f>COUNTIFS(all!$G$3:$G$120,'Summary - Region_Company'!$B$4,all!$AF$3:$AF$120,'Summary - Region_Company'!I$13,all!$F$3:$F$120,'Summary - Region_Company'!$B$5)</f>
        <v>0</v>
      </c>
      <c r="J55" s="15">
        <f>SUM(D55:I55)</f>
        <v>3</v>
      </c>
      <c r="K55" s="28">
        <f>SUMPRODUCT($D$11:$H$11,D55:H55)/SUM(D55:H55)</f>
        <v>4.333333333333333</v>
      </c>
    </row>
    <row r="60" spans="1:11" x14ac:dyDescent="0.2">
      <c r="A60" t="s">
        <v>280</v>
      </c>
    </row>
    <row r="61" spans="1:11" x14ac:dyDescent="0.2">
      <c r="B61" s="10" t="s">
        <v>278</v>
      </c>
      <c r="C61" s="10" t="s">
        <v>277</v>
      </c>
      <c r="D61" s="10" t="s">
        <v>261</v>
      </c>
    </row>
    <row r="62" spans="1:11" x14ac:dyDescent="0.2">
      <c r="B62" t="s">
        <v>52</v>
      </c>
      <c r="C62" t="s">
        <v>126</v>
      </c>
      <c r="D62" t="s">
        <v>50</v>
      </c>
    </row>
    <row r="63" spans="1:11" x14ac:dyDescent="0.2">
      <c r="B63" t="s">
        <v>279</v>
      </c>
      <c r="C63" t="s">
        <v>153</v>
      </c>
      <c r="D63" t="s">
        <v>57</v>
      </c>
    </row>
    <row r="64" spans="1:11" x14ac:dyDescent="0.2">
      <c r="B64" t="s">
        <v>108</v>
      </c>
      <c r="C64" t="s">
        <v>167</v>
      </c>
      <c r="D64" t="s">
        <v>59</v>
      </c>
    </row>
    <row r="65" spans="2:4" x14ac:dyDescent="0.2">
      <c r="B65" t="s">
        <v>324</v>
      </c>
      <c r="C65" t="s">
        <v>51</v>
      </c>
      <c r="D65" t="s">
        <v>144</v>
      </c>
    </row>
    <row r="66" spans="2:4" x14ac:dyDescent="0.2">
      <c r="C66" t="s">
        <v>88</v>
      </c>
      <c r="D66" t="s">
        <v>93</v>
      </c>
    </row>
    <row r="67" spans="2:4" x14ac:dyDescent="0.2">
      <c r="C67" t="s">
        <v>159</v>
      </c>
    </row>
  </sheetData>
  <mergeCells count="33">
    <mergeCell ref="B53:C53"/>
    <mergeCell ref="B54:C54"/>
    <mergeCell ref="B55:C55"/>
    <mergeCell ref="B43:C43"/>
    <mergeCell ref="B44:C44"/>
    <mergeCell ref="B45:C45"/>
    <mergeCell ref="B46:C46"/>
    <mergeCell ref="B51:K51"/>
    <mergeCell ref="B52:C52"/>
    <mergeCell ref="B42:K42"/>
    <mergeCell ref="B25:K25"/>
    <mergeCell ref="B26:C26"/>
    <mergeCell ref="B27:C27"/>
    <mergeCell ref="B28:C28"/>
    <mergeCell ref="B29:C29"/>
    <mergeCell ref="B34:K34"/>
    <mergeCell ref="B35:C35"/>
    <mergeCell ref="B36:C36"/>
    <mergeCell ref="B37:C37"/>
    <mergeCell ref="B38:C38"/>
    <mergeCell ref="B39:C39"/>
    <mergeCell ref="B20:C20"/>
    <mergeCell ref="B7:P7"/>
    <mergeCell ref="B8:C8"/>
    <mergeCell ref="B9:C9"/>
    <mergeCell ref="B12:K12"/>
    <mergeCell ref="B13:C13"/>
    <mergeCell ref="B14:C14"/>
    <mergeCell ref="B15:C15"/>
    <mergeCell ref="B16:C16"/>
    <mergeCell ref="B17:C17"/>
    <mergeCell ref="B18:C18"/>
    <mergeCell ref="B19:C19"/>
  </mergeCells>
  <conditionalFormatting sqref="B9:N9">
    <cfRule type="dataBar" priority="9">
      <dataBar>
        <cfvo type="min"/>
        <cfvo type="max"/>
        <color rgb="FF638EC6"/>
      </dataBar>
      <extLst>
        <ext xmlns:x14="http://schemas.microsoft.com/office/spreadsheetml/2009/9/main" uri="{B025F937-C7B1-47D3-B67F-A62EFF666E3E}">
          <x14:id>{F6CC4205-1884-594A-8A0D-7DDF9B205466}</x14:id>
        </ext>
      </extLst>
    </cfRule>
  </conditionalFormatting>
  <conditionalFormatting sqref="D9:N9">
    <cfRule type="dataBar" priority="1">
      <dataBar>
        <cfvo type="min"/>
        <cfvo type="max"/>
        <color rgb="FF638EC6"/>
      </dataBar>
      <extLst>
        <ext xmlns:x14="http://schemas.microsoft.com/office/spreadsheetml/2009/9/main" uri="{B025F937-C7B1-47D3-B67F-A62EFF666E3E}">
          <x14:id>{7E05C96B-3E32-C543-BFCA-44EB5FF544A7}</x14:id>
        </ext>
      </extLst>
    </cfRule>
  </conditionalFormatting>
  <conditionalFormatting sqref="D14:I20">
    <cfRule type="dataBar" priority="2">
      <dataBar>
        <cfvo type="min"/>
        <cfvo type="max"/>
        <color rgb="FF638EC6"/>
      </dataBar>
      <extLst>
        <ext xmlns:x14="http://schemas.microsoft.com/office/spreadsheetml/2009/9/main" uri="{B025F937-C7B1-47D3-B67F-A62EFF666E3E}">
          <x14:id>{C445474D-0624-8B45-A4F9-C1FC193D423A}</x14:id>
        </ext>
      </extLst>
    </cfRule>
  </conditionalFormatting>
  <conditionalFormatting sqref="D27:I29">
    <cfRule type="dataBar" priority="8">
      <dataBar>
        <cfvo type="min"/>
        <cfvo type="max"/>
        <color rgb="FF638EC6"/>
      </dataBar>
      <extLst>
        <ext xmlns:x14="http://schemas.microsoft.com/office/spreadsheetml/2009/9/main" uri="{B025F937-C7B1-47D3-B67F-A62EFF666E3E}">
          <x14:id>{3FB29B9E-CF28-044C-BFF0-797AB06DBDA1}</x14:id>
        </ext>
      </extLst>
    </cfRule>
  </conditionalFormatting>
  <conditionalFormatting sqref="D36:I39">
    <cfRule type="dataBar" priority="7">
      <dataBar>
        <cfvo type="min"/>
        <cfvo type="max"/>
        <color rgb="FF638EC6"/>
      </dataBar>
      <extLst>
        <ext xmlns:x14="http://schemas.microsoft.com/office/spreadsheetml/2009/9/main" uri="{B025F937-C7B1-47D3-B67F-A62EFF666E3E}">
          <x14:id>{42357D92-0A39-CE4C-B23D-2CFA0D615E8F}</x14:id>
        </ext>
      </extLst>
    </cfRule>
  </conditionalFormatting>
  <conditionalFormatting sqref="D53:I55">
    <cfRule type="dataBar" priority="5">
      <dataBar>
        <cfvo type="min"/>
        <cfvo type="max"/>
        <color rgb="FF638EC6"/>
      </dataBar>
      <extLst>
        <ext xmlns:x14="http://schemas.microsoft.com/office/spreadsheetml/2009/9/main" uri="{B025F937-C7B1-47D3-B67F-A62EFF666E3E}">
          <x14:id>{8A827F67-62FF-384C-BA7D-4276352D4979}</x14:id>
        </ext>
      </extLst>
    </cfRule>
  </conditionalFormatting>
  <conditionalFormatting sqref="D44:I46">
    <cfRule type="dataBar" priority="6">
      <dataBar>
        <cfvo type="min"/>
        <cfvo type="max"/>
        <color rgb="FF638EC6"/>
      </dataBar>
      <extLst>
        <ext xmlns:x14="http://schemas.microsoft.com/office/spreadsheetml/2009/9/main" uri="{B025F937-C7B1-47D3-B67F-A62EFF666E3E}">
          <x14:id>{60BD49C8-3B88-FB49-A7EA-79628A566116}</x14:id>
        </ext>
      </extLst>
    </cfRule>
  </conditionalFormatting>
  <conditionalFormatting sqref="D36:I39">
    <cfRule type="dataBar" priority="4">
      <dataBar>
        <cfvo type="min"/>
        <cfvo type="max"/>
        <color rgb="FF638EC6"/>
      </dataBar>
      <extLst>
        <ext xmlns:x14="http://schemas.microsoft.com/office/spreadsheetml/2009/9/main" uri="{B025F937-C7B1-47D3-B67F-A62EFF666E3E}">
          <x14:id>{CF860BB7-EA59-D749-82A0-6853CE96B7A2}</x14:id>
        </ext>
      </extLst>
    </cfRule>
  </conditionalFormatting>
  <conditionalFormatting sqref="D27:I29">
    <cfRule type="dataBar" priority="3">
      <dataBar>
        <cfvo type="min"/>
        <cfvo type="max"/>
        <color rgb="FF638EC6"/>
      </dataBar>
      <extLst>
        <ext xmlns:x14="http://schemas.microsoft.com/office/spreadsheetml/2009/9/main" uri="{B025F937-C7B1-47D3-B67F-A62EFF666E3E}">
          <x14:id>{23313846-7423-3A4C-9992-8E087DA8F779}</x14:id>
        </ext>
      </extLst>
    </cfRule>
  </conditionalFormatting>
  <dataValidations count="2">
    <dataValidation type="list" allowBlank="1" showInputMessage="1" showErrorMessage="1" sqref="B5">
      <formula1>$C$62:$C$67</formula1>
    </dataValidation>
    <dataValidation type="list" allowBlank="1" showInputMessage="1" showErrorMessage="1" sqref="B4">
      <formula1>$B$62:$B$68</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6CC4205-1884-594A-8A0D-7DDF9B205466}">
            <x14:dataBar minLength="0" maxLength="100" negativeBarColorSameAsPositive="1" axisPosition="none">
              <x14:cfvo type="min"/>
              <x14:cfvo type="max"/>
            </x14:dataBar>
          </x14:cfRule>
          <xm:sqref>B9:N9</xm:sqref>
        </x14:conditionalFormatting>
        <x14:conditionalFormatting xmlns:xm="http://schemas.microsoft.com/office/excel/2006/main">
          <x14:cfRule type="dataBar" id="{7E05C96B-3E32-C543-BFCA-44EB5FF544A7}">
            <x14:dataBar minLength="0" maxLength="100" negativeBarColorSameAsPositive="1" axisPosition="none">
              <x14:cfvo type="min"/>
              <x14:cfvo type="max"/>
            </x14:dataBar>
          </x14:cfRule>
          <xm:sqref>D9:N9</xm:sqref>
        </x14:conditionalFormatting>
        <x14:conditionalFormatting xmlns:xm="http://schemas.microsoft.com/office/excel/2006/main">
          <x14:cfRule type="dataBar" id="{C445474D-0624-8B45-A4F9-C1FC193D423A}">
            <x14:dataBar minLength="0" maxLength="100" negativeBarColorSameAsPositive="1" axisPosition="none">
              <x14:cfvo type="min"/>
              <x14:cfvo type="max"/>
            </x14:dataBar>
          </x14:cfRule>
          <xm:sqref>D14:I20</xm:sqref>
        </x14:conditionalFormatting>
        <x14:conditionalFormatting xmlns:xm="http://schemas.microsoft.com/office/excel/2006/main">
          <x14:cfRule type="dataBar" id="{3FB29B9E-CF28-044C-BFF0-797AB06DBDA1}">
            <x14:dataBar minLength="0" maxLength="100" negativeBarColorSameAsPositive="1" axisPosition="none">
              <x14:cfvo type="min"/>
              <x14:cfvo type="max"/>
            </x14:dataBar>
          </x14:cfRule>
          <xm:sqref>D27:I29</xm:sqref>
        </x14:conditionalFormatting>
        <x14:conditionalFormatting xmlns:xm="http://schemas.microsoft.com/office/excel/2006/main">
          <x14:cfRule type="dataBar" id="{42357D92-0A39-CE4C-B23D-2CFA0D615E8F}">
            <x14:dataBar minLength="0" maxLength="100" negativeBarColorSameAsPositive="1" axisPosition="none">
              <x14:cfvo type="min"/>
              <x14:cfvo type="max"/>
            </x14:dataBar>
          </x14:cfRule>
          <xm:sqref>D36:I39</xm:sqref>
        </x14:conditionalFormatting>
        <x14:conditionalFormatting xmlns:xm="http://schemas.microsoft.com/office/excel/2006/main">
          <x14:cfRule type="dataBar" id="{8A827F67-62FF-384C-BA7D-4276352D4979}">
            <x14:dataBar minLength="0" maxLength="100" negativeBarColorSameAsPositive="1" axisPosition="none">
              <x14:cfvo type="min"/>
              <x14:cfvo type="max"/>
            </x14:dataBar>
          </x14:cfRule>
          <xm:sqref>D53:I55</xm:sqref>
        </x14:conditionalFormatting>
        <x14:conditionalFormatting xmlns:xm="http://schemas.microsoft.com/office/excel/2006/main">
          <x14:cfRule type="dataBar" id="{60BD49C8-3B88-FB49-A7EA-79628A566116}">
            <x14:dataBar minLength="0" maxLength="100" negativeBarColorSameAsPositive="1" axisPosition="none">
              <x14:cfvo type="min"/>
              <x14:cfvo type="max"/>
            </x14:dataBar>
          </x14:cfRule>
          <xm:sqref>D44:I46</xm:sqref>
        </x14:conditionalFormatting>
        <x14:conditionalFormatting xmlns:xm="http://schemas.microsoft.com/office/excel/2006/main">
          <x14:cfRule type="dataBar" id="{CF860BB7-EA59-D749-82A0-6853CE96B7A2}">
            <x14:dataBar minLength="0" maxLength="100" negativeBarColorSameAsPositive="1" axisPosition="none">
              <x14:cfvo type="min"/>
              <x14:cfvo type="max"/>
            </x14:dataBar>
          </x14:cfRule>
          <xm:sqref>D36:I39</xm:sqref>
        </x14:conditionalFormatting>
        <x14:conditionalFormatting xmlns:xm="http://schemas.microsoft.com/office/excel/2006/main">
          <x14:cfRule type="dataBar" id="{23313846-7423-3A4C-9992-8E087DA8F779}">
            <x14:dataBar minLength="0" maxLength="100" negativeBarColorSameAsPositive="1" axisPosition="none">
              <x14:cfvo type="min"/>
              <x14:cfvo type="max"/>
            </x14:dataBar>
          </x14:cfRule>
          <xm:sqref>D27:I29</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sheetPr>
  <dimension ref="A2:P67"/>
  <sheetViews>
    <sheetView zoomScale="130" zoomScaleNormal="130" zoomScalePageLayoutView="130" workbookViewId="0">
      <selection activeCell="D3" sqref="D3"/>
    </sheetView>
  </sheetViews>
  <sheetFormatPr baseColWidth="10" defaultRowHeight="14" x14ac:dyDescent="0.2"/>
  <cols>
    <col min="2" max="2" width="12.796875" customWidth="1"/>
    <col min="3" max="3" width="50.19921875" customWidth="1"/>
    <col min="4" max="14" width="16.3984375" customWidth="1"/>
    <col min="15" max="15" width="8.59765625" customWidth="1"/>
    <col min="16" max="16" width="16.3984375" customWidth="1"/>
  </cols>
  <sheetData>
    <row r="2" spans="1:16" x14ac:dyDescent="0.2">
      <c r="D2" s="27" t="s">
        <v>287</v>
      </c>
      <c r="E2" s="27" t="s">
        <v>288</v>
      </c>
      <c r="F2" s="27" t="s">
        <v>290</v>
      </c>
    </row>
    <row r="3" spans="1:16" x14ac:dyDescent="0.2">
      <c r="A3" s="10" t="s">
        <v>276</v>
      </c>
      <c r="D3">
        <v>13</v>
      </c>
      <c r="E3" s="45">
        <f>P9</f>
        <v>9</v>
      </c>
      <c r="F3" s="46">
        <f>E3/D3</f>
        <v>0.69230769230769229</v>
      </c>
    </row>
    <row r="4" spans="1:16" x14ac:dyDescent="0.2">
      <c r="A4" t="s">
        <v>45</v>
      </c>
      <c r="B4" s="20" t="s">
        <v>52</v>
      </c>
    </row>
    <row r="5" spans="1:16" x14ac:dyDescent="0.2">
      <c r="A5" t="s">
        <v>44</v>
      </c>
      <c r="B5" s="20" t="s">
        <v>51</v>
      </c>
    </row>
    <row r="7" spans="1:16" x14ac:dyDescent="0.2">
      <c r="B7" s="85" t="s">
        <v>262</v>
      </c>
      <c r="C7" s="85" t="s">
        <v>262</v>
      </c>
      <c r="D7" s="85" t="s">
        <v>262</v>
      </c>
      <c r="E7" s="85" t="s">
        <v>262</v>
      </c>
      <c r="F7" s="85" t="s">
        <v>262</v>
      </c>
      <c r="G7" s="85" t="s">
        <v>262</v>
      </c>
      <c r="H7" s="85" t="s">
        <v>262</v>
      </c>
      <c r="I7" s="85" t="s">
        <v>262</v>
      </c>
      <c r="J7" s="85" t="s">
        <v>262</v>
      </c>
      <c r="K7" s="85" t="s">
        <v>262</v>
      </c>
      <c r="L7" s="85" t="s">
        <v>262</v>
      </c>
      <c r="M7" s="85" t="s">
        <v>262</v>
      </c>
      <c r="N7" s="85" t="s">
        <v>262</v>
      </c>
      <c r="O7" s="85" t="s">
        <v>262</v>
      </c>
      <c r="P7" s="85" t="s">
        <v>262</v>
      </c>
    </row>
    <row r="8" spans="1:16" ht="26" x14ac:dyDescent="0.2">
      <c r="B8" s="83" t="s">
        <v>259</v>
      </c>
      <c r="C8" s="83" t="s">
        <v>259</v>
      </c>
      <c r="D8" s="19">
        <v>0</v>
      </c>
      <c r="E8" s="19" t="s">
        <v>263</v>
      </c>
      <c r="F8" s="19" t="s">
        <v>264</v>
      </c>
      <c r="G8" s="19" t="s">
        <v>265</v>
      </c>
      <c r="H8" s="19" t="s">
        <v>266</v>
      </c>
      <c r="I8" s="19" t="s">
        <v>267</v>
      </c>
      <c r="J8" s="19" t="s">
        <v>268</v>
      </c>
      <c r="K8" s="19" t="s">
        <v>269</v>
      </c>
      <c r="L8" s="19" t="s">
        <v>270</v>
      </c>
      <c r="M8" s="19" t="s">
        <v>271</v>
      </c>
      <c r="N8" s="19">
        <v>10</v>
      </c>
      <c r="O8" s="13" t="s">
        <v>282</v>
      </c>
      <c r="P8" s="13" t="s">
        <v>281</v>
      </c>
    </row>
    <row r="9" spans="1:16" x14ac:dyDescent="0.2">
      <c r="B9" s="81"/>
      <c r="C9" s="81"/>
      <c r="D9" s="17">
        <f>COUNTIFS(all!$G$3:$G$120,'Summary - RegCli (PfizerUS)'!$B$4,all!$H$3:$H$120,'Summary - RegCli (PfizerUS)'!D8,all!$F$3:$F$120,'Summary - RegCli (PfizerUS)'!$B$5)</f>
        <v>0</v>
      </c>
      <c r="E9" s="17">
        <f>COUNTIFS(all!$G$3:$G$120,'Summary - RegCli (PfizerUS)'!$B$4,all!$H$3:$H$120,'Summary - RegCli (PfizerUS)'!E8,all!$F$3:$F$120,'Summary - RegCli (PfizerUS)'!$B$5)</f>
        <v>0</v>
      </c>
      <c r="F9" s="17">
        <f>COUNTIFS(all!$G$3:$G$120,'Summary - RegCli (PfizerUS)'!$B$4,all!$H$3:$H$120,'Summary - RegCli (PfizerUS)'!F8,all!$F$3:$F$120,'Summary - RegCli (PfizerUS)'!$B$5)</f>
        <v>0</v>
      </c>
      <c r="G9" s="17">
        <f>COUNTIFS(all!$G$3:$G$120,'Summary - RegCli (PfizerUS)'!$B$4,all!$H$3:$H$120,'Summary - RegCli (PfizerUS)'!G8,all!$F$3:$F$120,'Summary - RegCli (PfizerUS)'!$B$5)</f>
        <v>0</v>
      </c>
      <c r="H9" s="17">
        <f>COUNTIFS(all!$G$3:$G$120,'Summary - RegCli (PfizerUS)'!$B$4,all!$H$3:$H$120,'Summary - RegCli (PfizerUS)'!H8,all!$F$3:$F$120,'Summary - RegCli (PfizerUS)'!$B$5)</f>
        <v>0</v>
      </c>
      <c r="I9" s="17">
        <f>COUNTIFS(all!$G$3:$G$120,'Summary - RegCli (PfizerUS)'!$B$4,all!$H$3:$H$120,'Summary - RegCli (PfizerUS)'!I8,all!$F$3:$F$120,'Summary - RegCli (PfizerUS)'!$B$5)</f>
        <v>0</v>
      </c>
      <c r="J9" s="17">
        <f>COUNTIFS(all!$G$3:$G$120,'Summary - RegCli (PfizerUS)'!$B$4,all!$H$3:$H$120,'Summary - RegCli (PfizerUS)'!J8,all!$F$3:$F$120,'Summary - RegCli (PfizerUS)'!$B$5)</f>
        <v>1</v>
      </c>
      <c r="K9" s="17">
        <f>COUNTIFS(all!$G$3:$G$120,'Summary - RegCli (PfizerUS)'!$B$4,all!$H$3:$H$120,'Summary - RegCli (PfizerUS)'!K8,all!$F$3:$F$120,'Summary - RegCli (PfizerUS)'!$B$5)</f>
        <v>0</v>
      </c>
      <c r="L9" s="17">
        <f>COUNTIFS(all!$G$3:$G$120,'Summary - RegCli (PfizerUS)'!$B$4,all!$H$3:$H$120,'Summary - RegCli (PfizerUS)'!L8,all!$F$3:$F$120,'Summary - RegCli (PfizerUS)'!$B$5)</f>
        <v>2</v>
      </c>
      <c r="M9" s="17">
        <f>COUNTIFS(all!$G$3:$G$120,'Summary - RegCli (PfizerUS)'!$B$4,all!$H$3:$H$120,'Summary - RegCli (PfizerUS)'!M8,all!$F$3:$F$120,'Summary - RegCli (PfizerUS)'!$B$5)</f>
        <v>1</v>
      </c>
      <c r="N9" s="17">
        <f>COUNTIFS(all!$G$3:$G$120,'Summary - RegCli (PfizerUS)'!$B$4,all!$H$3:$H$120,'Summary - RegCli (PfizerUS)'!N8,all!$F$3:$F$120,'Summary - RegCli (PfizerUS)'!$B$5)</f>
        <v>5</v>
      </c>
      <c r="O9" s="18">
        <f>((SUM(M9:N9)-SUM(D9:I9))/P9)*100</f>
        <v>66.666666666666657</v>
      </c>
      <c r="P9" s="15">
        <f>SUM(D9:N9)</f>
        <v>9</v>
      </c>
    </row>
    <row r="11" spans="1:16" x14ac:dyDescent="0.2">
      <c r="D11">
        <v>1</v>
      </c>
      <c r="E11">
        <v>2</v>
      </c>
      <c r="F11">
        <v>3</v>
      </c>
      <c r="G11">
        <v>4</v>
      </c>
      <c r="H11">
        <v>5</v>
      </c>
    </row>
    <row r="12" spans="1:16" x14ac:dyDescent="0.2">
      <c r="B12" s="85" t="s">
        <v>260</v>
      </c>
      <c r="C12" s="85" t="s">
        <v>260</v>
      </c>
      <c r="D12" s="85" t="s">
        <v>260</v>
      </c>
      <c r="E12" s="85" t="s">
        <v>260</v>
      </c>
      <c r="F12" s="85" t="s">
        <v>260</v>
      </c>
      <c r="G12" s="85" t="s">
        <v>260</v>
      </c>
      <c r="H12" s="85" t="s">
        <v>260</v>
      </c>
      <c r="I12" s="85" t="s">
        <v>260</v>
      </c>
      <c r="J12" s="85" t="s">
        <v>260</v>
      </c>
      <c r="K12" s="85" t="s">
        <v>260</v>
      </c>
      <c r="O12" s="14"/>
    </row>
    <row r="13" spans="1:16" ht="26" x14ac:dyDescent="0.2">
      <c r="B13" s="83" t="s">
        <v>259</v>
      </c>
      <c r="C13" s="83" t="s">
        <v>259</v>
      </c>
      <c r="D13" s="19" t="s">
        <v>215</v>
      </c>
      <c r="E13" s="19" t="s">
        <v>213</v>
      </c>
      <c r="F13" s="19" t="s">
        <v>211</v>
      </c>
      <c r="G13" s="19" t="s">
        <v>212</v>
      </c>
      <c r="H13" s="19" t="s">
        <v>216</v>
      </c>
      <c r="I13" s="13" t="s">
        <v>214</v>
      </c>
      <c r="J13" s="13" t="s">
        <v>258</v>
      </c>
      <c r="K13" s="29" t="s">
        <v>291</v>
      </c>
    </row>
    <row r="14" spans="1:16" x14ac:dyDescent="0.2">
      <c r="B14" s="81" t="s">
        <v>205</v>
      </c>
      <c r="C14" s="81" t="s">
        <v>205</v>
      </c>
      <c r="D14" s="17">
        <f>COUNTIFS(all!$G$3:$G$120,'Summary - RegCli (PfizerUS)'!$B$4,all!$I$3:$I$120,'Summary - RegCli (PfizerUS)'!D$13,all!$F$3:$F$120,'Summary - RegCli (PfizerUS)'!$B$5)</f>
        <v>0</v>
      </c>
      <c r="E14" s="17">
        <f>COUNTIFS(all!$G$3:$G$120,'Summary - RegCli (PfizerUS)'!$B$4,all!$I$3:$I$120,'Summary - RegCli (PfizerUS)'!E$13,all!$F$3:$F$120,'Summary - RegCli (PfizerUS)'!$B$5)</f>
        <v>1</v>
      </c>
      <c r="F14" s="17">
        <f>COUNTIFS(all!$G$3:$G$120,'Summary - RegCli (PfizerUS)'!$B$4,all!$I$3:$I$120,'Summary - RegCli (PfizerUS)'!F$13,all!$F$3:$F$120,'Summary - RegCli (PfizerUS)'!$B$5)</f>
        <v>2</v>
      </c>
      <c r="G14" s="17">
        <f>COUNTIFS(all!$G$3:$G$120,'Summary - RegCli (PfizerUS)'!$B$4,all!$I$3:$I$120,'Summary - RegCli (PfizerUS)'!G$13,all!$F$3:$F$120,'Summary - RegCli (PfizerUS)'!$B$5)</f>
        <v>4</v>
      </c>
      <c r="H14" s="17">
        <f>COUNTIFS(all!$G$3:$G$120,'Summary - RegCli (PfizerUS)'!$B$4,all!$I$3:$I$120,'Summary - RegCli (PfizerUS)'!H$13,all!$F$3:$F$120,'Summary - RegCli (PfizerUS)'!$B$5)</f>
        <v>2</v>
      </c>
      <c r="I14" s="17">
        <f>COUNTIFS(all!$G$3:$G$120,'Summary - RegCli (PfizerUS)'!$B$4,all!$I$3:$I$120,'Summary - RegCli (PfizerUS)'!I$13,all!$F$3:$F$120,'Summary - RegCli (PfizerUS)'!$B$5)</f>
        <v>0</v>
      </c>
      <c r="J14" s="15">
        <f>SUM(D14:I14)</f>
        <v>9</v>
      </c>
      <c r="K14" s="28">
        <f>SUMPRODUCT($D$11:$H$11,D14:H14)/SUM(D14:H14)</f>
        <v>3.7777777777777777</v>
      </c>
    </row>
    <row r="15" spans="1:16" x14ac:dyDescent="0.2">
      <c r="B15" s="81" t="s">
        <v>206</v>
      </c>
      <c r="C15" s="81" t="s">
        <v>206</v>
      </c>
      <c r="D15" s="17">
        <f>COUNTIFS(all!$G$3:$G$120,'Summary - RegCli (PfizerUS)'!$B$4,all!$J$3:$J$120,'Summary - RegCli (PfizerUS)'!D$13,all!$F$3:$F$120,'Summary - RegCli (PfizerUS)'!$B$5)</f>
        <v>0</v>
      </c>
      <c r="E15" s="17">
        <f>COUNTIFS(all!$G$3:$G$120,'Summary - RegCli (PfizerUS)'!$B$4,all!$J$3:$J$120,'Summary - RegCli (PfizerUS)'!E$13,all!$F$3:$F$120,'Summary - RegCli (PfizerUS)'!$B$5)</f>
        <v>1</v>
      </c>
      <c r="F15" s="17">
        <f>COUNTIFS(all!$G$3:$G$120,'Summary - RegCli (PfizerUS)'!$B$4,all!$J$3:$J$120,'Summary - RegCli (PfizerUS)'!F$13,all!$F$3:$F$120,'Summary - RegCli (PfizerUS)'!$B$5)</f>
        <v>1</v>
      </c>
      <c r="G15" s="17">
        <f>COUNTIFS(all!$G$3:$G$120,'Summary - RegCli (PfizerUS)'!$B$4,all!$J$3:$J$120,'Summary - RegCli (PfizerUS)'!G$13,all!$F$3:$F$120,'Summary - RegCli (PfizerUS)'!$B$5)</f>
        <v>6</v>
      </c>
      <c r="H15" s="17">
        <f>COUNTIFS(all!$G$3:$G$120,'Summary - RegCli (PfizerUS)'!$B$4,all!$J$3:$J$120,'Summary - RegCli (PfizerUS)'!H$13,all!$F$3:$F$120,'Summary - RegCli (PfizerUS)'!$B$5)</f>
        <v>1</v>
      </c>
      <c r="I15" s="17">
        <f>COUNTIFS(all!$G$3:$G$120,'Summary - RegCli (PfizerUS)'!$B$4,all!$J$3:$J$120,'Summary - RegCli (PfizerUS)'!I$13,all!$F$3:$F$120,'Summary - RegCli (PfizerUS)'!$B$5)</f>
        <v>0</v>
      </c>
      <c r="J15" s="15">
        <f t="shared" ref="J15:J20" si="0">SUM(D15:I15)</f>
        <v>9</v>
      </c>
      <c r="K15" s="28">
        <f t="shared" ref="K15:K20" si="1">SUMPRODUCT($D$11:$H$11,D15:H15)/SUM(D15:H15)</f>
        <v>3.7777777777777777</v>
      </c>
    </row>
    <row r="16" spans="1:16" x14ac:dyDescent="0.2">
      <c r="B16" s="81" t="s">
        <v>207</v>
      </c>
      <c r="C16" s="81" t="s">
        <v>207</v>
      </c>
      <c r="D16" s="17">
        <f>COUNTIFS(all!$G$3:$G$120,'Summary - RegCli (PfizerUS)'!$B$4,all!$K$3:$K$120,'Summary - RegCli (PfizerUS)'!D$13,all!$F$3:$F$120,'Summary - RegCli (PfizerUS)'!$B$5)</f>
        <v>0</v>
      </c>
      <c r="E16" s="17">
        <f>COUNTIFS(all!$G$3:$G$120,'Summary - RegCli (PfizerUS)'!$B$4,all!$K$3:$K$120,'Summary - RegCli (PfizerUS)'!E$13,all!$F$3:$F$120,'Summary - RegCli (PfizerUS)'!$B$5)</f>
        <v>1</v>
      </c>
      <c r="F16" s="17">
        <f>COUNTIFS(all!$G$3:$G$120,'Summary - RegCli (PfizerUS)'!$B$4,all!$K$3:$K$120,'Summary - RegCli (PfizerUS)'!F$13,all!$F$3:$F$120,'Summary - RegCli (PfizerUS)'!$B$5)</f>
        <v>0</v>
      </c>
      <c r="G16" s="17">
        <f>COUNTIFS(all!$G$3:$G$120,'Summary - RegCli (PfizerUS)'!$B$4,all!$K$3:$K$120,'Summary - RegCli (PfizerUS)'!G$13,all!$F$3:$F$120,'Summary - RegCli (PfizerUS)'!$B$5)</f>
        <v>8</v>
      </c>
      <c r="H16" s="17">
        <f>COUNTIFS(all!$G$3:$G$120,'Summary - RegCli (PfizerUS)'!$B$4,all!$K$3:$K$120,'Summary - RegCli (PfizerUS)'!H$13,all!$F$3:$F$120,'Summary - RegCli (PfizerUS)'!$B$5)</f>
        <v>0</v>
      </c>
      <c r="I16" s="17">
        <f>COUNTIFS(all!$G$3:$G$120,'Summary - RegCli (PfizerUS)'!$B$4,all!$K$3:$K$120,'Summary - RegCli (PfizerUS)'!I$13,all!$F$3:$F$120,'Summary - RegCli (PfizerUS)'!$B$5)</f>
        <v>0</v>
      </c>
      <c r="J16" s="15">
        <f t="shared" si="0"/>
        <v>9</v>
      </c>
      <c r="K16" s="28">
        <f t="shared" si="1"/>
        <v>3.7777777777777777</v>
      </c>
    </row>
    <row r="17" spans="2:11" x14ac:dyDescent="0.2">
      <c r="B17" s="81" t="s">
        <v>217</v>
      </c>
      <c r="C17" s="81" t="s">
        <v>217</v>
      </c>
      <c r="D17" s="17">
        <f>COUNTIFS(all!$G$3:$G$120,'Summary - RegCli (PfizerUS)'!$B$4,all!$L$3:$L$120,'Summary - RegCli (PfizerUS)'!D$13,all!$F$3:$F$120,'Summary - RegCli (PfizerUS)'!$B$5)</f>
        <v>0</v>
      </c>
      <c r="E17" s="17">
        <f>COUNTIFS(all!$G$3:$G$120,'Summary - RegCli (PfizerUS)'!$B$4,all!$L$3:$L$120,'Summary - RegCli (PfizerUS)'!E$13,all!$F$3:$F$120,'Summary - RegCli (PfizerUS)'!$B$5)</f>
        <v>0</v>
      </c>
      <c r="F17" s="17">
        <f>COUNTIFS(all!$G$3:$G$120,'Summary - RegCli (PfizerUS)'!$B$4,all!$L$3:$L$120,'Summary - RegCli (PfizerUS)'!F$13,all!$F$3:$F$120,'Summary - RegCli (PfizerUS)'!$B$5)</f>
        <v>2</v>
      </c>
      <c r="G17" s="17">
        <f>COUNTIFS(all!$G$3:$G$120,'Summary - RegCli (PfizerUS)'!$B$4,all!$L$3:$L$120,'Summary - RegCli (PfizerUS)'!G$13,all!$F$3:$F$120,'Summary - RegCli (PfizerUS)'!$B$5)</f>
        <v>4</v>
      </c>
      <c r="H17" s="17">
        <f>COUNTIFS(all!$G$3:$G$120,'Summary - RegCli (PfizerUS)'!$B$4,all!$L$3:$L$120,'Summary - RegCli (PfizerUS)'!H$13,all!$F$3:$F$120,'Summary - RegCli (PfizerUS)'!$B$5)</f>
        <v>0</v>
      </c>
      <c r="I17" s="17">
        <f>COUNTIFS(all!$G$3:$G$120,'Summary - RegCli (PfizerUS)'!$B$4,all!$L$3:$L$120,'Summary - RegCli (PfizerUS)'!I$13,all!$F$3:$F$120,'Summary - RegCli (PfizerUS)'!$B$5)</f>
        <v>3</v>
      </c>
      <c r="J17" s="15">
        <f t="shared" si="0"/>
        <v>9</v>
      </c>
      <c r="K17" s="28">
        <f t="shared" si="1"/>
        <v>3.6666666666666665</v>
      </c>
    </row>
    <row r="18" spans="2:11" x14ac:dyDescent="0.2">
      <c r="B18" s="81" t="s">
        <v>208</v>
      </c>
      <c r="C18" s="81" t="s">
        <v>208</v>
      </c>
      <c r="D18" s="17">
        <f>COUNTIFS(all!$G$3:$G$120,'Summary - RegCli (PfizerUS)'!$B$4,all!$M$3:$M$120,'Summary - RegCli (PfizerUS)'!D$13,all!$F$3:$F$120,'Summary - RegCli (PfizerUS)'!$B$5)</f>
        <v>0</v>
      </c>
      <c r="E18" s="17">
        <f>COUNTIFS(all!$G$3:$G$120,'Summary - RegCli (PfizerUS)'!$B$4,all!$M$3:$M$120,'Summary - RegCli (PfizerUS)'!E$13,all!$F$3:$F$120,'Summary - RegCli (PfizerUS)'!$B$5)</f>
        <v>0</v>
      </c>
      <c r="F18" s="17">
        <f>COUNTIFS(all!$G$3:$G$120,'Summary - RegCli (PfizerUS)'!$B$4,all!$M$3:$M$120,'Summary - RegCli (PfizerUS)'!F$13,all!$F$3:$F$120,'Summary - RegCli (PfizerUS)'!$B$5)</f>
        <v>2</v>
      </c>
      <c r="G18" s="17">
        <f>COUNTIFS(all!$G$3:$G$120,'Summary - RegCli (PfizerUS)'!$B$4,all!$M$3:$M$120,'Summary - RegCli (PfizerUS)'!G$13,all!$F$3:$F$120,'Summary - RegCli (PfizerUS)'!$B$5)</f>
        <v>5</v>
      </c>
      <c r="H18" s="17">
        <f>COUNTIFS(all!$G$3:$G$120,'Summary - RegCli (PfizerUS)'!$B$4,all!$M$3:$M$120,'Summary - RegCli (PfizerUS)'!H$13,all!$F$3:$F$120,'Summary - RegCli (PfizerUS)'!$B$5)</f>
        <v>1</v>
      </c>
      <c r="I18" s="17">
        <f>COUNTIFS(all!$G$3:$G$120,'Summary - RegCli (PfizerUS)'!$B$4,all!$M$3:$M$120,'Summary - RegCli (PfizerUS)'!I$13,all!$F$3:$F$120,'Summary - RegCli (PfizerUS)'!$B$5)</f>
        <v>1</v>
      </c>
      <c r="J18" s="15">
        <f t="shared" si="0"/>
        <v>9</v>
      </c>
      <c r="K18" s="28">
        <f t="shared" si="1"/>
        <v>3.875</v>
      </c>
    </row>
    <row r="19" spans="2:11" x14ac:dyDescent="0.2">
      <c r="B19" s="81" t="s">
        <v>209</v>
      </c>
      <c r="C19" s="81" t="s">
        <v>209</v>
      </c>
      <c r="D19" s="17">
        <f>COUNTIFS(all!$G$3:$G$120,'Summary - RegCli (PfizerUS)'!$B$4,all!$N$3:$N$120,'Summary - RegCli (PfizerUS)'!D$13,all!$F$3:$F$120,'Summary - RegCli (PfizerUS)'!$B$5)</f>
        <v>1</v>
      </c>
      <c r="E19" s="17">
        <f>COUNTIFS(all!$G$3:$G$120,'Summary - RegCli (PfizerUS)'!$B$4,all!$N$3:$N$120,'Summary - RegCli (PfizerUS)'!E$13,all!$F$3:$F$120,'Summary - RegCli (PfizerUS)'!$B$5)</f>
        <v>1</v>
      </c>
      <c r="F19" s="17">
        <f>COUNTIFS(all!$G$3:$G$120,'Summary - RegCli (PfizerUS)'!$B$4,all!$N$3:$N$120,'Summary - RegCli (PfizerUS)'!F$13,all!$F$3:$F$120,'Summary - RegCli (PfizerUS)'!$B$5)</f>
        <v>1</v>
      </c>
      <c r="G19" s="17">
        <f>COUNTIFS(all!$G$3:$G$120,'Summary - RegCli (PfizerUS)'!$B$4,all!$N$3:$N$120,'Summary - RegCli (PfizerUS)'!G$13,all!$F$3:$F$120,'Summary - RegCli (PfizerUS)'!$B$5)</f>
        <v>4</v>
      </c>
      <c r="H19" s="17">
        <f>COUNTIFS(all!$G$3:$G$120,'Summary - RegCli (PfizerUS)'!$B$4,all!$N$3:$N$120,'Summary - RegCli (PfizerUS)'!H$13,all!$F$3:$F$120,'Summary - RegCli (PfizerUS)'!$B$5)</f>
        <v>1</v>
      </c>
      <c r="I19" s="17">
        <f>COUNTIFS(all!$G$3:$G$120,'Summary - RegCli (PfizerUS)'!$B$4,all!$N$3:$N$120,'Summary - RegCli (PfizerUS)'!I$13,all!$F$3:$F$120,'Summary - RegCli (PfizerUS)'!$B$5)</f>
        <v>1</v>
      </c>
      <c r="J19" s="15">
        <f t="shared" si="0"/>
        <v>9</v>
      </c>
      <c r="K19" s="28">
        <f t="shared" si="1"/>
        <v>3.375</v>
      </c>
    </row>
    <row r="20" spans="2:11" x14ac:dyDescent="0.2">
      <c r="B20" s="81" t="s">
        <v>210</v>
      </c>
      <c r="C20" s="81" t="s">
        <v>210</v>
      </c>
      <c r="D20" s="17">
        <f>COUNTIFS(all!$G$3:$G$120,'Summary - RegCli (PfizerUS)'!$B$4,all!$O$3:$O$120,'Summary - RegCli (PfizerUS)'!D$13,all!$F$3:$F$120,'Summary - RegCli (PfizerUS)'!$B$5)</f>
        <v>1</v>
      </c>
      <c r="E20" s="17">
        <f>COUNTIFS(all!$G$3:$G$120,'Summary - RegCli (PfizerUS)'!$B$4,all!$O$3:$O$120,'Summary - RegCli (PfizerUS)'!E$13,all!$F$3:$F$120,'Summary - RegCli (PfizerUS)'!$B$5)</f>
        <v>2</v>
      </c>
      <c r="F20" s="17">
        <f>COUNTIFS(all!$G$3:$G$120,'Summary - RegCli (PfizerUS)'!$B$4,all!$O$3:$O$120,'Summary - RegCli (PfizerUS)'!F$13,all!$F$3:$F$120,'Summary - RegCli (PfizerUS)'!$B$5)</f>
        <v>2</v>
      </c>
      <c r="G20" s="17">
        <f>COUNTIFS(all!$G$3:$G$120,'Summary - RegCli (PfizerUS)'!$B$4,all!$O$3:$O$120,'Summary - RegCli (PfizerUS)'!G$13,all!$F$3:$F$120,'Summary - RegCli (PfizerUS)'!$B$5)</f>
        <v>2</v>
      </c>
      <c r="H20" s="17">
        <f>COUNTIFS(all!$G$3:$G$120,'Summary - RegCli (PfizerUS)'!$B$4,all!$O$3:$O$120,'Summary - RegCli (PfizerUS)'!H$13,all!$F$3:$F$120,'Summary - RegCli (PfizerUS)'!$B$5)</f>
        <v>1</v>
      </c>
      <c r="I20" s="17">
        <f>COUNTIFS(all!$G$3:$G$120,'Summary - RegCli (PfizerUS)'!$B$4,all!$O$3:$O$120,'Summary - RegCli (PfizerUS)'!I$13,all!$F$3:$F$120,'Summary - RegCli (PfizerUS)'!$B$5)</f>
        <v>1</v>
      </c>
      <c r="J20" s="15">
        <f t="shared" si="0"/>
        <v>9</v>
      </c>
      <c r="K20" s="28">
        <f t="shared" si="1"/>
        <v>3</v>
      </c>
    </row>
    <row r="25" spans="2:11" x14ac:dyDescent="0.2">
      <c r="B25" s="85" t="s">
        <v>272</v>
      </c>
      <c r="C25" s="85" t="s">
        <v>272</v>
      </c>
      <c r="D25" s="85" t="s">
        <v>272</v>
      </c>
      <c r="E25" s="85" t="s">
        <v>272</v>
      </c>
      <c r="F25" s="85" t="s">
        <v>272</v>
      </c>
      <c r="G25" s="85" t="s">
        <v>272</v>
      </c>
      <c r="H25" s="85" t="s">
        <v>272</v>
      </c>
      <c r="I25" s="85" t="s">
        <v>272</v>
      </c>
      <c r="J25" s="85" t="s">
        <v>272</v>
      </c>
      <c r="K25" s="85" t="s">
        <v>272</v>
      </c>
    </row>
    <row r="26" spans="2:11" ht="26" x14ac:dyDescent="0.2">
      <c r="B26" s="83" t="s">
        <v>259</v>
      </c>
      <c r="C26" s="83" t="s">
        <v>259</v>
      </c>
      <c r="D26" s="19" t="s">
        <v>215</v>
      </c>
      <c r="E26" s="19" t="s">
        <v>213</v>
      </c>
      <c r="F26" s="19" t="s">
        <v>211</v>
      </c>
      <c r="G26" s="19" t="s">
        <v>212</v>
      </c>
      <c r="H26" s="19" t="s">
        <v>216</v>
      </c>
      <c r="I26" s="13" t="s">
        <v>214</v>
      </c>
      <c r="J26" s="13" t="s">
        <v>258</v>
      </c>
      <c r="K26" s="29" t="s">
        <v>291</v>
      </c>
    </row>
    <row r="27" spans="2:11" x14ac:dyDescent="0.2">
      <c r="B27" s="81" t="s">
        <v>218</v>
      </c>
      <c r="C27" s="81" t="s">
        <v>218</v>
      </c>
      <c r="D27" s="17">
        <f>COUNTIFS(all!$G$3:$G$120,'Summary - RegCli (PfizerUS)'!$B$4,all!$Q$3:$Q$120,'Summary - RegCli (PfizerUS)'!D$13,all!$F$3:$F$120,'Summary - RegCli (PfizerUS)'!$B$5)</f>
        <v>0</v>
      </c>
      <c r="E27" s="17">
        <f>COUNTIFS(all!$G$3:$G$120,'Summary - RegCli (PfizerUS)'!$B$4,all!$Q$3:$Q$120,'Summary - RegCli (PfizerUS)'!E$13,all!$F$3:$F$120,'Summary - RegCli (PfizerUS)'!$B$5)</f>
        <v>0</v>
      </c>
      <c r="F27" s="17">
        <f>COUNTIFS(all!$G$3:$G$120,'Summary - RegCli (PfizerUS)'!$B$4,all!$Q$3:$Q$120,'Summary - RegCli (PfizerUS)'!F$13,all!$F$3:$F$120,'Summary - RegCli (PfizerUS)'!$B$5)</f>
        <v>2</v>
      </c>
      <c r="G27" s="17">
        <f>COUNTIFS(all!$G$3:$G$120,'Summary - RegCli (PfizerUS)'!$B$4,all!$Q$3:$Q$120,'Summary - RegCli (PfizerUS)'!G$13,all!$F$3:$F$120,'Summary - RegCli (PfizerUS)'!$B$5)</f>
        <v>5</v>
      </c>
      <c r="H27" s="17">
        <f>COUNTIFS(all!$G$3:$G$120,'Summary - RegCli (PfizerUS)'!$B$4,all!$Q$3:$Q$120,'Summary - RegCli (PfizerUS)'!H$13,all!$F$3:$F$120,'Summary - RegCli (PfizerUS)'!$B$5)</f>
        <v>2</v>
      </c>
      <c r="I27" s="17">
        <f>COUNTIFS(all!$G$3:$G$120,'Summary - RegCli (PfizerUS)'!$B$4,all!$Q$3:$Q$120,'Summary - RegCli (PfizerUS)'!I$13,all!$F$3:$F$120,'Summary - RegCli (PfizerUS)'!$B$5)</f>
        <v>0</v>
      </c>
      <c r="J27" s="15">
        <f>SUM(D27:I27)</f>
        <v>9</v>
      </c>
      <c r="K27" s="28">
        <f>SUMPRODUCT($D$11:$H$11,D27:H27)/SUM(D27:H27)</f>
        <v>4</v>
      </c>
    </row>
    <row r="28" spans="2:11" x14ac:dyDescent="0.2">
      <c r="B28" s="81" t="s">
        <v>219</v>
      </c>
      <c r="C28" s="81" t="s">
        <v>219</v>
      </c>
      <c r="D28" s="17">
        <f>COUNTIFS(all!$G$3:$G$120,'Summary - RegCli (PfizerUS)'!$B$4,all!$R$3:$R$120,'Summary - RegCli (PfizerUS)'!D$13,all!$F$3:$F$120,'Summary - RegCli (PfizerUS)'!$B$5)</f>
        <v>0</v>
      </c>
      <c r="E28" s="17">
        <f>COUNTIFS(all!$G$3:$G$120,'Summary - RegCli (PfizerUS)'!$B$4,all!$R$3:$R$120,'Summary - RegCli (PfizerUS)'!E$13,all!$F$3:$F$120,'Summary - RegCli (PfizerUS)'!$B$5)</f>
        <v>1</v>
      </c>
      <c r="F28" s="17">
        <f>COUNTIFS(all!$G$3:$G$120,'Summary - RegCli (PfizerUS)'!$B$4,all!$R$3:$R$120,'Summary - RegCli (PfizerUS)'!F$13,all!$F$3:$F$120,'Summary - RegCli (PfizerUS)'!$B$5)</f>
        <v>0</v>
      </c>
      <c r="G28" s="17">
        <f>COUNTIFS(all!$G$3:$G$120,'Summary - RegCli (PfizerUS)'!$B$4,all!$R$3:$R$120,'Summary - RegCli (PfizerUS)'!G$13,all!$F$3:$F$120,'Summary - RegCli (PfizerUS)'!$B$5)</f>
        <v>4</v>
      </c>
      <c r="H28" s="17">
        <f>COUNTIFS(all!$G$3:$G$120,'Summary - RegCli (PfizerUS)'!$B$4,all!$R$3:$R$120,'Summary - RegCli (PfizerUS)'!H$13,all!$F$3:$F$120,'Summary - RegCli (PfizerUS)'!$B$5)</f>
        <v>4</v>
      </c>
      <c r="I28" s="17">
        <f>COUNTIFS(all!$G$3:$G$120,'Summary - RegCli (PfizerUS)'!$B$4,all!$R$3:$R$120,'Summary - RegCli (PfizerUS)'!I$13,all!$F$3:$F$120,'Summary - RegCli (PfizerUS)'!$B$5)</f>
        <v>0</v>
      </c>
      <c r="J28" s="15">
        <f>SUM(D28:I28)</f>
        <v>9</v>
      </c>
      <c r="K28" s="28">
        <f>SUMPRODUCT($D$11:$H$11,D28:H28)/SUM(D28:H28)</f>
        <v>4.2222222222222223</v>
      </c>
    </row>
    <row r="29" spans="2:11" x14ac:dyDescent="0.2">
      <c r="B29" s="81" t="s">
        <v>220</v>
      </c>
      <c r="C29" s="81" t="s">
        <v>220</v>
      </c>
      <c r="D29" s="17">
        <f>COUNTIFS(all!$G$3:$G$120,'Summary - RegCli (PfizerUS)'!$B$4,all!$S$3:$S$120,'Summary - RegCli (PfizerUS)'!D$13,all!$F$3:$F$120,'Summary - RegCli (PfizerUS)'!$B$5)</f>
        <v>0</v>
      </c>
      <c r="E29" s="17">
        <f>COUNTIFS(all!$G$3:$G$120,'Summary - RegCli (PfizerUS)'!$B$4,all!$S$3:$S$120,'Summary - RegCli (PfizerUS)'!E$13,all!$F$3:$F$120,'Summary - RegCli (PfizerUS)'!$B$5)</f>
        <v>1</v>
      </c>
      <c r="F29" s="17">
        <f>COUNTIFS(all!$G$3:$G$120,'Summary - RegCli (PfizerUS)'!$B$4,all!$S$3:$S$120,'Summary - RegCli (PfizerUS)'!F$13,all!$F$3:$F$120,'Summary - RegCli (PfizerUS)'!$B$5)</f>
        <v>0</v>
      </c>
      <c r="G29" s="17">
        <f>COUNTIFS(all!$G$3:$G$120,'Summary - RegCli (PfizerUS)'!$B$4,all!$S$3:$S$120,'Summary - RegCli (PfizerUS)'!G$13,all!$F$3:$F$120,'Summary - RegCli (PfizerUS)'!$B$5)</f>
        <v>5</v>
      </c>
      <c r="H29" s="17">
        <f>COUNTIFS(all!$G$3:$G$120,'Summary - RegCli (PfizerUS)'!$B$4,all!$S$3:$S$120,'Summary - RegCli (PfizerUS)'!H$13,all!$F$3:$F$120,'Summary - RegCli (PfizerUS)'!$B$5)</f>
        <v>3</v>
      </c>
      <c r="I29" s="17">
        <f>COUNTIFS(all!$G$3:$G$120,'Summary - RegCli (PfizerUS)'!$B$4,all!$S$3:$S$120,'Summary - RegCli (PfizerUS)'!I$13,all!$F$3:$F$120,'Summary - RegCli (PfizerUS)'!$B$5)</f>
        <v>0</v>
      </c>
      <c r="J29" s="15">
        <f>SUM(D29:I29)</f>
        <v>9</v>
      </c>
      <c r="K29" s="28">
        <f>SUMPRODUCT($D$11:$H$11,D29:H29)/SUM(D29:H29)</f>
        <v>4.1111111111111107</v>
      </c>
    </row>
    <row r="34" spans="2:11" x14ac:dyDescent="0.2">
      <c r="B34" s="85" t="s">
        <v>273</v>
      </c>
      <c r="C34" s="85" t="s">
        <v>273</v>
      </c>
      <c r="D34" s="85" t="s">
        <v>273</v>
      </c>
      <c r="E34" s="85" t="s">
        <v>273</v>
      </c>
      <c r="F34" s="85" t="s">
        <v>273</v>
      </c>
      <c r="G34" s="85" t="s">
        <v>273</v>
      </c>
      <c r="H34" s="85" t="s">
        <v>273</v>
      </c>
      <c r="I34" s="85" t="s">
        <v>273</v>
      </c>
      <c r="J34" s="85" t="s">
        <v>273</v>
      </c>
      <c r="K34" s="85" t="s">
        <v>273</v>
      </c>
    </row>
    <row r="35" spans="2:11" ht="26" x14ac:dyDescent="0.2">
      <c r="B35" s="83" t="s">
        <v>259</v>
      </c>
      <c r="C35" s="83" t="s">
        <v>259</v>
      </c>
      <c r="D35" s="19" t="s">
        <v>215</v>
      </c>
      <c r="E35" s="19" t="s">
        <v>213</v>
      </c>
      <c r="F35" s="19" t="s">
        <v>211</v>
      </c>
      <c r="G35" s="19" t="s">
        <v>212</v>
      </c>
      <c r="H35" s="19" t="s">
        <v>216</v>
      </c>
      <c r="I35" s="13" t="s">
        <v>214</v>
      </c>
      <c r="J35" s="13" t="s">
        <v>258</v>
      </c>
      <c r="K35" s="29" t="s">
        <v>291</v>
      </c>
    </row>
    <row r="36" spans="2:11" x14ac:dyDescent="0.2">
      <c r="B36" s="81" t="s">
        <v>221</v>
      </c>
      <c r="C36" s="81" t="s">
        <v>221</v>
      </c>
      <c r="D36" s="17">
        <f>COUNTIFS(all!$G$3:$G$120,'Summary - RegCli (PfizerUS)'!$B$4,all!$U$3:$U$120,'Summary - RegCli (PfizerUS)'!D$13,all!$F$3:$F$120,'Summary - RegCli (PfizerUS)'!$B$5)</f>
        <v>0</v>
      </c>
      <c r="E36" s="17">
        <f>COUNTIFS(all!$G$3:$G$120,'Summary - RegCli (PfizerUS)'!$B$4,all!$U$3:$U$120,'Summary - RegCli (PfizerUS)'!E$13,all!$F$3:$F$120,'Summary - RegCli (PfizerUS)'!$B$5)</f>
        <v>0</v>
      </c>
      <c r="F36" s="17">
        <f>COUNTIFS(all!$G$3:$G$120,'Summary - RegCli (PfizerUS)'!$B$4,all!$U$3:$U$120,'Summary - RegCli (PfizerUS)'!F$13,all!$F$3:$F$120,'Summary - RegCli (PfizerUS)'!$B$5)</f>
        <v>2</v>
      </c>
      <c r="G36" s="17">
        <f>COUNTIFS(all!$G$3:$G$120,'Summary - RegCli (PfizerUS)'!$B$4,all!$U$3:$U$120,'Summary - RegCli (PfizerUS)'!G$13,all!$F$3:$F$120,'Summary - RegCli (PfizerUS)'!$B$5)</f>
        <v>5</v>
      </c>
      <c r="H36" s="17">
        <f>COUNTIFS(all!$G$3:$G$120,'Summary - RegCli (PfizerUS)'!$B$4,all!$U$3:$U$120,'Summary - RegCli (PfizerUS)'!H$13,all!$F$3:$F$120,'Summary - RegCli (PfizerUS)'!$B$5)</f>
        <v>2</v>
      </c>
      <c r="I36" s="17">
        <f>COUNTIFS(all!$G$3:$G$120,'Summary - RegCli (PfizerUS)'!$B$4,all!$U$3:$U$120,'Summary - RegCli (PfizerUS)'!I$13,all!$F$3:$F$120,'Summary - RegCli (PfizerUS)'!$B$5)</f>
        <v>0</v>
      </c>
      <c r="J36" s="15">
        <f>SUM(D36:I36)</f>
        <v>9</v>
      </c>
      <c r="K36" s="28">
        <f>SUMPRODUCT($D$11:$H$11,D36:H36)/SUM(D36:H36)</f>
        <v>4</v>
      </c>
    </row>
    <row r="37" spans="2:11" x14ac:dyDescent="0.2">
      <c r="B37" s="81" t="s">
        <v>222</v>
      </c>
      <c r="C37" s="81" t="s">
        <v>222</v>
      </c>
      <c r="D37" s="17">
        <f>COUNTIFS(all!$G$3:$G$120,'Summary - RegCli (PfizerUS)'!$B$4,all!$V$3:$V$120,'Summary - RegCli (PfizerUS)'!D$13,all!$F$3:$F$120,'Summary - RegCli (PfizerUS)'!$B$5)</f>
        <v>0</v>
      </c>
      <c r="E37" s="17">
        <f>COUNTIFS(all!$G$3:$G$120,'Summary - RegCli (PfizerUS)'!$B$4,all!$V$3:$V$120,'Summary - RegCli (PfizerUS)'!E$13,all!$F$3:$F$120,'Summary - RegCli (PfizerUS)'!$B$5)</f>
        <v>0</v>
      </c>
      <c r="F37" s="17">
        <f>COUNTIFS(all!$G$3:$G$120,'Summary - RegCli (PfizerUS)'!$B$4,all!$V$3:$V$120,'Summary - RegCli (PfizerUS)'!F$13,all!$F$3:$F$120,'Summary - RegCli (PfizerUS)'!$B$5)</f>
        <v>0</v>
      </c>
      <c r="G37" s="17">
        <f>COUNTIFS(all!$G$3:$G$120,'Summary - RegCli (PfizerUS)'!$B$4,all!$V$3:$V$120,'Summary - RegCli (PfizerUS)'!G$13,all!$F$3:$F$120,'Summary - RegCli (PfizerUS)'!$B$5)</f>
        <v>5</v>
      </c>
      <c r="H37" s="17">
        <f>COUNTIFS(all!$G$3:$G$120,'Summary - RegCli (PfizerUS)'!$B$4,all!$V$3:$V$120,'Summary - RegCli (PfizerUS)'!H$13,all!$F$3:$F$120,'Summary - RegCli (PfizerUS)'!$B$5)</f>
        <v>4</v>
      </c>
      <c r="I37" s="17">
        <f>COUNTIFS(all!$G$3:$G$120,'Summary - RegCli (PfizerUS)'!$B$4,all!$V$3:$V$120,'Summary - RegCli (PfizerUS)'!I$13,all!$F$3:$F$120,'Summary - RegCli (PfizerUS)'!$B$5)</f>
        <v>0</v>
      </c>
      <c r="J37" s="15">
        <f>SUM(D37:I37)</f>
        <v>9</v>
      </c>
      <c r="K37" s="28">
        <f>SUMPRODUCT($D$11:$H$11,D37:H37)/SUM(D37:H37)</f>
        <v>4.4444444444444446</v>
      </c>
    </row>
    <row r="38" spans="2:11" x14ac:dyDescent="0.2">
      <c r="B38" s="81" t="s">
        <v>223</v>
      </c>
      <c r="C38" s="81" t="s">
        <v>223</v>
      </c>
      <c r="D38" s="17">
        <f>COUNTIFS(all!$G$3:$G$120,'Summary - RegCli (PfizerUS)'!$B$4,all!$W$3:$W$120,'Summary - RegCli (PfizerUS)'!D$13,all!$F$3:$F$120,'Summary - RegCli (PfizerUS)'!$B$5)</f>
        <v>0</v>
      </c>
      <c r="E38" s="17">
        <f>COUNTIFS(all!$G$3:$G$120,'Summary - RegCli (PfizerUS)'!$B$4,all!$W$3:$W$120,'Summary - RegCli (PfizerUS)'!E$13,all!$F$3:$F$120,'Summary - RegCli (PfizerUS)'!$B$5)</f>
        <v>0</v>
      </c>
      <c r="F38" s="17">
        <f>COUNTIFS(all!$G$3:$G$120,'Summary - RegCli (PfizerUS)'!$B$4,all!$W$3:$W$120,'Summary - RegCli (PfizerUS)'!F$13,all!$F$3:$F$120,'Summary - RegCli (PfizerUS)'!$B$5)</f>
        <v>0</v>
      </c>
      <c r="G38" s="17">
        <f>COUNTIFS(all!$G$3:$G$120,'Summary - RegCli (PfizerUS)'!$B$4,all!$W$3:$W$120,'Summary - RegCli (PfizerUS)'!G$13,all!$F$3:$F$120,'Summary - RegCli (PfizerUS)'!$B$5)</f>
        <v>6</v>
      </c>
      <c r="H38" s="17">
        <f>COUNTIFS(all!$G$3:$G$120,'Summary - RegCli (PfizerUS)'!$B$4,all!$W$3:$W$120,'Summary - RegCli (PfizerUS)'!H$13,all!$F$3:$F$120,'Summary - RegCli (PfizerUS)'!$B$5)</f>
        <v>3</v>
      </c>
      <c r="I38" s="17">
        <f>COUNTIFS(all!$G$3:$G$120,'Summary - RegCli (PfizerUS)'!$B$4,all!$W$3:$W$120,'Summary - RegCli (PfizerUS)'!I$13,all!$F$3:$F$120,'Summary - RegCli (PfizerUS)'!$B$5)</f>
        <v>0</v>
      </c>
      <c r="J38" s="15">
        <f>SUM(D38:I38)</f>
        <v>9</v>
      </c>
      <c r="K38" s="28">
        <f>SUMPRODUCT($D$11:$H$11,D38:H38)/SUM(D38:H38)</f>
        <v>4.333333333333333</v>
      </c>
    </row>
    <row r="39" spans="2:11" x14ac:dyDescent="0.2">
      <c r="B39" s="81" t="s">
        <v>224</v>
      </c>
      <c r="C39" s="81" t="s">
        <v>224</v>
      </c>
      <c r="D39" s="17">
        <f>COUNTIFS(all!$G$3:$G$120,'Summary - RegCli (PfizerUS)'!$B$4,all!$X$3:$X$120,'Summary - RegCli (PfizerUS)'!D$13,all!$F$3:$F$120,'Summary - RegCli (PfizerUS)'!$B$5)</f>
        <v>0</v>
      </c>
      <c r="E39" s="17">
        <f>COUNTIFS(all!$G$3:$G$120,'Summary - RegCli (PfizerUS)'!$B$4,all!$X$3:$X$120,'Summary - RegCli (PfizerUS)'!E$13,all!$F$3:$F$120,'Summary - RegCli (PfizerUS)'!$B$5)</f>
        <v>0</v>
      </c>
      <c r="F39" s="17">
        <f>COUNTIFS(all!$G$3:$G$120,'Summary - RegCli (PfizerUS)'!$B$4,all!$X$3:$X$120,'Summary - RegCli (PfizerUS)'!F$13,all!$F$3:$F$120,'Summary - RegCli (PfizerUS)'!$B$5)</f>
        <v>0</v>
      </c>
      <c r="G39" s="17">
        <f>COUNTIFS(all!$G$3:$G$120,'Summary - RegCli (PfizerUS)'!$B$4,all!$X$3:$X$120,'Summary - RegCli (PfizerUS)'!G$13,all!$F$3:$F$120,'Summary - RegCli (PfizerUS)'!$B$5)</f>
        <v>6</v>
      </c>
      <c r="H39" s="17">
        <f>COUNTIFS(all!$G$3:$G$120,'Summary - RegCli (PfizerUS)'!$B$4,all!$X$3:$X$120,'Summary - RegCli (PfizerUS)'!H$13,all!$F$3:$F$120,'Summary - RegCli (PfizerUS)'!$B$5)</f>
        <v>3</v>
      </c>
      <c r="I39" s="17">
        <f>COUNTIFS(all!$G$3:$G$120,'Summary - RegCli (PfizerUS)'!$B$4,all!$X$3:$X$120,'Summary - RegCli (PfizerUS)'!I$13,all!$F$3:$F$120,'Summary - RegCli (PfizerUS)'!$B$5)</f>
        <v>0</v>
      </c>
      <c r="J39" s="15">
        <f>SUM(D39:I39)</f>
        <v>9</v>
      </c>
      <c r="K39" s="28">
        <f>SUMPRODUCT($D$11:$H$11,D39:H39)/SUM(D39:H39)</f>
        <v>4.333333333333333</v>
      </c>
    </row>
    <row r="42" spans="2:11" x14ac:dyDescent="0.2">
      <c r="B42" s="82" t="s">
        <v>274</v>
      </c>
      <c r="C42" s="82" t="s">
        <v>274</v>
      </c>
      <c r="D42" s="82" t="s">
        <v>274</v>
      </c>
      <c r="E42" s="82" t="s">
        <v>274</v>
      </c>
      <c r="F42" s="82" t="s">
        <v>274</v>
      </c>
      <c r="G42" s="82" t="s">
        <v>274</v>
      </c>
      <c r="H42" s="82" t="s">
        <v>274</v>
      </c>
      <c r="I42" s="82" t="s">
        <v>274</v>
      </c>
      <c r="J42" s="82" t="s">
        <v>274</v>
      </c>
      <c r="K42" s="82" t="s">
        <v>274</v>
      </c>
    </row>
    <row r="43" spans="2:11" ht="26" x14ac:dyDescent="0.2">
      <c r="B43" s="83" t="s">
        <v>259</v>
      </c>
      <c r="C43" s="83" t="s">
        <v>259</v>
      </c>
      <c r="D43" s="19" t="s">
        <v>215</v>
      </c>
      <c r="E43" s="19" t="s">
        <v>213</v>
      </c>
      <c r="F43" s="19" t="s">
        <v>211</v>
      </c>
      <c r="G43" s="19" t="s">
        <v>212</v>
      </c>
      <c r="H43" s="19" t="s">
        <v>216</v>
      </c>
      <c r="I43" s="13" t="s">
        <v>214</v>
      </c>
      <c r="J43" s="13" t="s">
        <v>258</v>
      </c>
      <c r="K43" s="29" t="s">
        <v>291</v>
      </c>
    </row>
    <row r="44" spans="2:11" x14ac:dyDescent="0.2">
      <c r="B44" s="81" t="s">
        <v>225</v>
      </c>
      <c r="C44" s="81" t="s">
        <v>225</v>
      </c>
      <c r="D44" s="17">
        <f>COUNTIFS(all!$G$3:$G$120,'Summary - RegCli (PfizerUS)'!$B$4,all!$Z$3:$Z$120,'Summary - RegCli (PfizerUS)'!D$13,all!$F$3:$F$120,'Summary - RegCli (PfizerUS)'!$B$5)</f>
        <v>1</v>
      </c>
      <c r="E44" s="17">
        <f>COUNTIFS(all!$G$3:$G$120,'Summary - RegCli (PfizerUS)'!$B$4,all!$Z$3:$Z$120,'Summary - RegCli (PfizerUS)'!E$13,all!$F$3:$F$120,'Summary - RegCli (PfizerUS)'!$B$5)</f>
        <v>0</v>
      </c>
      <c r="F44" s="17">
        <f>COUNTIFS(all!$G$3:$G$120,'Summary - RegCli (PfizerUS)'!$B$4,all!$Z$3:$Z$120,'Summary - RegCli (PfizerUS)'!F$13,all!$F$3:$F$120,'Summary - RegCli (PfizerUS)'!$B$5)</f>
        <v>1</v>
      </c>
      <c r="G44" s="17">
        <f>COUNTIFS(all!$G$3:$G$120,'Summary - RegCli (PfizerUS)'!$B$4,all!$Z$3:$Z$120,'Summary - RegCli (PfizerUS)'!G$13,all!$F$3:$F$120,'Summary - RegCli (PfizerUS)'!$B$5)</f>
        <v>4</v>
      </c>
      <c r="H44" s="17">
        <f>COUNTIFS(all!$G$3:$G$120,'Summary - RegCli (PfizerUS)'!$B$4,all!$Z$3:$Z$120,'Summary - RegCli (PfizerUS)'!H$13,all!$F$3:$F$120,'Summary - RegCli (PfizerUS)'!$B$5)</f>
        <v>1</v>
      </c>
      <c r="I44" s="17">
        <f>COUNTIFS(all!$G$3:$G$120,'Summary - RegCli (PfizerUS)'!$B$4,all!$Z$3:$Z$120,'Summary - RegCli (PfizerUS)'!I$13,all!$F$3:$F$120,'Summary - RegCli (PfizerUS)'!$B$5)</f>
        <v>0</v>
      </c>
      <c r="J44" s="15">
        <f>SUM(D44:I44)</f>
        <v>7</v>
      </c>
      <c r="K44" s="28">
        <f>SUMPRODUCT($D$11:$H$11,D44:H44)/SUM(D44:H44)</f>
        <v>3.5714285714285716</v>
      </c>
    </row>
    <row r="45" spans="2:11" x14ac:dyDescent="0.2">
      <c r="B45" s="81" t="s">
        <v>226</v>
      </c>
      <c r="C45" s="81" t="s">
        <v>226</v>
      </c>
      <c r="D45" s="17">
        <f>COUNTIFS(all!$G$3:$G$120,'Summary - RegCli (PfizerUS)'!$B$4,all!$AA$3:$AA$120,'Summary - RegCli (PfizerUS)'!D$13,all!$F$3:$F$120,'Summary - RegCli (PfizerUS)'!$B$5)</f>
        <v>0</v>
      </c>
      <c r="E45" s="17">
        <f>COUNTIFS(all!$G$3:$G$120,'Summary - RegCli (PfizerUS)'!$B$4,all!$AA$3:$AA$120,'Summary - RegCli (PfizerUS)'!E$13,all!$F$3:$F$120,'Summary - RegCli (PfizerUS)'!$B$5)</f>
        <v>0</v>
      </c>
      <c r="F45" s="17">
        <f>COUNTIFS(all!$G$3:$G$120,'Summary - RegCli (PfizerUS)'!$B$4,all!$AA$3:$AA$120,'Summary - RegCli (PfizerUS)'!F$13,all!$F$3:$F$120,'Summary - RegCli (PfizerUS)'!$B$5)</f>
        <v>3</v>
      </c>
      <c r="G45" s="17">
        <f>COUNTIFS(all!$G$3:$G$120,'Summary - RegCli (PfizerUS)'!$B$4,all!$AA$3:$AA$120,'Summary - RegCli (PfizerUS)'!G$13,all!$F$3:$F$120,'Summary - RegCli (PfizerUS)'!$B$5)</f>
        <v>2</v>
      </c>
      <c r="H45" s="17">
        <f>COUNTIFS(all!$G$3:$G$120,'Summary - RegCli (PfizerUS)'!$B$4,all!$AA$3:$AA$120,'Summary - RegCli (PfizerUS)'!H$13,all!$F$3:$F$120,'Summary - RegCli (PfizerUS)'!$B$5)</f>
        <v>2</v>
      </c>
      <c r="I45" s="17">
        <f>COUNTIFS(all!$G$3:$G$120,'Summary - RegCli (PfizerUS)'!$B$4,all!$AA$3:$AA$120,'Summary - RegCli (PfizerUS)'!I$13,all!$F$3:$F$120,'Summary - RegCli (PfizerUS)'!$B$5)</f>
        <v>0</v>
      </c>
      <c r="J45" s="15">
        <f>SUM(D45:I45)</f>
        <v>7</v>
      </c>
      <c r="K45" s="28">
        <f>SUMPRODUCT($D$11:$H$11,D45:H45)/SUM(D45:H45)</f>
        <v>3.8571428571428572</v>
      </c>
    </row>
    <row r="46" spans="2:11" x14ac:dyDescent="0.2">
      <c r="B46" s="81" t="s">
        <v>227</v>
      </c>
      <c r="C46" s="81" t="s">
        <v>227</v>
      </c>
      <c r="D46" s="17">
        <f>COUNTIFS(all!$G$3:$G$120,'Summary - RegCli (PfizerUS)'!$B$4,all!$AB$3:$AB$120,'Summary - RegCli (PfizerUS)'!D$13,all!$F$3:$F$120,'Summary - RegCli (PfizerUS)'!$B$5)</f>
        <v>0</v>
      </c>
      <c r="E46" s="17">
        <f>COUNTIFS(all!$G$3:$G$120,'Summary - RegCli (PfizerUS)'!$B$4,all!$AB$3:$AB$120,'Summary - RegCli (PfizerUS)'!E$13,all!$F$3:$F$120,'Summary - RegCli (PfizerUS)'!$B$5)</f>
        <v>0</v>
      </c>
      <c r="F46" s="17">
        <f>COUNTIFS(all!$G$3:$G$120,'Summary - RegCli (PfizerUS)'!$B$4,all!$AB$3:$AB$120,'Summary - RegCli (PfizerUS)'!F$13,all!$F$3:$F$120,'Summary - RegCli (PfizerUS)'!$B$5)</f>
        <v>1</v>
      </c>
      <c r="G46" s="17">
        <f>COUNTIFS(all!$G$3:$G$120,'Summary - RegCli (PfizerUS)'!$B$4,all!$AB$3:$AB$120,'Summary - RegCli (PfizerUS)'!G$13,all!$F$3:$F$120,'Summary - RegCli (PfizerUS)'!$B$5)</f>
        <v>4</v>
      </c>
      <c r="H46" s="17">
        <f>COUNTIFS(all!$G$3:$G$120,'Summary - RegCli (PfizerUS)'!$B$4,all!$AB$3:$AB$120,'Summary - RegCli (PfizerUS)'!H$13,all!$F$3:$F$120,'Summary - RegCli (PfizerUS)'!$B$5)</f>
        <v>2</v>
      </c>
      <c r="I46" s="17">
        <f>COUNTIFS(all!$G$3:$G$120,'Summary - RegCli (PfizerUS)'!$B$4,all!$AB$3:$AB$120,'Summary - RegCli (PfizerUS)'!I$13,all!$F$3:$F$120,'Summary - RegCli (PfizerUS)'!$B$5)</f>
        <v>0</v>
      </c>
      <c r="J46" s="15">
        <f>SUM(D46:I46)</f>
        <v>7</v>
      </c>
      <c r="K46" s="28">
        <f>SUMPRODUCT($D$11:$H$11,D46:H46)/SUM(D46:H46)</f>
        <v>4.1428571428571432</v>
      </c>
    </row>
    <row r="51" spans="1:11" x14ac:dyDescent="0.2">
      <c r="B51" s="82" t="s">
        <v>275</v>
      </c>
      <c r="C51" s="82" t="s">
        <v>275</v>
      </c>
      <c r="D51" s="82" t="s">
        <v>275</v>
      </c>
      <c r="E51" s="82" t="s">
        <v>275</v>
      </c>
      <c r="F51" s="82" t="s">
        <v>275</v>
      </c>
      <c r="G51" s="82" t="s">
        <v>275</v>
      </c>
      <c r="H51" s="82" t="s">
        <v>275</v>
      </c>
      <c r="I51" s="82" t="s">
        <v>275</v>
      </c>
      <c r="J51" s="82" t="s">
        <v>275</v>
      </c>
      <c r="K51" s="82" t="s">
        <v>275</v>
      </c>
    </row>
    <row r="52" spans="1:11" ht="26" x14ac:dyDescent="0.2">
      <c r="B52" s="84" t="s">
        <v>259</v>
      </c>
      <c r="C52" s="84" t="s">
        <v>259</v>
      </c>
      <c r="D52" s="19" t="s">
        <v>215</v>
      </c>
      <c r="E52" s="19" t="s">
        <v>213</v>
      </c>
      <c r="F52" s="19" t="s">
        <v>211</v>
      </c>
      <c r="G52" s="19" t="s">
        <v>212</v>
      </c>
      <c r="H52" s="19" t="s">
        <v>216</v>
      </c>
      <c r="I52" s="12" t="s">
        <v>214</v>
      </c>
      <c r="J52" s="13" t="s">
        <v>258</v>
      </c>
      <c r="K52" s="29" t="s">
        <v>291</v>
      </c>
    </row>
    <row r="53" spans="1:11" x14ac:dyDescent="0.2">
      <c r="B53" s="81" t="s">
        <v>228</v>
      </c>
      <c r="C53" s="81" t="s">
        <v>228</v>
      </c>
      <c r="D53" s="17">
        <f>COUNTIFS(all!$G$3:$G$120,'Summary - RegCli (PfizerUS)'!$B$4,all!$AD$3:$AD$120,'Summary - RegCli (PfizerUS)'!D$13,all!$F$3:$F$120,'Summary - RegCli (PfizerUS)'!$B$5)</f>
        <v>0</v>
      </c>
      <c r="E53" s="17">
        <f>COUNTIFS(all!$G$3:$G$120,'Summary - RegCli (PfizerUS)'!$B$4,all!$AD$3:$AD$120,'Summary - RegCli (PfizerUS)'!E$13,all!$F$3:$F$120,'Summary - RegCli (PfizerUS)'!$B$5)</f>
        <v>0</v>
      </c>
      <c r="F53" s="17">
        <f>COUNTIFS(all!$G$3:$G$120,'Summary - RegCli (PfizerUS)'!$B$4,all!$AD$3:$AD$120,'Summary - RegCli (PfizerUS)'!F$13,all!$F$3:$F$120,'Summary - RegCli (PfizerUS)'!$B$5)</f>
        <v>0</v>
      </c>
      <c r="G53" s="17">
        <f>COUNTIFS(all!$G$3:$G$120,'Summary - RegCli (PfizerUS)'!$B$4,all!$AD$3:$AD$120,'Summary - RegCli (PfizerUS)'!G$13,all!$F$3:$F$120,'Summary - RegCli (PfizerUS)'!$B$5)</f>
        <v>3</v>
      </c>
      <c r="H53" s="17">
        <f>COUNTIFS(all!$G$3:$G$120,'Summary - RegCli (PfizerUS)'!$B$4,all!$AD$3:$AD$120,'Summary - RegCli (PfizerUS)'!H$13,all!$F$3:$F$120,'Summary - RegCli (PfizerUS)'!$B$5)</f>
        <v>0</v>
      </c>
      <c r="I53" s="17">
        <f>COUNTIFS(all!$G$3:$G$120,'Summary - RegCli (PfizerUS)'!$B$4,all!$AD$3:$AD$120,'Summary - RegCli (PfizerUS)'!I$13,all!$F$3:$F$120,'Summary - RegCli (PfizerUS)'!$B$5)</f>
        <v>0</v>
      </c>
      <c r="J53" s="15">
        <f>SUM(D53:I53)</f>
        <v>3</v>
      </c>
      <c r="K53" s="28">
        <f>SUMPRODUCT($D$11:$H$11,D53:H53)/SUM(D53:H53)</f>
        <v>4</v>
      </c>
    </row>
    <row r="54" spans="1:11" x14ac:dyDescent="0.2">
      <c r="B54" s="81" t="s">
        <v>229</v>
      </c>
      <c r="C54" s="81" t="s">
        <v>229</v>
      </c>
      <c r="D54" s="17">
        <f>COUNTIFS(all!$G$3:$G$120,'Summary - RegCli (PfizerUS)'!$B$4,all!$AE$3:$AE$120,'Summary - RegCli (PfizerUS)'!D$13,all!$F$3:$F$120,'Summary - RegCli (PfizerUS)'!$B$5)</f>
        <v>0</v>
      </c>
      <c r="E54" s="17">
        <f>COUNTIFS(all!$G$3:$G$120,'Summary - RegCli (PfizerUS)'!$B$4,all!$AE$3:$AE$120,'Summary - RegCli (PfizerUS)'!E$13,all!$F$3:$F$120,'Summary - RegCli (PfizerUS)'!$B$5)</f>
        <v>0</v>
      </c>
      <c r="F54" s="17">
        <f>COUNTIFS(all!$G$3:$G$120,'Summary - RegCli (PfizerUS)'!$B$4,all!$AE$3:$AE$120,'Summary - RegCli (PfizerUS)'!F$13,all!$F$3:$F$120,'Summary - RegCli (PfizerUS)'!$B$5)</f>
        <v>1</v>
      </c>
      <c r="G54" s="17">
        <f>COUNTIFS(all!$G$3:$G$120,'Summary - RegCli (PfizerUS)'!$B$4,all!$AE$3:$AE$120,'Summary - RegCli (PfizerUS)'!G$13,all!$F$3:$F$120,'Summary - RegCli (PfizerUS)'!$B$5)</f>
        <v>2</v>
      </c>
      <c r="H54" s="17">
        <f>COUNTIFS(all!$G$3:$G$120,'Summary - RegCli (PfizerUS)'!$B$4,all!$AE$3:$AE$120,'Summary - RegCli (PfizerUS)'!H$13,all!$F$3:$F$120,'Summary - RegCli (PfizerUS)'!$B$5)</f>
        <v>0</v>
      </c>
      <c r="I54" s="17">
        <f>COUNTIFS(all!$G$3:$G$120,'Summary - RegCli (PfizerUS)'!$B$4,all!$AE$3:$AE$120,'Summary - RegCli (PfizerUS)'!I$13,all!$F$3:$F$120,'Summary - RegCli (PfizerUS)'!$B$5)</f>
        <v>0</v>
      </c>
      <c r="J54" s="15">
        <f>SUM(D54:I54)</f>
        <v>3</v>
      </c>
      <c r="K54" s="28">
        <f>SUMPRODUCT($D$11:$H$11,D54:H54)/SUM(D54:H54)</f>
        <v>3.6666666666666665</v>
      </c>
    </row>
    <row r="55" spans="1:11" x14ac:dyDescent="0.2">
      <c r="B55" s="81" t="s">
        <v>230</v>
      </c>
      <c r="C55" s="81" t="s">
        <v>230</v>
      </c>
      <c r="D55" s="17">
        <f>COUNTIFS(all!$G$3:$G$120,'Summary - RegCli (PfizerUS)'!$B$4,all!$AF$3:$AF$120,'Summary - RegCli (PfizerUS)'!D$13,all!$F$3:$F$120,'Summary - RegCli (PfizerUS)'!$B$5)</f>
        <v>0</v>
      </c>
      <c r="E55" s="17">
        <f>COUNTIFS(all!$G$3:$G$120,'Summary - RegCli (PfizerUS)'!$B$4,all!$AF$3:$AF$120,'Summary - RegCli (PfizerUS)'!E$13,all!$F$3:$F$120,'Summary - RegCli (PfizerUS)'!$B$5)</f>
        <v>0</v>
      </c>
      <c r="F55" s="17">
        <f>COUNTIFS(all!$G$3:$G$120,'Summary - RegCli (PfizerUS)'!$B$4,all!$AF$3:$AF$120,'Summary - RegCli (PfizerUS)'!F$13,all!$F$3:$F$120,'Summary - RegCli (PfizerUS)'!$B$5)</f>
        <v>0</v>
      </c>
      <c r="G55" s="17">
        <f>COUNTIFS(all!$G$3:$G$120,'Summary - RegCli (PfizerUS)'!$B$4,all!$AF$3:$AF$120,'Summary - RegCli (PfizerUS)'!G$13,all!$F$3:$F$120,'Summary - RegCli (PfizerUS)'!$B$5)</f>
        <v>2</v>
      </c>
      <c r="H55" s="17">
        <f>COUNTIFS(all!$G$3:$G$120,'Summary - RegCli (PfizerUS)'!$B$4,all!$AF$3:$AF$120,'Summary - RegCli (PfizerUS)'!H$13,all!$F$3:$F$120,'Summary - RegCli (PfizerUS)'!$B$5)</f>
        <v>1</v>
      </c>
      <c r="I55" s="17">
        <f>COUNTIFS(all!$G$3:$G$120,'Summary - RegCli (PfizerUS)'!$B$4,all!$AF$3:$AF$120,'Summary - RegCli (PfizerUS)'!I$13,all!$F$3:$F$120,'Summary - RegCli (PfizerUS)'!$B$5)</f>
        <v>0</v>
      </c>
      <c r="J55" s="15">
        <f>SUM(D55:I55)</f>
        <v>3</v>
      </c>
      <c r="K55" s="28">
        <f>SUMPRODUCT($D$11:$H$11,D55:H55)/SUM(D55:H55)</f>
        <v>4.333333333333333</v>
      </c>
    </row>
    <row r="60" spans="1:11" x14ac:dyDescent="0.2">
      <c r="A60" t="s">
        <v>280</v>
      </c>
    </row>
    <row r="61" spans="1:11" x14ac:dyDescent="0.2">
      <c r="B61" s="10" t="s">
        <v>278</v>
      </c>
      <c r="C61" s="10" t="s">
        <v>277</v>
      </c>
      <c r="D61" s="10" t="s">
        <v>261</v>
      </c>
    </row>
    <row r="62" spans="1:11" x14ac:dyDescent="0.2">
      <c r="B62" t="s">
        <v>52</v>
      </c>
      <c r="C62" t="s">
        <v>126</v>
      </c>
      <c r="D62" t="s">
        <v>50</v>
      </c>
    </row>
    <row r="63" spans="1:11" x14ac:dyDescent="0.2">
      <c r="B63" t="s">
        <v>279</v>
      </c>
      <c r="C63" t="s">
        <v>153</v>
      </c>
      <c r="D63" t="s">
        <v>57</v>
      </c>
    </row>
    <row r="64" spans="1:11" x14ac:dyDescent="0.2">
      <c r="B64" t="s">
        <v>108</v>
      </c>
      <c r="C64" t="s">
        <v>167</v>
      </c>
      <c r="D64" t="s">
        <v>59</v>
      </c>
    </row>
    <row r="65" spans="3:4" x14ac:dyDescent="0.2">
      <c r="C65" t="s">
        <v>51</v>
      </c>
      <c r="D65" t="s">
        <v>144</v>
      </c>
    </row>
    <row r="66" spans="3:4" x14ac:dyDescent="0.2">
      <c r="C66" t="s">
        <v>88</v>
      </c>
      <c r="D66" t="s">
        <v>93</v>
      </c>
    </row>
    <row r="67" spans="3:4" x14ac:dyDescent="0.2">
      <c r="C67" t="s">
        <v>159</v>
      </c>
    </row>
  </sheetData>
  <mergeCells count="33">
    <mergeCell ref="B53:C53"/>
    <mergeCell ref="B54:C54"/>
    <mergeCell ref="B55:C55"/>
    <mergeCell ref="B43:C43"/>
    <mergeCell ref="B44:C44"/>
    <mergeCell ref="B45:C45"/>
    <mergeCell ref="B46:C46"/>
    <mergeCell ref="B51:K51"/>
    <mergeCell ref="B52:C52"/>
    <mergeCell ref="B42:K42"/>
    <mergeCell ref="B25:K25"/>
    <mergeCell ref="B26:C26"/>
    <mergeCell ref="B27:C27"/>
    <mergeCell ref="B28:C28"/>
    <mergeCell ref="B29:C29"/>
    <mergeCell ref="B34:K34"/>
    <mergeCell ref="B35:C35"/>
    <mergeCell ref="B36:C36"/>
    <mergeCell ref="B37:C37"/>
    <mergeCell ref="B38:C38"/>
    <mergeCell ref="B39:C39"/>
    <mergeCell ref="B20:C20"/>
    <mergeCell ref="B7:P7"/>
    <mergeCell ref="B8:C8"/>
    <mergeCell ref="B9:C9"/>
    <mergeCell ref="B12:K12"/>
    <mergeCell ref="B13:C13"/>
    <mergeCell ref="B14:C14"/>
    <mergeCell ref="B15:C15"/>
    <mergeCell ref="B16:C16"/>
    <mergeCell ref="B17:C17"/>
    <mergeCell ref="B18:C18"/>
    <mergeCell ref="B19:C19"/>
  </mergeCells>
  <conditionalFormatting sqref="B9:N9">
    <cfRule type="dataBar" priority="9">
      <dataBar>
        <cfvo type="min"/>
        <cfvo type="max"/>
        <color rgb="FF638EC6"/>
      </dataBar>
      <extLst>
        <ext xmlns:x14="http://schemas.microsoft.com/office/spreadsheetml/2009/9/main" uri="{B025F937-C7B1-47D3-B67F-A62EFF666E3E}">
          <x14:id>{F515D902-536E-2948-BBA4-4776DB786F71}</x14:id>
        </ext>
      </extLst>
    </cfRule>
  </conditionalFormatting>
  <conditionalFormatting sqref="D9:N9">
    <cfRule type="dataBar" priority="1">
      <dataBar>
        <cfvo type="min"/>
        <cfvo type="max"/>
        <color rgb="FF638EC6"/>
      </dataBar>
      <extLst>
        <ext xmlns:x14="http://schemas.microsoft.com/office/spreadsheetml/2009/9/main" uri="{B025F937-C7B1-47D3-B67F-A62EFF666E3E}">
          <x14:id>{09B82A7A-6DE7-C245-8642-1CBB58A815B4}</x14:id>
        </ext>
      </extLst>
    </cfRule>
  </conditionalFormatting>
  <conditionalFormatting sqref="D14:I20">
    <cfRule type="dataBar" priority="2">
      <dataBar>
        <cfvo type="min"/>
        <cfvo type="max"/>
        <color rgb="FF638EC6"/>
      </dataBar>
      <extLst>
        <ext xmlns:x14="http://schemas.microsoft.com/office/spreadsheetml/2009/9/main" uri="{B025F937-C7B1-47D3-B67F-A62EFF666E3E}">
          <x14:id>{80C9B7BB-6650-064C-92A8-2AECF521B72D}</x14:id>
        </ext>
      </extLst>
    </cfRule>
  </conditionalFormatting>
  <conditionalFormatting sqref="D27:I29">
    <cfRule type="dataBar" priority="8">
      <dataBar>
        <cfvo type="min"/>
        <cfvo type="max"/>
        <color rgb="FF638EC6"/>
      </dataBar>
      <extLst>
        <ext xmlns:x14="http://schemas.microsoft.com/office/spreadsheetml/2009/9/main" uri="{B025F937-C7B1-47D3-B67F-A62EFF666E3E}">
          <x14:id>{51F8FC42-0DFF-B241-A096-5817113394FC}</x14:id>
        </ext>
      </extLst>
    </cfRule>
  </conditionalFormatting>
  <conditionalFormatting sqref="D36:I39">
    <cfRule type="dataBar" priority="7">
      <dataBar>
        <cfvo type="min"/>
        <cfvo type="max"/>
        <color rgb="FF638EC6"/>
      </dataBar>
      <extLst>
        <ext xmlns:x14="http://schemas.microsoft.com/office/spreadsheetml/2009/9/main" uri="{B025F937-C7B1-47D3-B67F-A62EFF666E3E}">
          <x14:id>{500C21EF-3989-5941-924E-CF8D15B67DF9}</x14:id>
        </ext>
      </extLst>
    </cfRule>
  </conditionalFormatting>
  <conditionalFormatting sqref="D53:I55">
    <cfRule type="dataBar" priority="5">
      <dataBar>
        <cfvo type="min"/>
        <cfvo type="max"/>
        <color rgb="FF638EC6"/>
      </dataBar>
      <extLst>
        <ext xmlns:x14="http://schemas.microsoft.com/office/spreadsheetml/2009/9/main" uri="{B025F937-C7B1-47D3-B67F-A62EFF666E3E}">
          <x14:id>{73EB679A-D581-C14D-BD1E-8F53B07EB6C7}</x14:id>
        </ext>
      </extLst>
    </cfRule>
  </conditionalFormatting>
  <conditionalFormatting sqref="D44:I46">
    <cfRule type="dataBar" priority="6">
      <dataBar>
        <cfvo type="min"/>
        <cfvo type="max"/>
        <color rgb="FF638EC6"/>
      </dataBar>
      <extLst>
        <ext xmlns:x14="http://schemas.microsoft.com/office/spreadsheetml/2009/9/main" uri="{B025F937-C7B1-47D3-B67F-A62EFF666E3E}">
          <x14:id>{A7BF559F-8B05-284C-8F89-741EDEA51976}</x14:id>
        </ext>
      </extLst>
    </cfRule>
  </conditionalFormatting>
  <conditionalFormatting sqref="D36:I39">
    <cfRule type="dataBar" priority="4">
      <dataBar>
        <cfvo type="min"/>
        <cfvo type="max"/>
        <color rgb="FF638EC6"/>
      </dataBar>
      <extLst>
        <ext xmlns:x14="http://schemas.microsoft.com/office/spreadsheetml/2009/9/main" uri="{B025F937-C7B1-47D3-B67F-A62EFF666E3E}">
          <x14:id>{03BE67B4-F66F-984B-A3AB-06ACF21986E2}</x14:id>
        </ext>
      </extLst>
    </cfRule>
  </conditionalFormatting>
  <conditionalFormatting sqref="D27:I29">
    <cfRule type="dataBar" priority="3">
      <dataBar>
        <cfvo type="min"/>
        <cfvo type="max"/>
        <color rgb="FF638EC6"/>
      </dataBar>
      <extLst>
        <ext xmlns:x14="http://schemas.microsoft.com/office/spreadsheetml/2009/9/main" uri="{B025F937-C7B1-47D3-B67F-A62EFF666E3E}">
          <x14:id>{7B931AE3-0E9D-3F42-AA88-66565A53988C}</x14:id>
        </ext>
      </extLst>
    </cfRule>
  </conditionalFormatting>
  <dataValidations count="2">
    <dataValidation type="list" allowBlank="1" showInputMessage="1" showErrorMessage="1" sqref="B4">
      <formula1>$B$62:$B$64</formula1>
    </dataValidation>
    <dataValidation type="list" allowBlank="1" showInputMessage="1" showErrorMessage="1" sqref="B5">
      <formula1>$C$62:$C$67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515D902-536E-2948-BBA4-4776DB786F71}">
            <x14:dataBar minLength="0" maxLength="100" negativeBarColorSameAsPositive="1" axisPosition="none">
              <x14:cfvo type="min"/>
              <x14:cfvo type="max"/>
            </x14:dataBar>
          </x14:cfRule>
          <xm:sqref>B9:N9</xm:sqref>
        </x14:conditionalFormatting>
        <x14:conditionalFormatting xmlns:xm="http://schemas.microsoft.com/office/excel/2006/main">
          <x14:cfRule type="dataBar" id="{09B82A7A-6DE7-C245-8642-1CBB58A815B4}">
            <x14:dataBar minLength="0" maxLength="100" negativeBarColorSameAsPositive="1" axisPosition="none">
              <x14:cfvo type="min"/>
              <x14:cfvo type="max"/>
            </x14:dataBar>
          </x14:cfRule>
          <xm:sqref>D9:N9</xm:sqref>
        </x14:conditionalFormatting>
        <x14:conditionalFormatting xmlns:xm="http://schemas.microsoft.com/office/excel/2006/main">
          <x14:cfRule type="dataBar" id="{80C9B7BB-6650-064C-92A8-2AECF521B72D}">
            <x14:dataBar minLength="0" maxLength="100" negativeBarColorSameAsPositive="1" axisPosition="none">
              <x14:cfvo type="min"/>
              <x14:cfvo type="max"/>
            </x14:dataBar>
          </x14:cfRule>
          <xm:sqref>D14:I20</xm:sqref>
        </x14:conditionalFormatting>
        <x14:conditionalFormatting xmlns:xm="http://schemas.microsoft.com/office/excel/2006/main">
          <x14:cfRule type="dataBar" id="{51F8FC42-0DFF-B241-A096-5817113394FC}">
            <x14:dataBar minLength="0" maxLength="100" negativeBarColorSameAsPositive="1" axisPosition="none">
              <x14:cfvo type="min"/>
              <x14:cfvo type="max"/>
            </x14:dataBar>
          </x14:cfRule>
          <xm:sqref>D27:I29</xm:sqref>
        </x14:conditionalFormatting>
        <x14:conditionalFormatting xmlns:xm="http://schemas.microsoft.com/office/excel/2006/main">
          <x14:cfRule type="dataBar" id="{500C21EF-3989-5941-924E-CF8D15B67DF9}">
            <x14:dataBar minLength="0" maxLength="100" negativeBarColorSameAsPositive="1" axisPosition="none">
              <x14:cfvo type="min"/>
              <x14:cfvo type="max"/>
            </x14:dataBar>
          </x14:cfRule>
          <xm:sqref>D36:I39</xm:sqref>
        </x14:conditionalFormatting>
        <x14:conditionalFormatting xmlns:xm="http://schemas.microsoft.com/office/excel/2006/main">
          <x14:cfRule type="dataBar" id="{73EB679A-D581-C14D-BD1E-8F53B07EB6C7}">
            <x14:dataBar minLength="0" maxLength="100" negativeBarColorSameAsPositive="1" axisPosition="none">
              <x14:cfvo type="min"/>
              <x14:cfvo type="max"/>
            </x14:dataBar>
          </x14:cfRule>
          <xm:sqref>D53:I55</xm:sqref>
        </x14:conditionalFormatting>
        <x14:conditionalFormatting xmlns:xm="http://schemas.microsoft.com/office/excel/2006/main">
          <x14:cfRule type="dataBar" id="{A7BF559F-8B05-284C-8F89-741EDEA51976}">
            <x14:dataBar minLength="0" maxLength="100" negativeBarColorSameAsPositive="1" axisPosition="none">
              <x14:cfvo type="min"/>
              <x14:cfvo type="max"/>
            </x14:dataBar>
          </x14:cfRule>
          <xm:sqref>D44:I46</xm:sqref>
        </x14:conditionalFormatting>
        <x14:conditionalFormatting xmlns:xm="http://schemas.microsoft.com/office/excel/2006/main">
          <x14:cfRule type="dataBar" id="{03BE67B4-F66F-984B-A3AB-06ACF21986E2}">
            <x14:dataBar minLength="0" maxLength="100" negativeBarColorSameAsPositive="1" axisPosition="none">
              <x14:cfvo type="min"/>
              <x14:cfvo type="max"/>
            </x14:dataBar>
          </x14:cfRule>
          <xm:sqref>D36:I39</xm:sqref>
        </x14:conditionalFormatting>
        <x14:conditionalFormatting xmlns:xm="http://schemas.microsoft.com/office/excel/2006/main">
          <x14:cfRule type="dataBar" id="{7B931AE3-0E9D-3F42-AA88-66565A53988C}">
            <x14:dataBar minLength="0" maxLength="100" negativeBarColorSameAsPositive="1" axisPosition="none">
              <x14:cfvo type="min"/>
              <x14:cfvo type="max"/>
            </x14:dataBar>
          </x14:cfRule>
          <xm:sqref>D27:I29</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sheetPr>
  <dimension ref="A2:P67"/>
  <sheetViews>
    <sheetView zoomScale="130" zoomScaleNormal="130" zoomScalePageLayoutView="130" workbookViewId="0">
      <selection activeCell="D2" sqref="D2:F3"/>
    </sheetView>
  </sheetViews>
  <sheetFormatPr baseColWidth="10" defaultRowHeight="14" x14ac:dyDescent="0.2"/>
  <cols>
    <col min="2" max="2" width="12.796875" customWidth="1"/>
    <col min="3" max="3" width="50.19921875" customWidth="1"/>
    <col min="4" max="14" width="16.3984375" customWidth="1"/>
    <col min="15" max="15" width="8.59765625" customWidth="1"/>
    <col min="16" max="16" width="16.3984375" customWidth="1"/>
  </cols>
  <sheetData>
    <row r="2" spans="1:16" x14ac:dyDescent="0.2">
      <c r="D2" s="63" t="s">
        <v>287</v>
      </c>
      <c r="E2" s="63" t="s">
        <v>288</v>
      </c>
      <c r="F2" s="63" t="s">
        <v>290</v>
      </c>
    </row>
    <row r="3" spans="1:16" x14ac:dyDescent="0.2">
      <c r="A3" s="10" t="s">
        <v>276</v>
      </c>
      <c r="D3">
        <v>8</v>
      </c>
      <c r="E3">
        <v>8</v>
      </c>
      <c r="F3" s="46">
        <f>E3/D3</f>
        <v>1</v>
      </c>
    </row>
    <row r="4" spans="1:16" x14ac:dyDescent="0.2">
      <c r="A4" t="s">
        <v>45</v>
      </c>
      <c r="B4" s="20" t="s">
        <v>108</v>
      </c>
    </row>
    <row r="5" spans="1:16" x14ac:dyDescent="0.2">
      <c r="A5" t="s">
        <v>44</v>
      </c>
      <c r="B5" s="20" t="s">
        <v>51</v>
      </c>
    </row>
    <row r="7" spans="1:16" x14ac:dyDescent="0.2">
      <c r="B7" s="85" t="s">
        <v>262</v>
      </c>
      <c r="C7" s="85" t="s">
        <v>262</v>
      </c>
      <c r="D7" s="85" t="s">
        <v>262</v>
      </c>
      <c r="E7" s="85" t="s">
        <v>262</v>
      </c>
      <c r="F7" s="85" t="s">
        <v>262</v>
      </c>
      <c r="G7" s="85" t="s">
        <v>262</v>
      </c>
      <c r="H7" s="85" t="s">
        <v>262</v>
      </c>
      <c r="I7" s="85" t="s">
        <v>262</v>
      </c>
      <c r="J7" s="85" t="s">
        <v>262</v>
      </c>
      <c r="K7" s="85" t="s">
        <v>262</v>
      </c>
      <c r="L7" s="85" t="s">
        <v>262</v>
      </c>
      <c r="M7" s="85" t="s">
        <v>262</v>
      </c>
      <c r="N7" s="85" t="s">
        <v>262</v>
      </c>
      <c r="O7" s="85" t="s">
        <v>262</v>
      </c>
      <c r="P7" s="85" t="s">
        <v>262</v>
      </c>
    </row>
    <row r="8" spans="1:16" ht="26" x14ac:dyDescent="0.2">
      <c r="B8" s="83" t="s">
        <v>259</v>
      </c>
      <c r="C8" s="83" t="s">
        <v>259</v>
      </c>
      <c r="D8" s="19">
        <v>0</v>
      </c>
      <c r="E8" s="19" t="s">
        <v>263</v>
      </c>
      <c r="F8" s="19" t="s">
        <v>264</v>
      </c>
      <c r="G8" s="19" t="s">
        <v>265</v>
      </c>
      <c r="H8" s="19" t="s">
        <v>266</v>
      </c>
      <c r="I8" s="19" t="s">
        <v>267</v>
      </c>
      <c r="J8" s="19" t="s">
        <v>268</v>
      </c>
      <c r="K8" s="19" t="s">
        <v>269</v>
      </c>
      <c r="L8" s="19" t="s">
        <v>270</v>
      </c>
      <c r="M8" s="19" t="s">
        <v>271</v>
      </c>
      <c r="N8" s="19">
        <v>10</v>
      </c>
      <c r="O8" s="13" t="s">
        <v>282</v>
      </c>
      <c r="P8" s="13" t="s">
        <v>281</v>
      </c>
    </row>
    <row r="9" spans="1:16" x14ac:dyDescent="0.2">
      <c r="B9" s="81"/>
      <c r="C9" s="81"/>
      <c r="D9" s="17">
        <f>COUNTIFS(all!$G$3:$G$120,'Summary - RegCli (PfizerJPN)'!$B$4,all!$H$3:$H$120,'Summary - RegCli (PfizerJPN)'!D8,all!$F$3:$F$120,'Summary - RegCli (PfizerJPN)'!$B$5)</f>
        <v>0</v>
      </c>
      <c r="E9" s="17">
        <f>COUNTIFS(all!$G$3:$G$120,'Summary - RegCli (PfizerJPN)'!$B$4,all!$H$3:$H$120,'Summary - RegCli (PfizerJPN)'!E8,all!$F$3:$F$120,'Summary - RegCli (PfizerJPN)'!$B$5)</f>
        <v>0</v>
      </c>
      <c r="F9" s="17">
        <f>COUNTIFS(all!$G$3:$G$120,'Summary - RegCli (PfizerJPN)'!$B$4,all!$H$3:$H$120,'Summary - RegCli (PfizerJPN)'!F8,all!$F$3:$F$120,'Summary - RegCli (PfizerJPN)'!$B$5)</f>
        <v>0</v>
      </c>
      <c r="G9" s="17">
        <f>COUNTIFS(all!$G$3:$G$120,'Summary - RegCli (PfizerJPN)'!$B$4,all!$H$3:$H$120,'Summary - RegCli (PfizerJPN)'!G8,all!$F$3:$F$120,'Summary - RegCli (PfizerJPN)'!$B$5)</f>
        <v>0</v>
      </c>
      <c r="H9" s="17">
        <f>COUNTIFS(all!$G$3:$G$120,'Summary - RegCli (PfizerJPN)'!$B$4,all!$H$3:$H$120,'Summary - RegCli (PfizerJPN)'!H8,all!$F$3:$F$120,'Summary - RegCli (PfizerJPN)'!$B$5)</f>
        <v>0</v>
      </c>
      <c r="I9" s="17">
        <f>COUNTIFS(all!$G$3:$G$120,'Summary - RegCli (PfizerJPN)'!$B$4,all!$H$3:$H$120,'Summary - RegCli (PfizerJPN)'!I8,all!$F$3:$F$120,'Summary - RegCli (PfizerJPN)'!$B$5)</f>
        <v>3</v>
      </c>
      <c r="J9" s="17">
        <f>COUNTIFS(all!$G$3:$G$120,'Summary - RegCli (PfizerJPN)'!$B$4,all!$H$3:$H$120,'Summary - RegCli (PfizerJPN)'!J8,all!$F$3:$F$120,'Summary - RegCli (PfizerJPN)'!$B$5)</f>
        <v>0</v>
      </c>
      <c r="K9" s="17">
        <f>COUNTIFS(all!$G$3:$G$120,'Summary - RegCli (PfizerJPN)'!$B$4,all!$H$3:$H$120,'Summary - RegCli (PfizerJPN)'!K8,all!$F$3:$F$120,'Summary - RegCli (PfizerJPN)'!$B$5)</f>
        <v>1</v>
      </c>
      <c r="L9" s="17">
        <f>COUNTIFS(all!$G$3:$G$120,'Summary - RegCli (PfizerJPN)'!$B$4,all!$H$3:$H$120,'Summary - RegCli (PfizerJPN)'!L8,all!$F$3:$F$120,'Summary - RegCli (PfizerJPN)'!$B$5)</f>
        <v>3</v>
      </c>
      <c r="M9" s="17">
        <f>COUNTIFS(all!$G$3:$G$120,'Summary - RegCli (PfizerJPN)'!$B$4,all!$H$3:$H$120,'Summary - RegCli (PfizerJPN)'!M8,all!$F$3:$F$120,'Summary - RegCli (PfizerJPN)'!$B$5)</f>
        <v>0</v>
      </c>
      <c r="N9" s="17">
        <f>COUNTIFS(all!$G$3:$G$120,'Summary - RegCli (PfizerJPN)'!$B$4,all!$H$3:$H$120,'Summary - RegCli (PfizerJPN)'!N8,all!$F$3:$F$120,'Summary - RegCli (PfizerJPN)'!$B$5)</f>
        <v>1</v>
      </c>
      <c r="O9" s="18">
        <f>((SUM(M9:N9)-SUM(D9:I9))/P9)*100</f>
        <v>-25</v>
      </c>
      <c r="P9" s="15">
        <f>SUM(D9:N9)</f>
        <v>8</v>
      </c>
    </row>
    <row r="11" spans="1:16" x14ac:dyDescent="0.2">
      <c r="D11">
        <v>1</v>
      </c>
      <c r="E11">
        <v>2</v>
      </c>
      <c r="F11">
        <v>3</v>
      </c>
      <c r="G11">
        <v>4</v>
      </c>
      <c r="H11">
        <v>5</v>
      </c>
    </row>
    <row r="12" spans="1:16" x14ac:dyDescent="0.2">
      <c r="B12" s="85" t="s">
        <v>260</v>
      </c>
      <c r="C12" s="85" t="s">
        <v>260</v>
      </c>
      <c r="D12" s="85" t="s">
        <v>260</v>
      </c>
      <c r="E12" s="85" t="s">
        <v>260</v>
      </c>
      <c r="F12" s="85" t="s">
        <v>260</v>
      </c>
      <c r="G12" s="85" t="s">
        <v>260</v>
      </c>
      <c r="H12" s="85" t="s">
        <v>260</v>
      </c>
      <c r="I12" s="85" t="s">
        <v>260</v>
      </c>
      <c r="J12" s="85" t="s">
        <v>260</v>
      </c>
      <c r="K12" s="85" t="s">
        <v>260</v>
      </c>
      <c r="O12" s="14"/>
    </row>
    <row r="13" spans="1:16" ht="26" x14ac:dyDescent="0.2">
      <c r="B13" s="83" t="s">
        <v>259</v>
      </c>
      <c r="C13" s="83" t="s">
        <v>259</v>
      </c>
      <c r="D13" s="19" t="s">
        <v>215</v>
      </c>
      <c r="E13" s="19" t="s">
        <v>213</v>
      </c>
      <c r="F13" s="19" t="s">
        <v>211</v>
      </c>
      <c r="G13" s="19" t="s">
        <v>212</v>
      </c>
      <c r="H13" s="19" t="s">
        <v>216</v>
      </c>
      <c r="I13" s="13" t="s">
        <v>214</v>
      </c>
      <c r="J13" s="13" t="s">
        <v>258</v>
      </c>
      <c r="K13" s="29" t="s">
        <v>291</v>
      </c>
    </row>
    <row r="14" spans="1:16" x14ac:dyDescent="0.2">
      <c r="B14" s="81" t="s">
        <v>205</v>
      </c>
      <c r="C14" s="81" t="s">
        <v>205</v>
      </c>
      <c r="D14" s="17">
        <f>COUNTIFS(all!$G$3:$G$120,'Summary - RegCli (PfizerJPN)'!$B$4,all!$I$3:$I$120,'Summary - RegCli (PfizerJPN)'!D$13,all!$F$3:$F$120,'Summary - RegCli (PfizerJPN)'!$B$5)</f>
        <v>0</v>
      </c>
      <c r="E14" s="17">
        <f>COUNTIFS(all!$G$3:$G$120,'Summary - RegCli (PfizerJPN)'!$B$4,all!$I$3:$I$120,'Summary - RegCli (PfizerJPN)'!E$13,all!$F$3:$F$120,'Summary - RegCli (PfizerJPN)'!$B$5)</f>
        <v>1</v>
      </c>
      <c r="F14" s="17">
        <f>COUNTIFS(all!$G$3:$G$120,'Summary - RegCli (PfizerJPN)'!$B$4,all!$I$3:$I$120,'Summary - RegCli (PfizerJPN)'!F$13,all!$F$3:$F$120,'Summary - RegCli (PfizerJPN)'!$B$5)</f>
        <v>2</v>
      </c>
      <c r="G14" s="17">
        <f>COUNTIFS(all!$G$3:$G$120,'Summary - RegCli (PfizerJPN)'!$B$4,all!$I$3:$I$120,'Summary - RegCli (PfizerJPN)'!G$13,all!$F$3:$F$120,'Summary - RegCli (PfizerJPN)'!$B$5)</f>
        <v>4</v>
      </c>
      <c r="H14" s="17">
        <f>COUNTIFS(all!$G$3:$G$120,'Summary - RegCli (PfizerJPN)'!$B$4,all!$I$3:$I$120,'Summary - RegCli (PfizerJPN)'!H$13,all!$F$3:$F$120,'Summary - RegCli (PfizerJPN)'!$B$5)</f>
        <v>0</v>
      </c>
      <c r="I14" s="17">
        <f>COUNTIFS(all!$G$3:$G$120,'Summary - RegCli (PfizerJPN)'!$B$4,all!$I$3:$I$120,'Summary - RegCli (PfizerJPN)'!I$13,all!$F$3:$F$120,'Summary - RegCli (PfizerJPN)'!$B$5)</f>
        <v>1</v>
      </c>
      <c r="J14" s="15">
        <f>SUM(D14:I14)</f>
        <v>8</v>
      </c>
      <c r="K14" s="28">
        <f>SUMPRODUCT($D$11:$H$11,D14:H14)/SUM(D14:H14)</f>
        <v>3.4285714285714284</v>
      </c>
    </row>
    <row r="15" spans="1:16" x14ac:dyDescent="0.2">
      <c r="B15" s="81" t="s">
        <v>206</v>
      </c>
      <c r="C15" s="81" t="s">
        <v>206</v>
      </c>
      <c r="D15" s="17">
        <f>COUNTIFS(all!$G$3:$G$120,'Summary - RegCli (PfizerJPN)'!$B$4,all!$J$3:$J$120,'Summary - RegCli (PfizerJPN)'!D$13,all!$F$3:$F$120,'Summary - RegCli (PfizerJPN)'!$B$5)</f>
        <v>0</v>
      </c>
      <c r="E15" s="17">
        <f>COUNTIFS(all!$G$3:$G$120,'Summary - RegCli (PfizerJPN)'!$B$4,all!$J$3:$J$120,'Summary - RegCli (PfizerJPN)'!E$13,all!$F$3:$F$120,'Summary - RegCli (PfizerJPN)'!$B$5)</f>
        <v>3</v>
      </c>
      <c r="F15" s="17">
        <f>COUNTIFS(all!$G$3:$G$120,'Summary - RegCli (PfizerJPN)'!$B$4,all!$J$3:$J$120,'Summary - RegCli (PfizerJPN)'!F$13,all!$F$3:$F$120,'Summary - RegCli (PfizerJPN)'!$B$5)</f>
        <v>4</v>
      </c>
      <c r="G15" s="17">
        <f>COUNTIFS(all!$G$3:$G$120,'Summary - RegCli (PfizerJPN)'!$B$4,all!$J$3:$J$120,'Summary - RegCli (PfizerJPN)'!G$13,all!$F$3:$F$120,'Summary - RegCli (PfizerJPN)'!$B$5)</f>
        <v>0</v>
      </c>
      <c r="H15" s="17">
        <f>COUNTIFS(all!$G$3:$G$120,'Summary - RegCli (PfizerJPN)'!$B$4,all!$J$3:$J$120,'Summary - RegCli (PfizerJPN)'!H$13,all!$F$3:$F$120,'Summary - RegCli (PfizerJPN)'!$B$5)</f>
        <v>0</v>
      </c>
      <c r="I15" s="17">
        <f>COUNTIFS(all!$G$3:$G$120,'Summary - RegCli (PfizerJPN)'!$B$4,all!$J$3:$J$120,'Summary - RegCli (PfizerJPN)'!I$13,all!$F$3:$F$120,'Summary - RegCli (PfizerJPN)'!$B$5)</f>
        <v>1</v>
      </c>
      <c r="J15" s="15">
        <f t="shared" ref="J15:J20" si="0">SUM(D15:I15)</f>
        <v>8</v>
      </c>
      <c r="K15" s="28">
        <f t="shared" ref="K15:K20" si="1">SUMPRODUCT($D$11:$H$11,D15:H15)/SUM(D15:H15)</f>
        <v>2.5714285714285716</v>
      </c>
    </row>
    <row r="16" spans="1:16" x14ac:dyDescent="0.2">
      <c r="B16" s="81" t="s">
        <v>207</v>
      </c>
      <c r="C16" s="81" t="s">
        <v>207</v>
      </c>
      <c r="D16" s="17">
        <f>COUNTIFS(all!$G$3:$G$120,'Summary - RegCli (PfizerJPN)'!$B$4,all!$K$3:$K$120,'Summary - RegCli (PfizerJPN)'!D$13,all!$F$3:$F$120,'Summary - RegCli (PfizerJPN)'!$B$5)</f>
        <v>0</v>
      </c>
      <c r="E16" s="17">
        <f>COUNTIFS(all!$G$3:$G$120,'Summary - RegCli (PfizerJPN)'!$B$4,all!$K$3:$K$120,'Summary - RegCli (PfizerJPN)'!E$13,all!$F$3:$F$120,'Summary - RegCli (PfizerJPN)'!$B$5)</f>
        <v>3</v>
      </c>
      <c r="F16" s="17">
        <f>COUNTIFS(all!$G$3:$G$120,'Summary - RegCli (PfizerJPN)'!$B$4,all!$K$3:$K$120,'Summary - RegCli (PfizerJPN)'!F$13,all!$F$3:$F$120,'Summary - RegCli (PfizerJPN)'!$B$5)</f>
        <v>3</v>
      </c>
      <c r="G16" s="17">
        <f>COUNTIFS(all!$G$3:$G$120,'Summary - RegCli (PfizerJPN)'!$B$4,all!$K$3:$K$120,'Summary - RegCli (PfizerJPN)'!G$13,all!$F$3:$F$120,'Summary - RegCli (PfizerJPN)'!$B$5)</f>
        <v>1</v>
      </c>
      <c r="H16" s="17">
        <f>COUNTIFS(all!$G$3:$G$120,'Summary - RegCli (PfizerJPN)'!$B$4,all!$K$3:$K$120,'Summary - RegCli (PfizerJPN)'!H$13,all!$F$3:$F$120,'Summary - RegCli (PfizerJPN)'!$B$5)</f>
        <v>0</v>
      </c>
      <c r="I16" s="17">
        <f>COUNTIFS(all!$G$3:$G$120,'Summary - RegCli (PfizerJPN)'!$B$4,all!$K$3:$K$120,'Summary - RegCli (PfizerJPN)'!I$13,all!$F$3:$F$120,'Summary - RegCli (PfizerJPN)'!$B$5)</f>
        <v>1</v>
      </c>
      <c r="J16" s="15">
        <f t="shared" si="0"/>
        <v>8</v>
      </c>
      <c r="K16" s="28">
        <f t="shared" si="1"/>
        <v>2.7142857142857144</v>
      </c>
    </row>
    <row r="17" spans="2:11" x14ac:dyDescent="0.2">
      <c r="B17" s="81" t="s">
        <v>217</v>
      </c>
      <c r="C17" s="81" t="s">
        <v>217</v>
      </c>
      <c r="D17" s="17">
        <f>COUNTIFS(all!$G$3:$G$120,'Summary - RegCli (PfizerJPN)'!$B$4,all!$L$3:$L$120,'Summary - RegCli (PfizerJPN)'!D$13,all!$F$3:$F$120,'Summary - RegCli (PfizerJPN)'!$B$5)</f>
        <v>1</v>
      </c>
      <c r="E17" s="17">
        <f>COUNTIFS(all!$G$3:$G$120,'Summary - RegCli (PfizerJPN)'!$B$4,all!$L$3:$L$120,'Summary - RegCli (PfizerJPN)'!E$13,all!$F$3:$F$120,'Summary - RegCli (PfizerJPN)'!$B$5)</f>
        <v>1</v>
      </c>
      <c r="F17" s="17">
        <f>COUNTIFS(all!$G$3:$G$120,'Summary - RegCli (PfizerJPN)'!$B$4,all!$L$3:$L$120,'Summary - RegCli (PfizerJPN)'!F$13,all!$F$3:$F$120,'Summary - RegCli (PfizerJPN)'!$B$5)</f>
        <v>3</v>
      </c>
      <c r="G17" s="17">
        <f>COUNTIFS(all!$G$3:$G$120,'Summary - RegCli (PfizerJPN)'!$B$4,all!$L$3:$L$120,'Summary - RegCli (PfizerJPN)'!G$13,all!$F$3:$F$120,'Summary - RegCli (PfizerJPN)'!$B$5)</f>
        <v>1</v>
      </c>
      <c r="H17" s="17">
        <f>COUNTIFS(all!$G$3:$G$120,'Summary - RegCli (PfizerJPN)'!$B$4,all!$L$3:$L$120,'Summary - RegCli (PfizerJPN)'!H$13,all!$F$3:$F$120,'Summary - RegCli (PfizerJPN)'!$B$5)</f>
        <v>0</v>
      </c>
      <c r="I17" s="17">
        <f>COUNTIFS(all!$G$3:$G$120,'Summary - RegCli (PfizerJPN)'!$B$4,all!$L$3:$L$120,'Summary - RegCli (PfizerJPN)'!I$13,all!$F$3:$F$120,'Summary - RegCli (PfizerJPN)'!$B$5)</f>
        <v>2</v>
      </c>
      <c r="J17" s="15">
        <f t="shared" si="0"/>
        <v>8</v>
      </c>
      <c r="K17" s="28">
        <f t="shared" si="1"/>
        <v>2.6666666666666665</v>
      </c>
    </row>
    <row r="18" spans="2:11" x14ac:dyDescent="0.2">
      <c r="B18" s="81" t="s">
        <v>208</v>
      </c>
      <c r="C18" s="81" t="s">
        <v>208</v>
      </c>
      <c r="D18" s="17">
        <f>COUNTIFS(all!$G$3:$G$120,'Summary - RegCli (PfizerJPN)'!$B$4,all!$M$3:$M$120,'Summary - RegCli (PfizerJPN)'!D$13,all!$F$3:$F$120,'Summary - RegCli (PfizerJPN)'!$B$5)</f>
        <v>1</v>
      </c>
      <c r="E18" s="17">
        <f>COUNTIFS(all!$G$3:$G$120,'Summary - RegCli (PfizerJPN)'!$B$4,all!$M$3:$M$120,'Summary - RegCli (PfizerJPN)'!E$13,all!$F$3:$F$120,'Summary - RegCli (PfizerJPN)'!$B$5)</f>
        <v>1</v>
      </c>
      <c r="F18" s="17">
        <f>COUNTIFS(all!$G$3:$G$120,'Summary - RegCli (PfizerJPN)'!$B$4,all!$M$3:$M$120,'Summary - RegCli (PfizerJPN)'!F$13,all!$F$3:$F$120,'Summary - RegCli (PfizerJPN)'!$B$5)</f>
        <v>4</v>
      </c>
      <c r="G18" s="17">
        <f>COUNTIFS(all!$G$3:$G$120,'Summary - RegCli (PfizerJPN)'!$B$4,all!$M$3:$M$120,'Summary - RegCli (PfizerJPN)'!G$13,all!$F$3:$F$120,'Summary - RegCli (PfizerJPN)'!$B$5)</f>
        <v>0</v>
      </c>
      <c r="H18" s="17">
        <f>COUNTIFS(all!$G$3:$G$120,'Summary - RegCli (PfizerJPN)'!$B$4,all!$M$3:$M$120,'Summary - RegCli (PfizerJPN)'!H$13,all!$F$3:$F$120,'Summary - RegCli (PfizerJPN)'!$B$5)</f>
        <v>0</v>
      </c>
      <c r="I18" s="17">
        <f>COUNTIFS(all!$G$3:$G$120,'Summary - RegCli (PfizerJPN)'!$B$4,all!$M$3:$M$120,'Summary - RegCli (PfizerJPN)'!I$13,all!$F$3:$F$120,'Summary - RegCli (PfizerJPN)'!$B$5)</f>
        <v>2</v>
      </c>
      <c r="J18" s="15">
        <f t="shared" si="0"/>
        <v>8</v>
      </c>
      <c r="K18" s="28">
        <f t="shared" si="1"/>
        <v>2.5</v>
      </c>
    </row>
    <row r="19" spans="2:11" x14ac:dyDescent="0.2">
      <c r="B19" s="81" t="s">
        <v>209</v>
      </c>
      <c r="C19" s="81" t="s">
        <v>209</v>
      </c>
      <c r="D19" s="17">
        <f>COUNTIFS(all!$G$3:$G$120,'Summary - RegCli (PfizerJPN)'!$B$4,all!$N$3:$N$120,'Summary - RegCli (PfizerJPN)'!D$13,all!$F$3:$F$120,'Summary - RegCli (PfizerJPN)'!$B$5)</f>
        <v>2</v>
      </c>
      <c r="E19" s="17">
        <f>COUNTIFS(all!$G$3:$G$120,'Summary - RegCli (PfizerJPN)'!$B$4,all!$N$3:$N$120,'Summary - RegCli (PfizerJPN)'!E$13,all!$F$3:$F$120,'Summary - RegCli (PfizerJPN)'!$B$5)</f>
        <v>0</v>
      </c>
      <c r="F19" s="17">
        <f>COUNTIFS(all!$G$3:$G$120,'Summary - RegCli (PfizerJPN)'!$B$4,all!$N$3:$N$120,'Summary - RegCli (PfizerJPN)'!F$13,all!$F$3:$F$120,'Summary - RegCli (PfizerJPN)'!$B$5)</f>
        <v>4</v>
      </c>
      <c r="G19" s="17">
        <f>COUNTIFS(all!$G$3:$G$120,'Summary - RegCli (PfizerJPN)'!$B$4,all!$N$3:$N$120,'Summary - RegCli (PfizerJPN)'!G$13,all!$F$3:$F$120,'Summary - RegCli (PfizerJPN)'!$B$5)</f>
        <v>1</v>
      </c>
      <c r="H19" s="17">
        <f>COUNTIFS(all!$G$3:$G$120,'Summary - RegCli (PfizerJPN)'!$B$4,all!$N$3:$N$120,'Summary - RegCli (PfizerJPN)'!H$13,all!$F$3:$F$120,'Summary - RegCli (PfizerJPN)'!$B$5)</f>
        <v>0</v>
      </c>
      <c r="I19" s="17">
        <f>COUNTIFS(all!$G$3:$G$120,'Summary - RegCli (PfizerJPN)'!$B$4,all!$N$3:$N$120,'Summary - RegCli (PfizerJPN)'!I$13,all!$F$3:$F$120,'Summary - RegCli (PfizerJPN)'!$B$5)</f>
        <v>1</v>
      </c>
      <c r="J19" s="15">
        <f t="shared" si="0"/>
        <v>8</v>
      </c>
      <c r="K19" s="28">
        <f t="shared" si="1"/>
        <v>2.5714285714285716</v>
      </c>
    </row>
    <row r="20" spans="2:11" x14ac:dyDescent="0.2">
      <c r="B20" s="81" t="s">
        <v>210</v>
      </c>
      <c r="C20" s="81" t="s">
        <v>210</v>
      </c>
      <c r="D20" s="17">
        <f>COUNTIFS(all!$G$3:$G$120,'Summary - RegCli (PfizerJPN)'!$B$4,all!$O$3:$O$120,'Summary - RegCli (PfizerJPN)'!D$13,all!$F$3:$F$120,'Summary - RegCli (PfizerJPN)'!$B$5)</f>
        <v>0</v>
      </c>
      <c r="E20" s="17">
        <f>COUNTIFS(all!$G$3:$G$120,'Summary - RegCli (PfizerJPN)'!$B$4,all!$O$3:$O$120,'Summary - RegCli (PfizerJPN)'!E$13,all!$F$3:$F$120,'Summary - RegCli (PfizerJPN)'!$B$5)</f>
        <v>2</v>
      </c>
      <c r="F20" s="17">
        <f>COUNTIFS(all!$G$3:$G$120,'Summary - RegCli (PfizerJPN)'!$B$4,all!$O$3:$O$120,'Summary - RegCli (PfizerJPN)'!F$13,all!$F$3:$F$120,'Summary - RegCli (PfizerJPN)'!$B$5)</f>
        <v>3</v>
      </c>
      <c r="G20" s="17">
        <f>COUNTIFS(all!$G$3:$G$120,'Summary - RegCli (PfizerJPN)'!$B$4,all!$O$3:$O$120,'Summary - RegCli (PfizerJPN)'!G$13,all!$F$3:$F$120,'Summary - RegCli (PfizerJPN)'!$B$5)</f>
        <v>0</v>
      </c>
      <c r="H20" s="17">
        <f>COUNTIFS(all!$G$3:$G$120,'Summary - RegCli (PfizerJPN)'!$B$4,all!$O$3:$O$120,'Summary - RegCli (PfizerJPN)'!H$13,all!$F$3:$F$120,'Summary - RegCli (PfizerJPN)'!$B$5)</f>
        <v>0</v>
      </c>
      <c r="I20" s="17">
        <f>COUNTIFS(all!$G$3:$G$120,'Summary - RegCli (PfizerJPN)'!$B$4,all!$O$3:$O$120,'Summary - RegCli (PfizerJPN)'!I$13,all!$F$3:$F$120,'Summary - RegCli (PfizerJPN)'!$B$5)</f>
        <v>3</v>
      </c>
      <c r="J20" s="15">
        <f t="shared" si="0"/>
        <v>8</v>
      </c>
      <c r="K20" s="28">
        <f t="shared" si="1"/>
        <v>2.6</v>
      </c>
    </row>
    <row r="25" spans="2:11" x14ac:dyDescent="0.2">
      <c r="B25" s="85" t="s">
        <v>272</v>
      </c>
      <c r="C25" s="85" t="s">
        <v>272</v>
      </c>
      <c r="D25" s="85" t="s">
        <v>272</v>
      </c>
      <c r="E25" s="85" t="s">
        <v>272</v>
      </c>
      <c r="F25" s="85" t="s">
        <v>272</v>
      </c>
      <c r="G25" s="85" t="s">
        <v>272</v>
      </c>
      <c r="H25" s="85" t="s">
        <v>272</v>
      </c>
      <c r="I25" s="85" t="s">
        <v>272</v>
      </c>
      <c r="J25" s="85" t="s">
        <v>272</v>
      </c>
      <c r="K25" s="85" t="s">
        <v>272</v>
      </c>
    </row>
    <row r="26" spans="2:11" ht="26" x14ac:dyDescent="0.2">
      <c r="B26" s="83" t="s">
        <v>259</v>
      </c>
      <c r="C26" s="83" t="s">
        <v>259</v>
      </c>
      <c r="D26" s="19" t="s">
        <v>215</v>
      </c>
      <c r="E26" s="19" t="s">
        <v>213</v>
      </c>
      <c r="F26" s="19" t="s">
        <v>211</v>
      </c>
      <c r="G26" s="19" t="s">
        <v>212</v>
      </c>
      <c r="H26" s="19" t="s">
        <v>216</v>
      </c>
      <c r="I26" s="13" t="s">
        <v>214</v>
      </c>
      <c r="J26" s="13" t="s">
        <v>258</v>
      </c>
      <c r="K26" s="29" t="s">
        <v>291</v>
      </c>
    </row>
    <row r="27" spans="2:11" x14ac:dyDescent="0.2">
      <c r="B27" s="81" t="s">
        <v>218</v>
      </c>
      <c r="C27" s="81" t="s">
        <v>218</v>
      </c>
      <c r="D27" s="17">
        <f>COUNTIFS(all!$G$3:$G$120,'Summary - RegCli (PfizerJPN)'!$B$4,all!$Q$3:$Q$120,'Summary - RegCli (PfizerJPN)'!D$13,all!$F$3:$F$120,'Summary - RegCli (PfizerJPN)'!$B$5)</f>
        <v>0</v>
      </c>
      <c r="E27" s="17">
        <f>COUNTIFS(all!$G$3:$G$120,'Summary - RegCli (PfizerJPN)'!$B$4,all!$Q$3:$Q$120,'Summary - RegCli (PfizerJPN)'!E$13,all!$F$3:$F$120,'Summary - RegCli (PfizerJPN)'!$B$5)</f>
        <v>0</v>
      </c>
      <c r="F27" s="17">
        <f>COUNTIFS(all!$G$3:$G$120,'Summary - RegCli (PfizerJPN)'!$B$4,all!$Q$3:$Q$120,'Summary - RegCli (PfizerJPN)'!F$13,all!$F$3:$F$120,'Summary - RegCli (PfizerJPN)'!$B$5)</f>
        <v>6</v>
      </c>
      <c r="G27" s="17">
        <f>COUNTIFS(all!$G$3:$G$120,'Summary - RegCli (PfizerJPN)'!$B$4,all!$Q$3:$Q$120,'Summary - RegCli (PfizerJPN)'!G$13,all!$F$3:$F$120,'Summary - RegCli (PfizerJPN)'!$B$5)</f>
        <v>0</v>
      </c>
      <c r="H27" s="17">
        <f>COUNTIFS(all!$G$3:$G$120,'Summary - RegCli (PfizerJPN)'!$B$4,all!$Q$3:$Q$120,'Summary - RegCli (PfizerJPN)'!H$13,all!$F$3:$F$120,'Summary - RegCli (PfizerJPN)'!$B$5)</f>
        <v>0</v>
      </c>
      <c r="I27" s="17">
        <f>COUNTIFS(all!$G$3:$G$120,'Summary - RegCli (PfizerJPN)'!$B$4,all!$Q$3:$Q$120,'Summary - RegCli (PfizerJPN)'!I$13,all!$F$3:$F$120,'Summary - RegCli (PfizerJPN)'!$B$5)</f>
        <v>1</v>
      </c>
      <c r="J27" s="15">
        <f>SUM(D27:I27)</f>
        <v>7</v>
      </c>
      <c r="K27" s="28">
        <f>SUMPRODUCT($D$11:$H$11,D27:H27)/SUM(D27:H27)</f>
        <v>3</v>
      </c>
    </row>
    <row r="28" spans="2:11" x14ac:dyDescent="0.2">
      <c r="B28" s="81" t="s">
        <v>219</v>
      </c>
      <c r="C28" s="81" t="s">
        <v>219</v>
      </c>
      <c r="D28" s="17">
        <f>COUNTIFS(all!$G$3:$G$120,'Summary - RegCli (PfizerJPN)'!$B$4,all!$R$3:$R$120,'Summary - RegCli (PfizerJPN)'!D$13,all!$F$3:$F$120,'Summary - RegCli (PfizerJPN)'!$B$5)</f>
        <v>0</v>
      </c>
      <c r="E28" s="17">
        <f>COUNTIFS(all!$G$3:$G$120,'Summary - RegCli (PfizerJPN)'!$B$4,all!$R$3:$R$120,'Summary - RegCli (PfizerJPN)'!E$13,all!$F$3:$F$120,'Summary - RegCli (PfizerJPN)'!$B$5)</f>
        <v>0</v>
      </c>
      <c r="F28" s="17">
        <f>COUNTIFS(all!$G$3:$G$120,'Summary - RegCli (PfizerJPN)'!$B$4,all!$R$3:$R$120,'Summary - RegCli (PfizerJPN)'!F$13,all!$F$3:$F$120,'Summary - RegCli (PfizerJPN)'!$B$5)</f>
        <v>6</v>
      </c>
      <c r="G28" s="17">
        <f>COUNTIFS(all!$G$3:$G$120,'Summary - RegCli (PfizerJPN)'!$B$4,all!$R$3:$R$120,'Summary - RegCli (PfizerJPN)'!G$13,all!$F$3:$F$120,'Summary - RegCli (PfizerJPN)'!$B$5)</f>
        <v>0</v>
      </c>
      <c r="H28" s="17">
        <f>COUNTIFS(all!$G$3:$G$120,'Summary - RegCli (PfizerJPN)'!$B$4,all!$R$3:$R$120,'Summary - RegCli (PfizerJPN)'!H$13,all!$F$3:$F$120,'Summary - RegCli (PfizerJPN)'!$B$5)</f>
        <v>0</v>
      </c>
      <c r="I28" s="17">
        <f>COUNTIFS(all!$G$3:$G$120,'Summary - RegCli (PfizerJPN)'!$B$4,all!$R$3:$R$120,'Summary - RegCli (PfizerJPN)'!I$13,all!$F$3:$F$120,'Summary - RegCli (PfizerJPN)'!$B$5)</f>
        <v>1</v>
      </c>
      <c r="J28" s="15">
        <f>SUM(D28:I28)</f>
        <v>7</v>
      </c>
      <c r="K28" s="28">
        <f>SUMPRODUCT($D$11:$H$11,D28:H28)/SUM(D28:H28)</f>
        <v>3</v>
      </c>
    </row>
    <row r="29" spans="2:11" x14ac:dyDescent="0.2">
      <c r="B29" s="81" t="s">
        <v>220</v>
      </c>
      <c r="C29" s="81" t="s">
        <v>220</v>
      </c>
      <c r="D29" s="17">
        <f>COUNTIFS(all!$G$3:$G$120,'Summary - RegCli (PfizerJPN)'!$B$4,all!$S$3:$S$120,'Summary - RegCli (PfizerJPN)'!D$13,all!$F$3:$F$120,'Summary - RegCli (PfizerJPN)'!$B$5)</f>
        <v>0</v>
      </c>
      <c r="E29" s="17">
        <f>COUNTIFS(all!$G$3:$G$120,'Summary - RegCli (PfizerJPN)'!$B$4,all!$S$3:$S$120,'Summary - RegCli (PfizerJPN)'!E$13,all!$F$3:$F$120,'Summary - RegCli (PfizerJPN)'!$B$5)</f>
        <v>2</v>
      </c>
      <c r="F29" s="17">
        <f>COUNTIFS(all!$G$3:$G$120,'Summary - RegCli (PfizerJPN)'!$B$4,all!$S$3:$S$120,'Summary - RegCli (PfizerJPN)'!F$13,all!$F$3:$F$120,'Summary - RegCli (PfizerJPN)'!$B$5)</f>
        <v>4</v>
      </c>
      <c r="G29" s="17">
        <f>COUNTIFS(all!$G$3:$G$120,'Summary - RegCli (PfizerJPN)'!$B$4,all!$S$3:$S$120,'Summary - RegCli (PfizerJPN)'!G$13,all!$F$3:$F$120,'Summary - RegCli (PfizerJPN)'!$B$5)</f>
        <v>0</v>
      </c>
      <c r="H29" s="17">
        <f>COUNTIFS(all!$G$3:$G$120,'Summary - RegCli (PfizerJPN)'!$B$4,all!$S$3:$S$120,'Summary - RegCli (PfizerJPN)'!H$13,all!$F$3:$F$120,'Summary - RegCli (PfizerJPN)'!$B$5)</f>
        <v>0</v>
      </c>
      <c r="I29" s="17">
        <f>COUNTIFS(all!$G$3:$G$120,'Summary - RegCli (PfizerJPN)'!$B$4,all!$S$3:$S$120,'Summary - RegCli (PfizerJPN)'!I$13,all!$F$3:$F$120,'Summary - RegCli (PfizerJPN)'!$B$5)</f>
        <v>1</v>
      </c>
      <c r="J29" s="15">
        <f>SUM(D29:I29)</f>
        <v>7</v>
      </c>
      <c r="K29" s="28">
        <f>SUMPRODUCT($D$11:$H$11,D29:H29)/SUM(D29:H29)</f>
        <v>2.6666666666666665</v>
      </c>
    </row>
    <row r="34" spans="2:11" x14ac:dyDescent="0.2">
      <c r="B34" s="85" t="s">
        <v>273</v>
      </c>
      <c r="C34" s="85" t="s">
        <v>273</v>
      </c>
      <c r="D34" s="85" t="s">
        <v>273</v>
      </c>
      <c r="E34" s="85" t="s">
        <v>273</v>
      </c>
      <c r="F34" s="85" t="s">
        <v>273</v>
      </c>
      <c r="G34" s="85" t="s">
        <v>273</v>
      </c>
      <c r="H34" s="85" t="s">
        <v>273</v>
      </c>
      <c r="I34" s="85" t="s">
        <v>273</v>
      </c>
      <c r="J34" s="85" t="s">
        <v>273</v>
      </c>
      <c r="K34" s="85" t="s">
        <v>273</v>
      </c>
    </row>
    <row r="35" spans="2:11" ht="26" x14ac:dyDescent="0.2">
      <c r="B35" s="83" t="s">
        <v>259</v>
      </c>
      <c r="C35" s="83" t="s">
        <v>259</v>
      </c>
      <c r="D35" s="19" t="s">
        <v>215</v>
      </c>
      <c r="E35" s="19" t="s">
        <v>213</v>
      </c>
      <c r="F35" s="19" t="s">
        <v>211</v>
      </c>
      <c r="G35" s="19" t="s">
        <v>212</v>
      </c>
      <c r="H35" s="19" t="s">
        <v>216</v>
      </c>
      <c r="I35" s="13" t="s">
        <v>214</v>
      </c>
      <c r="J35" s="13" t="s">
        <v>258</v>
      </c>
      <c r="K35" s="29" t="s">
        <v>291</v>
      </c>
    </row>
    <row r="36" spans="2:11" x14ac:dyDescent="0.2">
      <c r="B36" s="81" t="s">
        <v>221</v>
      </c>
      <c r="C36" s="81" t="s">
        <v>221</v>
      </c>
      <c r="D36" s="17">
        <f>COUNTIFS(all!$G$3:$G$120,'Summary - RegCli (PfizerJPN)'!$B$4,all!$U$3:$U$120,'Summary - RegCli (PfizerJPN)'!D$13,all!$F$3:$F$120,'Summary - RegCli (PfizerJPN)'!$B$5)</f>
        <v>2</v>
      </c>
      <c r="E36" s="17">
        <f>COUNTIFS(all!$G$3:$G$120,'Summary - RegCli (PfizerJPN)'!$B$4,all!$U$3:$U$120,'Summary - RegCli (PfizerJPN)'!E$13,all!$F$3:$F$120,'Summary - RegCli (PfizerJPN)'!$B$5)</f>
        <v>0</v>
      </c>
      <c r="F36" s="17">
        <f>COUNTIFS(all!$G$3:$G$120,'Summary - RegCli (PfizerJPN)'!$B$4,all!$U$3:$U$120,'Summary - RegCli (PfizerJPN)'!F$13,all!$F$3:$F$120,'Summary - RegCli (PfizerJPN)'!$B$5)</f>
        <v>5</v>
      </c>
      <c r="G36" s="17">
        <f>COUNTIFS(all!$G$3:$G$120,'Summary - RegCli (PfizerJPN)'!$B$4,all!$U$3:$U$120,'Summary - RegCli (PfizerJPN)'!G$13,all!$F$3:$F$120,'Summary - RegCli (PfizerJPN)'!$B$5)</f>
        <v>0</v>
      </c>
      <c r="H36" s="17">
        <f>COUNTIFS(all!$G$3:$G$120,'Summary - RegCli (PfizerJPN)'!$B$4,all!$U$3:$U$120,'Summary - RegCli (PfizerJPN)'!H$13,all!$F$3:$F$120,'Summary - RegCli (PfizerJPN)'!$B$5)</f>
        <v>0</v>
      </c>
      <c r="I36" s="17">
        <f>COUNTIFS(all!$G$3:$G$120,'Summary - RegCli (PfizerJPN)'!$B$4,all!$U$3:$U$120,'Summary - RegCli (PfizerJPN)'!I$13,all!$F$3:$F$120,'Summary - RegCli (PfizerJPN)'!$B$5)</f>
        <v>1</v>
      </c>
      <c r="J36" s="15">
        <f>SUM(D36:I36)</f>
        <v>8</v>
      </c>
      <c r="K36" s="28">
        <f>SUMPRODUCT($D$11:$H$11,D36:H36)/SUM(D36:H36)</f>
        <v>2.4285714285714284</v>
      </c>
    </row>
    <row r="37" spans="2:11" x14ac:dyDescent="0.2">
      <c r="B37" s="81" t="s">
        <v>222</v>
      </c>
      <c r="C37" s="81" t="s">
        <v>222</v>
      </c>
      <c r="D37" s="17">
        <f>COUNTIFS(all!$G$3:$G$120,'Summary - RegCli (PfizerJPN)'!$B$4,all!$V$3:$V$120,'Summary - RegCli (PfizerJPN)'!D$13,all!$F$3:$F$120,'Summary - RegCli (PfizerJPN)'!$B$5)</f>
        <v>0</v>
      </c>
      <c r="E37" s="17">
        <f>COUNTIFS(all!$G$3:$G$120,'Summary - RegCli (PfizerJPN)'!$B$4,all!$V$3:$V$120,'Summary - RegCli (PfizerJPN)'!E$13,all!$F$3:$F$120,'Summary - RegCli (PfizerJPN)'!$B$5)</f>
        <v>0</v>
      </c>
      <c r="F37" s="17">
        <f>COUNTIFS(all!$G$3:$G$120,'Summary - RegCli (PfizerJPN)'!$B$4,all!$V$3:$V$120,'Summary - RegCli (PfizerJPN)'!F$13,all!$F$3:$F$120,'Summary - RegCli (PfizerJPN)'!$B$5)</f>
        <v>5</v>
      </c>
      <c r="G37" s="17">
        <f>COUNTIFS(all!$G$3:$G$120,'Summary - RegCli (PfizerJPN)'!$B$4,all!$V$3:$V$120,'Summary - RegCli (PfizerJPN)'!G$13,all!$F$3:$F$120,'Summary - RegCli (PfizerJPN)'!$B$5)</f>
        <v>1</v>
      </c>
      <c r="H37" s="17">
        <f>COUNTIFS(all!$G$3:$G$120,'Summary - RegCli (PfizerJPN)'!$B$4,all!$V$3:$V$120,'Summary - RegCli (PfizerJPN)'!H$13,all!$F$3:$F$120,'Summary - RegCli (PfizerJPN)'!$B$5)</f>
        <v>0</v>
      </c>
      <c r="I37" s="17">
        <f>COUNTIFS(all!$G$3:$G$120,'Summary - RegCli (PfizerJPN)'!$B$4,all!$V$3:$V$120,'Summary - RegCli (PfizerJPN)'!I$13,all!$F$3:$F$120,'Summary - RegCli (PfizerJPN)'!$B$5)</f>
        <v>2</v>
      </c>
      <c r="J37" s="15">
        <f>SUM(D37:I37)</f>
        <v>8</v>
      </c>
      <c r="K37" s="28">
        <f>SUMPRODUCT($D$11:$H$11,D37:H37)/SUM(D37:H37)</f>
        <v>3.1666666666666665</v>
      </c>
    </row>
    <row r="38" spans="2:11" x14ac:dyDescent="0.2">
      <c r="B38" s="81" t="s">
        <v>223</v>
      </c>
      <c r="C38" s="81" t="s">
        <v>223</v>
      </c>
      <c r="D38" s="17">
        <f>COUNTIFS(all!$G$3:$G$120,'Summary - RegCli (PfizerJPN)'!$B$4,all!$W$3:$W$120,'Summary - RegCli (PfizerJPN)'!D$13,all!$F$3:$F$120,'Summary - RegCli (PfizerJPN)'!$B$5)</f>
        <v>2</v>
      </c>
      <c r="E38" s="17">
        <f>COUNTIFS(all!$G$3:$G$120,'Summary - RegCli (PfizerJPN)'!$B$4,all!$W$3:$W$120,'Summary - RegCli (PfizerJPN)'!E$13,all!$F$3:$F$120,'Summary - RegCli (PfizerJPN)'!$B$5)</f>
        <v>0</v>
      </c>
      <c r="F38" s="17">
        <f>COUNTIFS(all!$G$3:$G$120,'Summary - RegCli (PfizerJPN)'!$B$4,all!$W$3:$W$120,'Summary - RegCli (PfizerJPN)'!F$13,all!$F$3:$F$120,'Summary - RegCli (PfizerJPN)'!$B$5)</f>
        <v>5</v>
      </c>
      <c r="G38" s="17">
        <f>COUNTIFS(all!$G$3:$G$120,'Summary - RegCli (PfizerJPN)'!$B$4,all!$W$3:$W$120,'Summary - RegCli (PfizerJPN)'!G$13,all!$F$3:$F$120,'Summary - RegCli (PfizerJPN)'!$B$5)</f>
        <v>1</v>
      </c>
      <c r="H38" s="17">
        <f>COUNTIFS(all!$G$3:$G$120,'Summary - RegCli (PfizerJPN)'!$B$4,all!$W$3:$W$120,'Summary - RegCli (PfizerJPN)'!H$13,all!$F$3:$F$120,'Summary - RegCli (PfizerJPN)'!$B$5)</f>
        <v>0</v>
      </c>
      <c r="I38" s="17">
        <f>COUNTIFS(all!$G$3:$G$120,'Summary - RegCli (PfizerJPN)'!$B$4,all!$W$3:$W$120,'Summary - RegCli (PfizerJPN)'!I$13,all!$F$3:$F$120,'Summary - RegCli (PfizerJPN)'!$B$5)</f>
        <v>0</v>
      </c>
      <c r="J38" s="15">
        <f>SUM(D38:I38)</f>
        <v>8</v>
      </c>
      <c r="K38" s="28">
        <f>SUMPRODUCT($D$11:$H$11,D38:H38)/SUM(D38:H38)</f>
        <v>2.625</v>
      </c>
    </row>
    <row r="39" spans="2:11" x14ac:dyDescent="0.2">
      <c r="B39" s="81" t="s">
        <v>224</v>
      </c>
      <c r="C39" s="81" t="s">
        <v>224</v>
      </c>
      <c r="D39" s="17">
        <f>COUNTIFS(all!$G$3:$G$120,'Summary - RegCli (PfizerJPN)'!$B$4,all!$X$3:$X$120,'Summary - RegCli (PfizerJPN)'!D$13,all!$F$3:$F$120,'Summary - RegCli (PfizerJPN)'!$B$5)</f>
        <v>0</v>
      </c>
      <c r="E39" s="17">
        <f>COUNTIFS(all!$G$3:$G$120,'Summary - RegCli (PfizerJPN)'!$B$4,all!$X$3:$X$120,'Summary - RegCli (PfizerJPN)'!E$13,all!$F$3:$F$120,'Summary - RegCli (PfizerJPN)'!$B$5)</f>
        <v>3</v>
      </c>
      <c r="F39" s="17">
        <f>COUNTIFS(all!$G$3:$G$120,'Summary - RegCli (PfizerJPN)'!$B$4,all!$X$3:$X$120,'Summary - RegCli (PfizerJPN)'!F$13,all!$F$3:$F$120,'Summary - RegCli (PfizerJPN)'!$B$5)</f>
        <v>3</v>
      </c>
      <c r="G39" s="17">
        <f>COUNTIFS(all!$G$3:$G$120,'Summary - RegCli (PfizerJPN)'!$B$4,all!$X$3:$X$120,'Summary - RegCli (PfizerJPN)'!G$13,all!$F$3:$F$120,'Summary - RegCli (PfizerJPN)'!$B$5)</f>
        <v>2</v>
      </c>
      <c r="H39" s="17">
        <f>COUNTIFS(all!$G$3:$G$120,'Summary - RegCli (PfizerJPN)'!$B$4,all!$X$3:$X$120,'Summary - RegCli (PfizerJPN)'!H$13,all!$F$3:$F$120,'Summary - RegCli (PfizerJPN)'!$B$5)</f>
        <v>0</v>
      </c>
      <c r="I39" s="17">
        <f>COUNTIFS(all!$G$3:$G$120,'Summary - RegCli (PfizerJPN)'!$B$4,all!$X$3:$X$120,'Summary - RegCli (PfizerJPN)'!I$13,all!$F$3:$F$120,'Summary - RegCli (PfizerJPN)'!$B$5)</f>
        <v>0</v>
      </c>
      <c r="J39" s="15">
        <f>SUM(D39:I39)</f>
        <v>8</v>
      </c>
      <c r="K39" s="28">
        <f>SUMPRODUCT($D$11:$H$11,D39:H39)/SUM(D39:H39)</f>
        <v>2.875</v>
      </c>
    </row>
    <row r="42" spans="2:11" x14ac:dyDescent="0.2">
      <c r="B42" s="82" t="s">
        <v>274</v>
      </c>
      <c r="C42" s="82" t="s">
        <v>274</v>
      </c>
      <c r="D42" s="82" t="s">
        <v>274</v>
      </c>
      <c r="E42" s="82" t="s">
        <v>274</v>
      </c>
      <c r="F42" s="82" t="s">
        <v>274</v>
      </c>
      <c r="G42" s="82" t="s">
        <v>274</v>
      </c>
      <c r="H42" s="82" t="s">
        <v>274</v>
      </c>
      <c r="I42" s="82" t="s">
        <v>274</v>
      </c>
      <c r="J42" s="82" t="s">
        <v>274</v>
      </c>
      <c r="K42" s="82" t="s">
        <v>274</v>
      </c>
    </row>
    <row r="43" spans="2:11" ht="26" x14ac:dyDescent="0.2">
      <c r="B43" s="83" t="s">
        <v>259</v>
      </c>
      <c r="C43" s="83" t="s">
        <v>259</v>
      </c>
      <c r="D43" s="19" t="s">
        <v>215</v>
      </c>
      <c r="E43" s="19" t="s">
        <v>213</v>
      </c>
      <c r="F43" s="19" t="s">
        <v>211</v>
      </c>
      <c r="G43" s="19" t="s">
        <v>212</v>
      </c>
      <c r="H43" s="19" t="s">
        <v>216</v>
      </c>
      <c r="I43" s="13" t="s">
        <v>214</v>
      </c>
      <c r="J43" s="13" t="s">
        <v>258</v>
      </c>
      <c r="K43" s="29" t="s">
        <v>291</v>
      </c>
    </row>
    <row r="44" spans="2:11" x14ac:dyDescent="0.2">
      <c r="B44" s="81" t="s">
        <v>225</v>
      </c>
      <c r="C44" s="81" t="s">
        <v>225</v>
      </c>
      <c r="D44" s="17">
        <f>COUNTIFS(all!$G$3:$G$120,'Summary - RegCli (PfizerJPN)'!$B$4,all!$Z$3:$Z$120,'Summary - RegCli (PfizerJPN)'!D$13,all!$F$3:$F$120,'Summary - RegCli (PfizerJPN)'!$B$5)</f>
        <v>0</v>
      </c>
      <c r="E44" s="17">
        <f>COUNTIFS(all!$G$3:$G$120,'Summary - RegCli (PfizerJPN)'!$B$4,all!$Z$3:$Z$120,'Summary - RegCli (PfizerJPN)'!E$13,all!$F$3:$F$120,'Summary - RegCli (PfizerJPN)'!$B$5)</f>
        <v>1</v>
      </c>
      <c r="F44" s="17">
        <f>COUNTIFS(all!$G$3:$G$120,'Summary - RegCli (PfizerJPN)'!$B$4,all!$Z$3:$Z$120,'Summary - RegCli (PfizerJPN)'!F$13,all!$F$3:$F$120,'Summary - RegCli (PfizerJPN)'!$B$5)</f>
        <v>0</v>
      </c>
      <c r="G44" s="17">
        <f>COUNTIFS(all!$G$3:$G$120,'Summary - RegCli (PfizerJPN)'!$B$4,all!$Z$3:$Z$120,'Summary - RegCli (PfizerJPN)'!G$13,all!$F$3:$F$120,'Summary - RegCli (PfizerJPN)'!$B$5)</f>
        <v>3</v>
      </c>
      <c r="H44" s="17">
        <f>COUNTIFS(all!$G$3:$G$120,'Summary - RegCli (PfizerJPN)'!$B$4,all!$Z$3:$Z$120,'Summary - RegCli (PfizerJPN)'!H$13,all!$F$3:$F$120,'Summary - RegCli (PfizerJPN)'!$B$5)</f>
        <v>0</v>
      </c>
      <c r="I44" s="17">
        <f>COUNTIFS(all!$G$3:$G$120,'Summary - RegCli (PfizerJPN)'!$B$4,all!$Z$3:$Z$120,'Summary - RegCli (PfizerJPN)'!I$13,all!$F$3:$F$120,'Summary - RegCli (PfizerJPN)'!$B$5)</f>
        <v>0</v>
      </c>
      <c r="J44" s="15">
        <f>SUM(D44:I44)</f>
        <v>4</v>
      </c>
      <c r="K44" s="28">
        <f>SUMPRODUCT($D$11:$H$11,D44:H44)/SUM(D44:H44)</f>
        <v>3.5</v>
      </c>
    </row>
    <row r="45" spans="2:11" x14ac:dyDescent="0.2">
      <c r="B45" s="81" t="s">
        <v>226</v>
      </c>
      <c r="C45" s="81" t="s">
        <v>226</v>
      </c>
      <c r="D45" s="17">
        <f>COUNTIFS(all!$G$3:$G$120,'Summary - RegCli (PfizerJPN)'!$B$4,all!$AA$3:$AA$120,'Summary - RegCli (PfizerJPN)'!D$13,all!$F$3:$F$120,'Summary - RegCli (PfizerJPN)'!$B$5)</f>
        <v>0</v>
      </c>
      <c r="E45" s="17">
        <f>COUNTIFS(all!$G$3:$G$120,'Summary - RegCli (PfizerJPN)'!$B$4,all!$AA$3:$AA$120,'Summary - RegCli (PfizerJPN)'!E$13,all!$F$3:$F$120,'Summary - RegCli (PfizerJPN)'!$B$5)</f>
        <v>1</v>
      </c>
      <c r="F45" s="17">
        <f>COUNTIFS(all!$G$3:$G$120,'Summary - RegCli (PfizerJPN)'!$B$4,all!$AA$3:$AA$120,'Summary - RegCli (PfizerJPN)'!F$13,all!$F$3:$F$120,'Summary - RegCli (PfizerJPN)'!$B$5)</f>
        <v>2</v>
      </c>
      <c r="G45" s="17">
        <f>COUNTIFS(all!$G$3:$G$120,'Summary - RegCli (PfizerJPN)'!$B$4,all!$AA$3:$AA$120,'Summary - RegCli (PfizerJPN)'!G$13,all!$F$3:$F$120,'Summary - RegCli (PfizerJPN)'!$B$5)</f>
        <v>0</v>
      </c>
      <c r="H45" s="17">
        <f>COUNTIFS(all!$G$3:$G$120,'Summary - RegCli (PfizerJPN)'!$B$4,all!$AA$3:$AA$120,'Summary - RegCli (PfizerJPN)'!H$13,all!$F$3:$F$120,'Summary - RegCli (PfizerJPN)'!$B$5)</f>
        <v>0</v>
      </c>
      <c r="I45" s="17">
        <f>COUNTIFS(all!$G$3:$G$120,'Summary - RegCli (PfizerJPN)'!$B$4,all!$AA$3:$AA$120,'Summary - RegCli (PfizerJPN)'!I$13,all!$F$3:$F$120,'Summary - RegCli (PfizerJPN)'!$B$5)</f>
        <v>1</v>
      </c>
      <c r="J45" s="15">
        <f>SUM(D45:I45)</f>
        <v>4</v>
      </c>
      <c r="K45" s="28">
        <f>SUMPRODUCT($D$11:$H$11,D45:H45)/SUM(D45:H45)</f>
        <v>2.6666666666666665</v>
      </c>
    </row>
    <row r="46" spans="2:11" x14ac:dyDescent="0.2">
      <c r="B46" s="81" t="s">
        <v>227</v>
      </c>
      <c r="C46" s="81" t="s">
        <v>227</v>
      </c>
      <c r="D46" s="17">
        <f>COUNTIFS(all!$G$3:$G$120,'Summary - RegCli (PfizerJPN)'!$B$4,all!$AB$3:$AB$120,'Summary - RegCli (PfizerJPN)'!D$13,all!$F$3:$F$120,'Summary - RegCli (PfizerJPN)'!$B$5)</f>
        <v>0</v>
      </c>
      <c r="E46" s="17">
        <f>COUNTIFS(all!$G$3:$G$120,'Summary - RegCli (PfizerJPN)'!$B$4,all!$AB$3:$AB$120,'Summary - RegCli (PfizerJPN)'!E$13,all!$F$3:$F$120,'Summary - RegCli (PfizerJPN)'!$B$5)</f>
        <v>2</v>
      </c>
      <c r="F46" s="17">
        <f>COUNTIFS(all!$G$3:$G$120,'Summary - RegCli (PfizerJPN)'!$B$4,all!$AB$3:$AB$120,'Summary - RegCli (PfizerJPN)'!F$13,all!$F$3:$F$120,'Summary - RegCli (PfizerJPN)'!$B$5)</f>
        <v>1</v>
      </c>
      <c r="G46" s="17">
        <f>COUNTIFS(all!$G$3:$G$120,'Summary - RegCli (PfizerJPN)'!$B$4,all!$AB$3:$AB$120,'Summary - RegCli (PfizerJPN)'!G$13,all!$F$3:$F$120,'Summary - RegCli (PfizerJPN)'!$B$5)</f>
        <v>0</v>
      </c>
      <c r="H46" s="17">
        <f>COUNTIFS(all!$G$3:$G$120,'Summary - RegCli (PfizerJPN)'!$B$4,all!$AB$3:$AB$120,'Summary - RegCli (PfizerJPN)'!H$13,all!$F$3:$F$120,'Summary - RegCli (PfizerJPN)'!$B$5)</f>
        <v>0</v>
      </c>
      <c r="I46" s="17">
        <f>COUNTIFS(all!$G$3:$G$120,'Summary - RegCli (PfizerJPN)'!$B$4,all!$AB$3:$AB$120,'Summary - RegCli (PfizerJPN)'!I$13,all!$F$3:$F$120,'Summary - RegCli (PfizerJPN)'!$B$5)</f>
        <v>1</v>
      </c>
      <c r="J46" s="15">
        <f>SUM(D46:I46)</f>
        <v>4</v>
      </c>
      <c r="K46" s="28">
        <f>SUMPRODUCT($D$11:$H$11,D46:H46)/SUM(D46:H46)</f>
        <v>2.3333333333333335</v>
      </c>
    </row>
    <row r="51" spans="1:11" x14ac:dyDescent="0.2">
      <c r="B51" s="82" t="s">
        <v>275</v>
      </c>
      <c r="C51" s="82" t="s">
        <v>275</v>
      </c>
      <c r="D51" s="82" t="s">
        <v>275</v>
      </c>
      <c r="E51" s="82" t="s">
        <v>275</v>
      </c>
      <c r="F51" s="82" t="s">
        <v>275</v>
      </c>
      <c r="G51" s="82" t="s">
        <v>275</v>
      </c>
      <c r="H51" s="82" t="s">
        <v>275</v>
      </c>
      <c r="I51" s="82" t="s">
        <v>275</v>
      </c>
      <c r="J51" s="82" t="s">
        <v>275</v>
      </c>
      <c r="K51" s="82" t="s">
        <v>275</v>
      </c>
    </row>
    <row r="52" spans="1:11" ht="26" x14ac:dyDescent="0.2">
      <c r="B52" s="84" t="s">
        <v>259</v>
      </c>
      <c r="C52" s="84" t="s">
        <v>259</v>
      </c>
      <c r="D52" s="19" t="s">
        <v>215</v>
      </c>
      <c r="E52" s="19" t="s">
        <v>213</v>
      </c>
      <c r="F52" s="19" t="s">
        <v>211</v>
      </c>
      <c r="G52" s="19" t="s">
        <v>212</v>
      </c>
      <c r="H52" s="19" t="s">
        <v>216</v>
      </c>
      <c r="I52" s="12" t="s">
        <v>214</v>
      </c>
      <c r="J52" s="13" t="s">
        <v>258</v>
      </c>
      <c r="K52" s="29" t="s">
        <v>291</v>
      </c>
    </row>
    <row r="53" spans="1:11" x14ac:dyDescent="0.2">
      <c r="B53" s="81" t="s">
        <v>228</v>
      </c>
      <c r="C53" s="81" t="s">
        <v>228</v>
      </c>
      <c r="D53" s="17">
        <f>COUNTIFS(all!$G$3:$G$120,'Summary - RegCli (PfizerJPN)'!$B$4,all!$AD$3:$AD$120,'Summary - RegCli (PfizerJPN)'!D$13,all!$F$3:$F$120,'Summary - RegCli (PfizerJPN)'!$B$5)</f>
        <v>0</v>
      </c>
      <c r="E53" s="17">
        <f>COUNTIFS(all!$G$3:$G$120,'Summary - RegCli (PfizerJPN)'!$B$4,all!$AD$3:$AD$120,'Summary - RegCli (PfizerJPN)'!E$13,all!$F$3:$F$120,'Summary - RegCli (PfizerJPN)'!$B$5)</f>
        <v>0</v>
      </c>
      <c r="F53" s="17">
        <f>COUNTIFS(all!$G$3:$G$120,'Summary - RegCli (PfizerJPN)'!$B$4,all!$AD$3:$AD$120,'Summary - RegCli (PfizerJPN)'!F$13,all!$F$3:$F$120,'Summary - RegCli (PfizerJPN)'!$B$5)</f>
        <v>3</v>
      </c>
      <c r="G53" s="17">
        <f>COUNTIFS(all!$G$3:$G$120,'Summary - RegCli (PfizerJPN)'!$B$4,all!$AD$3:$AD$120,'Summary - RegCli (PfizerJPN)'!G$13,all!$F$3:$F$120,'Summary - RegCli (PfizerJPN)'!$B$5)</f>
        <v>0</v>
      </c>
      <c r="H53" s="17">
        <f>COUNTIFS(all!$G$3:$G$120,'Summary - RegCli (PfizerJPN)'!$B$4,all!$AD$3:$AD$120,'Summary - RegCli (PfizerJPN)'!H$13,all!$F$3:$F$120,'Summary - RegCli (PfizerJPN)'!$B$5)</f>
        <v>0</v>
      </c>
      <c r="I53" s="17">
        <f>COUNTIFS(all!$G$3:$G$120,'Summary - RegCli (PfizerJPN)'!$B$4,all!$AD$3:$AD$120,'Summary - RegCli (PfizerJPN)'!I$13,all!$F$3:$F$120,'Summary - RegCli (PfizerJPN)'!$B$5)</f>
        <v>0</v>
      </c>
      <c r="J53" s="15">
        <f>SUM(D53:I53)</f>
        <v>3</v>
      </c>
      <c r="K53" s="28">
        <f>SUMPRODUCT($D$11:$H$11,D53:H53)/SUM(D53:H53)</f>
        <v>3</v>
      </c>
    </row>
    <row r="54" spans="1:11" x14ac:dyDescent="0.2">
      <c r="B54" s="81" t="s">
        <v>229</v>
      </c>
      <c r="C54" s="81" t="s">
        <v>229</v>
      </c>
      <c r="D54" s="17">
        <f>COUNTIFS(all!$G$3:$G$120,'Summary - RegCli (PfizerJPN)'!$B$4,all!$AE$3:$AE$120,'Summary - RegCli (PfizerJPN)'!D$13,all!$F$3:$F$120,'Summary - RegCli (PfizerJPN)'!$B$5)</f>
        <v>0</v>
      </c>
      <c r="E54" s="17">
        <f>COUNTIFS(all!$G$3:$G$120,'Summary - RegCli (PfizerJPN)'!$B$4,all!$AE$3:$AE$120,'Summary - RegCli (PfizerJPN)'!E$13,all!$F$3:$F$120,'Summary - RegCli (PfizerJPN)'!$B$5)</f>
        <v>1</v>
      </c>
      <c r="F54" s="17">
        <f>COUNTIFS(all!$G$3:$G$120,'Summary - RegCli (PfizerJPN)'!$B$4,all!$AE$3:$AE$120,'Summary - RegCli (PfizerJPN)'!F$13,all!$F$3:$F$120,'Summary - RegCli (PfizerJPN)'!$B$5)</f>
        <v>2</v>
      </c>
      <c r="G54" s="17">
        <f>COUNTIFS(all!$G$3:$G$120,'Summary - RegCli (PfizerJPN)'!$B$4,all!$AE$3:$AE$120,'Summary - RegCli (PfizerJPN)'!G$13,all!$F$3:$F$120,'Summary - RegCli (PfizerJPN)'!$B$5)</f>
        <v>0</v>
      </c>
      <c r="H54" s="17">
        <f>COUNTIFS(all!$G$3:$G$120,'Summary - RegCli (PfizerJPN)'!$B$4,all!$AE$3:$AE$120,'Summary - RegCli (PfizerJPN)'!H$13,all!$F$3:$F$120,'Summary - RegCli (PfizerJPN)'!$B$5)</f>
        <v>0</v>
      </c>
      <c r="I54" s="17">
        <f>COUNTIFS(all!$G$3:$G$120,'Summary - RegCli (PfizerJPN)'!$B$4,all!$AE$3:$AE$120,'Summary - RegCli (PfizerJPN)'!I$13,all!$F$3:$F$120,'Summary - RegCli (PfizerJPN)'!$B$5)</f>
        <v>0</v>
      </c>
      <c r="J54" s="15">
        <f>SUM(D54:I54)</f>
        <v>3</v>
      </c>
      <c r="K54" s="28">
        <f>SUMPRODUCT($D$11:$H$11,D54:H54)/SUM(D54:H54)</f>
        <v>2.6666666666666665</v>
      </c>
    </row>
    <row r="55" spans="1:11" x14ac:dyDescent="0.2">
      <c r="B55" s="81" t="s">
        <v>230</v>
      </c>
      <c r="C55" s="81" t="s">
        <v>230</v>
      </c>
      <c r="D55" s="17">
        <f>COUNTIFS(all!$G$3:$G$120,'Summary - RegCli (PfizerJPN)'!$B$4,all!$AF$3:$AF$120,'Summary - RegCli (PfizerJPN)'!D$13,all!$F$3:$F$120,'Summary - RegCli (PfizerJPN)'!$B$5)</f>
        <v>0</v>
      </c>
      <c r="E55" s="17">
        <f>COUNTIFS(all!$G$3:$G$120,'Summary - RegCli (PfizerJPN)'!$B$4,all!$AF$3:$AF$120,'Summary - RegCli (PfizerJPN)'!E$13,all!$F$3:$F$120,'Summary - RegCli (PfizerJPN)'!$B$5)</f>
        <v>1</v>
      </c>
      <c r="F55" s="17">
        <f>COUNTIFS(all!$G$3:$G$120,'Summary - RegCli (PfizerJPN)'!$B$4,all!$AF$3:$AF$120,'Summary - RegCli (PfizerJPN)'!F$13,all!$F$3:$F$120,'Summary - RegCli (PfizerJPN)'!$B$5)</f>
        <v>2</v>
      </c>
      <c r="G55" s="17">
        <f>COUNTIFS(all!$G$3:$G$120,'Summary - RegCli (PfizerJPN)'!$B$4,all!$AF$3:$AF$120,'Summary - RegCli (PfizerJPN)'!G$13,all!$F$3:$F$120,'Summary - RegCli (PfizerJPN)'!$B$5)</f>
        <v>0</v>
      </c>
      <c r="H55" s="17">
        <f>COUNTIFS(all!$G$3:$G$120,'Summary - RegCli (PfizerJPN)'!$B$4,all!$AF$3:$AF$120,'Summary - RegCli (PfizerJPN)'!H$13,all!$F$3:$F$120,'Summary - RegCli (PfizerJPN)'!$B$5)</f>
        <v>0</v>
      </c>
      <c r="I55" s="17">
        <f>COUNTIFS(all!$G$3:$G$120,'Summary - RegCli (PfizerJPN)'!$B$4,all!$AF$3:$AF$120,'Summary - RegCli (PfizerJPN)'!I$13,all!$F$3:$F$120,'Summary - RegCli (PfizerJPN)'!$B$5)</f>
        <v>0</v>
      </c>
      <c r="J55" s="15">
        <f>SUM(D55:I55)</f>
        <v>3</v>
      </c>
      <c r="K55" s="28">
        <f>SUMPRODUCT($D$11:$H$11,D55:H55)/SUM(D55:H55)</f>
        <v>2.6666666666666665</v>
      </c>
    </row>
    <row r="60" spans="1:11" x14ac:dyDescent="0.2">
      <c r="A60" t="s">
        <v>280</v>
      </c>
    </row>
    <row r="61" spans="1:11" x14ac:dyDescent="0.2">
      <c r="B61" s="10" t="s">
        <v>278</v>
      </c>
      <c r="C61" s="10" t="s">
        <v>277</v>
      </c>
      <c r="D61" s="10" t="s">
        <v>261</v>
      </c>
    </row>
    <row r="62" spans="1:11" x14ac:dyDescent="0.2">
      <c r="B62" t="s">
        <v>52</v>
      </c>
      <c r="C62" t="s">
        <v>126</v>
      </c>
      <c r="D62" t="s">
        <v>50</v>
      </c>
    </row>
    <row r="63" spans="1:11" x14ac:dyDescent="0.2">
      <c r="B63" t="s">
        <v>279</v>
      </c>
      <c r="C63" t="s">
        <v>153</v>
      </c>
      <c r="D63" t="s">
        <v>57</v>
      </c>
    </row>
    <row r="64" spans="1:11" x14ac:dyDescent="0.2">
      <c r="B64" t="s">
        <v>108</v>
      </c>
      <c r="C64" t="s">
        <v>167</v>
      </c>
      <c r="D64" t="s">
        <v>59</v>
      </c>
    </row>
    <row r="65" spans="3:4" x14ac:dyDescent="0.2">
      <c r="C65" t="s">
        <v>51</v>
      </c>
      <c r="D65" t="s">
        <v>144</v>
      </c>
    </row>
    <row r="66" spans="3:4" x14ac:dyDescent="0.2">
      <c r="C66" t="s">
        <v>88</v>
      </c>
      <c r="D66" t="s">
        <v>93</v>
      </c>
    </row>
    <row r="67" spans="3:4" x14ac:dyDescent="0.2">
      <c r="C67" t="s">
        <v>159</v>
      </c>
    </row>
  </sheetData>
  <mergeCells count="33">
    <mergeCell ref="B53:C53"/>
    <mergeCell ref="B54:C54"/>
    <mergeCell ref="B55:C55"/>
    <mergeCell ref="B43:C43"/>
    <mergeCell ref="B44:C44"/>
    <mergeCell ref="B45:C45"/>
    <mergeCell ref="B46:C46"/>
    <mergeCell ref="B51:K51"/>
    <mergeCell ref="B52:C52"/>
    <mergeCell ref="B42:K42"/>
    <mergeCell ref="B25:K25"/>
    <mergeCell ref="B26:C26"/>
    <mergeCell ref="B27:C27"/>
    <mergeCell ref="B28:C28"/>
    <mergeCell ref="B29:C29"/>
    <mergeCell ref="B34:K34"/>
    <mergeCell ref="B35:C35"/>
    <mergeCell ref="B36:C36"/>
    <mergeCell ref="B37:C37"/>
    <mergeCell ref="B38:C38"/>
    <mergeCell ref="B39:C39"/>
    <mergeCell ref="B20:C20"/>
    <mergeCell ref="B7:P7"/>
    <mergeCell ref="B8:C8"/>
    <mergeCell ref="B9:C9"/>
    <mergeCell ref="B12:K12"/>
    <mergeCell ref="B13:C13"/>
    <mergeCell ref="B14:C14"/>
    <mergeCell ref="B15:C15"/>
    <mergeCell ref="B16:C16"/>
    <mergeCell ref="B17:C17"/>
    <mergeCell ref="B18:C18"/>
    <mergeCell ref="B19:C19"/>
  </mergeCells>
  <conditionalFormatting sqref="B9:N9">
    <cfRule type="dataBar" priority="9">
      <dataBar>
        <cfvo type="min"/>
        <cfvo type="max"/>
        <color rgb="FF638EC6"/>
      </dataBar>
      <extLst>
        <ext xmlns:x14="http://schemas.microsoft.com/office/spreadsheetml/2009/9/main" uri="{B025F937-C7B1-47D3-B67F-A62EFF666E3E}">
          <x14:id>{D222162A-B1FE-F04F-890B-1787D565AF1B}</x14:id>
        </ext>
      </extLst>
    </cfRule>
  </conditionalFormatting>
  <conditionalFormatting sqref="D9:N9">
    <cfRule type="dataBar" priority="1">
      <dataBar>
        <cfvo type="min"/>
        <cfvo type="max"/>
        <color rgb="FF638EC6"/>
      </dataBar>
      <extLst>
        <ext xmlns:x14="http://schemas.microsoft.com/office/spreadsheetml/2009/9/main" uri="{B025F937-C7B1-47D3-B67F-A62EFF666E3E}">
          <x14:id>{D1CC6D51-B3B9-EB42-B3C7-5B890A00BA60}</x14:id>
        </ext>
      </extLst>
    </cfRule>
  </conditionalFormatting>
  <conditionalFormatting sqref="D14:I20">
    <cfRule type="dataBar" priority="2">
      <dataBar>
        <cfvo type="min"/>
        <cfvo type="max"/>
        <color rgb="FF638EC6"/>
      </dataBar>
      <extLst>
        <ext xmlns:x14="http://schemas.microsoft.com/office/spreadsheetml/2009/9/main" uri="{B025F937-C7B1-47D3-B67F-A62EFF666E3E}">
          <x14:id>{2341972C-FFD6-424B-A7BA-C16C2898D907}</x14:id>
        </ext>
      </extLst>
    </cfRule>
  </conditionalFormatting>
  <conditionalFormatting sqref="D27:I29">
    <cfRule type="dataBar" priority="8">
      <dataBar>
        <cfvo type="min"/>
        <cfvo type="max"/>
        <color rgb="FF638EC6"/>
      </dataBar>
      <extLst>
        <ext xmlns:x14="http://schemas.microsoft.com/office/spreadsheetml/2009/9/main" uri="{B025F937-C7B1-47D3-B67F-A62EFF666E3E}">
          <x14:id>{1E88B28C-4550-CA47-8C04-56B79A7DD9F5}</x14:id>
        </ext>
      </extLst>
    </cfRule>
  </conditionalFormatting>
  <conditionalFormatting sqref="D36:I39">
    <cfRule type="dataBar" priority="7">
      <dataBar>
        <cfvo type="min"/>
        <cfvo type="max"/>
        <color rgb="FF638EC6"/>
      </dataBar>
      <extLst>
        <ext xmlns:x14="http://schemas.microsoft.com/office/spreadsheetml/2009/9/main" uri="{B025F937-C7B1-47D3-B67F-A62EFF666E3E}">
          <x14:id>{71E3EFEE-25AC-DB4A-9EB9-F26AE920F2E4}</x14:id>
        </ext>
      </extLst>
    </cfRule>
  </conditionalFormatting>
  <conditionalFormatting sqref="D53:I55">
    <cfRule type="dataBar" priority="5">
      <dataBar>
        <cfvo type="min"/>
        <cfvo type="max"/>
        <color rgb="FF638EC6"/>
      </dataBar>
      <extLst>
        <ext xmlns:x14="http://schemas.microsoft.com/office/spreadsheetml/2009/9/main" uri="{B025F937-C7B1-47D3-B67F-A62EFF666E3E}">
          <x14:id>{379F0C03-67EE-1D47-8941-08F3185BEFC0}</x14:id>
        </ext>
      </extLst>
    </cfRule>
  </conditionalFormatting>
  <conditionalFormatting sqref="D44:I46">
    <cfRule type="dataBar" priority="6">
      <dataBar>
        <cfvo type="min"/>
        <cfvo type="max"/>
        <color rgb="FF638EC6"/>
      </dataBar>
      <extLst>
        <ext xmlns:x14="http://schemas.microsoft.com/office/spreadsheetml/2009/9/main" uri="{B025F937-C7B1-47D3-B67F-A62EFF666E3E}">
          <x14:id>{5091AD72-25C2-7442-BAF0-A51164F93E46}</x14:id>
        </ext>
      </extLst>
    </cfRule>
  </conditionalFormatting>
  <conditionalFormatting sqref="D36:I39">
    <cfRule type="dataBar" priority="4">
      <dataBar>
        <cfvo type="min"/>
        <cfvo type="max"/>
        <color rgb="FF638EC6"/>
      </dataBar>
      <extLst>
        <ext xmlns:x14="http://schemas.microsoft.com/office/spreadsheetml/2009/9/main" uri="{B025F937-C7B1-47D3-B67F-A62EFF666E3E}">
          <x14:id>{1D994390-BDBC-CA46-B194-4C9CC9A54A02}</x14:id>
        </ext>
      </extLst>
    </cfRule>
  </conditionalFormatting>
  <conditionalFormatting sqref="D27:I29">
    <cfRule type="dataBar" priority="3">
      <dataBar>
        <cfvo type="min"/>
        <cfvo type="max"/>
        <color rgb="FF638EC6"/>
      </dataBar>
      <extLst>
        <ext xmlns:x14="http://schemas.microsoft.com/office/spreadsheetml/2009/9/main" uri="{B025F937-C7B1-47D3-B67F-A62EFF666E3E}">
          <x14:id>{17B16BE7-83F8-8B40-87AA-9F9EA7D7CF66}</x14:id>
        </ext>
      </extLst>
    </cfRule>
  </conditionalFormatting>
  <dataValidations count="2">
    <dataValidation type="list" allowBlank="1" showInputMessage="1" showErrorMessage="1" sqref="B5">
      <formula1>$C$62:$C$67</formula1>
    </dataValidation>
    <dataValidation type="list" allowBlank="1" showInputMessage="1" showErrorMessage="1" sqref="B4">
      <formula1>$B$62:$B$64</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222162A-B1FE-F04F-890B-1787D565AF1B}">
            <x14:dataBar minLength="0" maxLength="100" negativeBarColorSameAsPositive="1" axisPosition="none">
              <x14:cfvo type="min"/>
              <x14:cfvo type="max"/>
            </x14:dataBar>
          </x14:cfRule>
          <xm:sqref>B9:N9</xm:sqref>
        </x14:conditionalFormatting>
        <x14:conditionalFormatting xmlns:xm="http://schemas.microsoft.com/office/excel/2006/main">
          <x14:cfRule type="dataBar" id="{D1CC6D51-B3B9-EB42-B3C7-5B890A00BA60}">
            <x14:dataBar minLength="0" maxLength="100" negativeBarColorSameAsPositive="1" axisPosition="none">
              <x14:cfvo type="min"/>
              <x14:cfvo type="max"/>
            </x14:dataBar>
          </x14:cfRule>
          <xm:sqref>D9:N9</xm:sqref>
        </x14:conditionalFormatting>
        <x14:conditionalFormatting xmlns:xm="http://schemas.microsoft.com/office/excel/2006/main">
          <x14:cfRule type="dataBar" id="{2341972C-FFD6-424B-A7BA-C16C2898D907}">
            <x14:dataBar minLength="0" maxLength="100" negativeBarColorSameAsPositive="1" axisPosition="none">
              <x14:cfvo type="min"/>
              <x14:cfvo type="max"/>
            </x14:dataBar>
          </x14:cfRule>
          <xm:sqref>D14:I20</xm:sqref>
        </x14:conditionalFormatting>
        <x14:conditionalFormatting xmlns:xm="http://schemas.microsoft.com/office/excel/2006/main">
          <x14:cfRule type="dataBar" id="{1E88B28C-4550-CA47-8C04-56B79A7DD9F5}">
            <x14:dataBar minLength="0" maxLength="100" negativeBarColorSameAsPositive="1" axisPosition="none">
              <x14:cfvo type="min"/>
              <x14:cfvo type="max"/>
            </x14:dataBar>
          </x14:cfRule>
          <xm:sqref>D27:I29</xm:sqref>
        </x14:conditionalFormatting>
        <x14:conditionalFormatting xmlns:xm="http://schemas.microsoft.com/office/excel/2006/main">
          <x14:cfRule type="dataBar" id="{71E3EFEE-25AC-DB4A-9EB9-F26AE920F2E4}">
            <x14:dataBar minLength="0" maxLength="100" negativeBarColorSameAsPositive="1" axisPosition="none">
              <x14:cfvo type="min"/>
              <x14:cfvo type="max"/>
            </x14:dataBar>
          </x14:cfRule>
          <xm:sqref>D36:I39</xm:sqref>
        </x14:conditionalFormatting>
        <x14:conditionalFormatting xmlns:xm="http://schemas.microsoft.com/office/excel/2006/main">
          <x14:cfRule type="dataBar" id="{379F0C03-67EE-1D47-8941-08F3185BEFC0}">
            <x14:dataBar minLength="0" maxLength="100" negativeBarColorSameAsPositive="1" axisPosition="none">
              <x14:cfvo type="min"/>
              <x14:cfvo type="max"/>
            </x14:dataBar>
          </x14:cfRule>
          <xm:sqref>D53:I55</xm:sqref>
        </x14:conditionalFormatting>
        <x14:conditionalFormatting xmlns:xm="http://schemas.microsoft.com/office/excel/2006/main">
          <x14:cfRule type="dataBar" id="{5091AD72-25C2-7442-BAF0-A51164F93E46}">
            <x14:dataBar minLength="0" maxLength="100" negativeBarColorSameAsPositive="1" axisPosition="none">
              <x14:cfvo type="min"/>
              <x14:cfvo type="max"/>
            </x14:dataBar>
          </x14:cfRule>
          <xm:sqref>D44:I46</xm:sqref>
        </x14:conditionalFormatting>
        <x14:conditionalFormatting xmlns:xm="http://schemas.microsoft.com/office/excel/2006/main">
          <x14:cfRule type="dataBar" id="{1D994390-BDBC-CA46-B194-4C9CC9A54A02}">
            <x14:dataBar minLength="0" maxLength="100" negativeBarColorSameAsPositive="1" axisPosition="none">
              <x14:cfvo type="min"/>
              <x14:cfvo type="max"/>
            </x14:dataBar>
          </x14:cfRule>
          <xm:sqref>D36:I39</xm:sqref>
        </x14:conditionalFormatting>
        <x14:conditionalFormatting xmlns:xm="http://schemas.microsoft.com/office/excel/2006/main">
          <x14:cfRule type="dataBar" id="{17B16BE7-83F8-8B40-87AA-9F9EA7D7CF66}">
            <x14:dataBar minLength="0" maxLength="100" negativeBarColorSameAsPositive="1" axisPosition="none">
              <x14:cfvo type="min"/>
              <x14:cfvo type="max"/>
            </x14:dataBar>
          </x14:cfRule>
          <xm:sqref>D27:I29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N68"/>
  <sheetViews>
    <sheetView zoomScale="140" zoomScaleNormal="140" zoomScalePageLayoutView="140" workbookViewId="0">
      <selection activeCell="H8" sqref="H8"/>
    </sheetView>
  </sheetViews>
  <sheetFormatPr baseColWidth="10" defaultColWidth="24" defaultRowHeight="14" x14ac:dyDescent="0.2"/>
  <cols>
    <col min="1" max="2" width="52.3984375" customWidth="1"/>
    <col min="3" max="3" width="14.796875" style="31" customWidth="1"/>
    <col min="4" max="4" width="14.796875" style="38" customWidth="1"/>
    <col min="5" max="5" width="14.796875" customWidth="1"/>
    <col min="6" max="6" width="14.796875" style="38" customWidth="1"/>
    <col min="7" max="7" width="14.796875" customWidth="1"/>
    <col min="8" max="10" width="14.796875" style="38" customWidth="1"/>
  </cols>
  <sheetData>
    <row r="1" spans="1:12" x14ac:dyDescent="0.2">
      <c r="C1" s="47" t="s">
        <v>321</v>
      </c>
      <c r="D1" s="48"/>
      <c r="E1" s="49"/>
      <c r="F1" s="48"/>
      <c r="G1" s="50"/>
    </row>
    <row r="2" spans="1:12" x14ac:dyDescent="0.2">
      <c r="C2" s="51">
        <v>1</v>
      </c>
      <c r="D2" s="52">
        <v>2</v>
      </c>
      <c r="E2" s="53">
        <v>3</v>
      </c>
      <c r="F2" s="52">
        <v>4</v>
      </c>
      <c r="G2" s="54">
        <v>5</v>
      </c>
    </row>
    <row r="3" spans="1:12" ht="15" thickBot="1" x14ac:dyDescent="0.25">
      <c r="C3" s="55" t="s">
        <v>318</v>
      </c>
      <c r="D3" s="56" t="s">
        <v>319</v>
      </c>
      <c r="E3" s="57" t="s">
        <v>320</v>
      </c>
      <c r="F3" s="56" t="s">
        <v>322</v>
      </c>
      <c r="G3" s="58" t="s">
        <v>323</v>
      </c>
    </row>
    <row r="4" spans="1:12" x14ac:dyDescent="0.2">
      <c r="A4" s="30" t="s">
        <v>295</v>
      </c>
    </row>
    <row r="6" spans="1:12" x14ac:dyDescent="0.2">
      <c r="C6" s="70" t="s">
        <v>52</v>
      </c>
      <c r="D6" s="70"/>
      <c r="E6" s="71" t="s">
        <v>279</v>
      </c>
      <c r="F6" s="71"/>
      <c r="G6" s="72" t="s">
        <v>108</v>
      </c>
      <c r="H6" s="72"/>
      <c r="I6" s="78" t="s">
        <v>324</v>
      </c>
      <c r="J6" s="78"/>
    </row>
    <row r="7" spans="1:12" x14ac:dyDescent="0.2">
      <c r="A7" s="73" t="s">
        <v>262</v>
      </c>
      <c r="B7" s="73"/>
      <c r="C7" s="32" t="s">
        <v>292</v>
      </c>
      <c r="D7" s="38" t="s">
        <v>293</v>
      </c>
      <c r="E7" s="32" t="s">
        <v>292</v>
      </c>
      <c r="F7" s="38" t="s">
        <v>293</v>
      </c>
      <c r="G7" s="32" t="s">
        <v>292</v>
      </c>
      <c r="H7" s="38" t="s">
        <v>293</v>
      </c>
      <c r="I7" s="32" t="s">
        <v>292</v>
      </c>
      <c r="J7" s="38" t="s">
        <v>293</v>
      </c>
    </row>
    <row r="8" spans="1:12" x14ac:dyDescent="0.2">
      <c r="A8" s="75" t="s">
        <v>259</v>
      </c>
      <c r="B8" s="75"/>
      <c r="C8" s="33">
        <f>'Summary - Region (US)'!O9</f>
        <v>58.333333333333336</v>
      </c>
      <c r="D8" s="37">
        <f>'Summary - Region (US)'!P9/'Summary - Region (US)'!D3</f>
        <v>0.42857142857142855</v>
      </c>
      <c r="E8" s="34">
        <f>'Summary - Region (EU)'!O9</f>
        <v>66.666666666666657</v>
      </c>
      <c r="F8" s="37">
        <f>'Summary - Region (EU)'!P9/'Summary - Region (EU)'!D3</f>
        <v>0.69230769230769229</v>
      </c>
      <c r="G8" s="34">
        <f>'Summary - Region (JP)'!O9</f>
        <v>-23.809523809523807</v>
      </c>
      <c r="H8" s="37">
        <f>'Summary - Region (JP)'!P9/'Summary - Region (JP)'!D3</f>
        <v>0.84</v>
      </c>
      <c r="I8" s="34">
        <f>'Summary - Region (CN)'!O9</f>
        <v>60</v>
      </c>
      <c r="J8" s="37">
        <f>'Summary - Region (CN)'!P9/'Summary - Region (CN)'!D3</f>
        <v>0.3125</v>
      </c>
      <c r="K8">
        <v>-100</v>
      </c>
      <c r="L8">
        <v>100</v>
      </c>
    </row>
    <row r="9" spans="1:12" x14ac:dyDescent="0.2">
      <c r="A9" s="74"/>
      <c r="B9" s="74"/>
      <c r="I9"/>
    </row>
    <row r="10" spans="1:12" x14ac:dyDescent="0.2">
      <c r="I10"/>
    </row>
    <row r="11" spans="1:12" x14ac:dyDescent="0.2">
      <c r="I11"/>
    </row>
    <row r="12" spans="1:12" x14ac:dyDescent="0.2">
      <c r="A12" s="73" t="s">
        <v>260</v>
      </c>
      <c r="B12" s="73"/>
      <c r="C12" s="70" t="s">
        <v>52</v>
      </c>
      <c r="D12" s="70"/>
      <c r="E12" s="71" t="s">
        <v>279</v>
      </c>
      <c r="F12" s="71"/>
      <c r="G12" s="72" t="s">
        <v>108</v>
      </c>
      <c r="H12" s="72"/>
      <c r="I12" s="78" t="s">
        <v>324</v>
      </c>
      <c r="J12" s="78"/>
    </row>
    <row r="13" spans="1:12" x14ac:dyDescent="0.2">
      <c r="A13" s="75" t="s">
        <v>259</v>
      </c>
      <c r="B13" s="75"/>
      <c r="C13" s="32" t="s">
        <v>291</v>
      </c>
      <c r="D13" s="38" t="s">
        <v>293</v>
      </c>
      <c r="E13" s="32" t="s">
        <v>291</v>
      </c>
      <c r="F13" s="38" t="s">
        <v>293</v>
      </c>
      <c r="G13" s="32" t="s">
        <v>291</v>
      </c>
      <c r="H13" s="38" t="s">
        <v>293</v>
      </c>
      <c r="I13" s="32" t="s">
        <v>291</v>
      </c>
      <c r="J13" s="38" t="s">
        <v>293</v>
      </c>
    </row>
    <row r="14" spans="1:12" x14ac:dyDescent="0.2">
      <c r="A14" s="74" t="s">
        <v>205</v>
      </c>
      <c r="B14" s="74"/>
      <c r="C14" s="33">
        <f>'Summary - Region (US)'!$K14</f>
        <v>3.6666666666666665</v>
      </c>
      <c r="D14" s="37">
        <f>'Summary - Region (US)'!$J14/'Summary - Region (US)'!$D$3</f>
        <v>0.42857142857142855</v>
      </c>
      <c r="E14" s="33">
        <f>'Summary - Region (EU)'!$K14</f>
        <v>3.4444444444444446</v>
      </c>
      <c r="F14" s="37">
        <f>'Summary - Region (EU)'!$J14/'Summary - Region (EU)'!$D$3</f>
        <v>0.69230769230769229</v>
      </c>
      <c r="G14" s="33">
        <f>'Summary - Region (JP)'!$K14</f>
        <v>3.1052631578947367</v>
      </c>
      <c r="H14" s="37">
        <f>'Summary - Region (JP)'!$J14/'Summary - Region (JP)'!$D$3</f>
        <v>0.84</v>
      </c>
      <c r="I14" s="33">
        <f>'Summary - Region (CN)'!$K14</f>
        <v>4</v>
      </c>
      <c r="J14" s="37">
        <f>'Summary - Region (CN)'!$J14/'Summary - Region (CN)'!$D$3</f>
        <v>0.3125</v>
      </c>
    </row>
    <row r="15" spans="1:12" x14ac:dyDescent="0.2">
      <c r="A15" s="74" t="s">
        <v>206</v>
      </c>
      <c r="B15" s="74"/>
      <c r="C15" s="33">
        <f>'Summary - Region (US)'!$K15</f>
        <v>3.7272727272727271</v>
      </c>
      <c r="D15" s="37">
        <f>'Summary - Region (US)'!$J15/'Summary - Region (US)'!$D$3</f>
        <v>0.42857142857142855</v>
      </c>
      <c r="E15" s="33">
        <f>'Summary - Region (EU)'!$K15</f>
        <v>3.375</v>
      </c>
      <c r="F15" s="37">
        <f>'Summary - Region (EU)'!$J15/'Summary - Region (EU)'!$D$3</f>
        <v>0.69230769230769229</v>
      </c>
      <c r="G15" s="33">
        <f>'Summary - Region (JP)'!$K15</f>
        <v>2.3157894736842106</v>
      </c>
      <c r="H15" s="37">
        <f>'Summary - Region (JP)'!$J15/'Summary - Region (JP)'!$D$3</f>
        <v>0.84</v>
      </c>
      <c r="I15" s="33">
        <f>'Summary - Region (CN)'!$K15</f>
        <v>4</v>
      </c>
      <c r="J15" s="37">
        <f>'Summary - Region (CN)'!$J15/'Summary - Region (CN)'!$D$3</f>
        <v>0.3125</v>
      </c>
    </row>
    <row r="16" spans="1:12" x14ac:dyDescent="0.2">
      <c r="A16" s="74" t="s">
        <v>207</v>
      </c>
      <c r="B16" s="74"/>
      <c r="C16" s="33">
        <f>'Summary - Region (US)'!$K16</f>
        <v>3.8333333333333335</v>
      </c>
      <c r="D16" s="37">
        <f>'Summary - Region (US)'!$J16/'Summary - Region (US)'!$D$3</f>
        <v>0.42857142857142855</v>
      </c>
      <c r="E16" s="33">
        <f>'Summary - Region (EU)'!$K16</f>
        <v>3.7777777777777777</v>
      </c>
      <c r="F16" s="37">
        <f>'Summary - Region (EU)'!$J16/'Summary - Region (EU)'!$D$3</f>
        <v>0.69230769230769229</v>
      </c>
      <c r="G16" s="33">
        <f>'Summary - Region (JP)'!$K16</f>
        <v>2.3333333333333335</v>
      </c>
      <c r="H16" s="37">
        <f>'Summary - Region (JP)'!$J16/'Summary - Region (JP)'!$D$3</f>
        <v>0.84</v>
      </c>
      <c r="I16" s="33">
        <f>'Summary - Region (CN)'!$K16</f>
        <v>4.2</v>
      </c>
      <c r="J16" s="37">
        <f>'Summary - Region (CN)'!$J16/'Summary - Region (CN)'!$D$3</f>
        <v>0.3125</v>
      </c>
    </row>
    <row r="17" spans="1:14" x14ac:dyDescent="0.2">
      <c r="A17" s="74" t="s">
        <v>217</v>
      </c>
      <c r="B17" s="74"/>
      <c r="C17" s="33">
        <f>'Summary - Region (US)'!$K17</f>
        <v>3.5</v>
      </c>
      <c r="D17" s="37">
        <f>'Summary - Region (US)'!$J17/'Summary - Region (US)'!$D$3</f>
        <v>0.42857142857142855</v>
      </c>
      <c r="E17" s="33">
        <f>'Summary - Region (EU)'!$K17</f>
        <v>2.4285714285714284</v>
      </c>
      <c r="F17" s="37">
        <f>'Summary - Region (EU)'!$J17/'Summary - Region (EU)'!$D$3</f>
        <v>0.69230769230769229</v>
      </c>
      <c r="G17" s="33">
        <f>'Summary - Region (JP)'!$K17</f>
        <v>2.5</v>
      </c>
      <c r="H17" s="37">
        <f>'Summary - Region (JP)'!$J17/'Summary - Region (JP)'!$D$3</f>
        <v>0.84</v>
      </c>
      <c r="I17" s="33">
        <f>'Summary - Region (CN)'!$K17</f>
        <v>3.8</v>
      </c>
      <c r="J17" s="37">
        <f>'Summary - Region (CN)'!$J17/'Summary - Region (CN)'!$D$3</f>
        <v>0.3125</v>
      </c>
    </row>
    <row r="18" spans="1:14" x14ac:dyDescent="0.2">
      <c r="A18" s="74" t="s">
        <v>208</v>
      </c>
      <c r="B18" s="74"/>
      <c r="C18" s="33">
        <f>'Summary - Region (US)'!$K18</f>
        <v>3.8181818181818183</v>
      </c>
      <c r="D18" s="37">
        <f>'Summary - Region (US)'!$J18/'Summary - Region (US)'!$D$3</f>
        <v>0.42857142857142855</v>
      </c>
      <c r="E18" s="33">
        <f>'Summary - Region (EU)'!$K18</f>
        <v>3.3333333333333335</v>
      </c>
      <c r="F18" s="37">
        <f>'Summary - Region (EU)'!$J18/'Summary - Region (EU)'!$D$3</f>
        <v>0.69230769230769229</v>
      </c>
      <c r="G18" s="33">
        <f>'Summary - Region (JP)'!$K18</f>
        <v>2.4666666666666668</v>
      </c>
      <c r="H18" s="37">
        <f>'Summary - Region (JP)'!$J18/'Summary - Region (JP)'!$D$3</f>
        <v>0.84</v>
      </c>
      <c r="I18" s="33">
        <f>'Summary - Region (CN)'!$K18</f>
        <v>4</v>
      </c>
      <c r="J18" s="37">
        <f>'Summary - Region (CN)'!$J18/'Summary - Region (CN)'!$D$3</f>
        <v>0.3125</v>
      </c>
    </row>
    <row r="19" spans="1:14" x14ac:dyDescent="0.2">
      <c r="A19" s="74" t="s">
        <v>209</v>
      </c>
      <c r="B19" s="74"/>
      <c r="C19" s="33">
        <f>'Summary - Region (US)'!$K19</f>
        <v>3.3</v>
      </c>
      <c r="D19" s="37">
        <f>'Summary - Region (US)'!$J19/'Summary - Region (US)'!$D$3</f>
        <v>0.42857142857142855</v>
      </c>
      <c r="E19" s="33">
        <f>'Summary - Region (EU)'!$K19</f>
        <v>3</v>
      </c>
      <c r="F19" s="37">
        <f>'Summary - Region (EU)'!$J19/'Summary - Region (EU)'!$D$3</f>
        <v>0.69230769230769229</v>
      </c>
      <c r="G19" s="33">
        <f>'Summary - Region (JP)'!$K19</f>
        <v>2.1333333333333333</v>
      </c>
      <c r="H19" s="37">
        <f>'Summary - Region (JP)'!$J19/'Summary - Region (JP)'!$D$3</f>
        <v>0.84</v>
      </c>
      <c r="I19" s="33">
        <f>'Summary - Region (CN)'!$K19</f>
        <v>4.25</v>
      </c>
      <c r="J19" s="37">
        <f>'Summary - Region (CN)'!$J19/'Summary - Region (CN)'!$D$3</f>
        <v>0.3125</v>
      </c>
    </row>
    <row r="20" spans="1:14" x14ac:dyDescent="0.2">
      <c r="A20" s="74" t="s">
        <v>210</v>
      </c>
      <c r="B20" s="74"/>
      <c r="C20" s="33">
        <f>'Summary - Region (US)'!$K20</f>
        <v>3.1</v>
      </c>
      <c r="D20" s="37">
        <f>'Summary - Region (US)'!$J20/'Summary - Region (US)'!$D$3</f>
        <v>0.42857142857142855</v>
      </c>
      <c r="E20" s="33">
        <f>'Summary - Region (EU)'!$K20</f>
        <v>3.1428571428571428</v>
      </c>
      <c r="F20" s="37">
        <f>'Summary - Region (EU)'!$J20/'Summary - Region (EU)'!$D$3</f>
        <v>0.69230769230769229</v>
      </c>
      <c r="G20" s="33">
        <f>'Summary - Region (JP)'!$K20</f>
        <v>2.1666666666666665</v>
      </c>
      <c r="H20" s="37">
        <f>'Summary - Region (JP)'!$J20/'Summary - Region (JP)'!$D$3</f>
        <v>0.84</v>
      </c>
      <c r="I20" s="33">
        <f>'Summary - Region (CN)'!$K20</f>
        <v>4.25</v>
      </c>
      <c r="J20" s="37">
        <f>'Summary - Region (CN)'!$J20/'Summary - Region (CN)'!$D$3</f>
        <v>0.3125</v>
      </c>
    </row>
    <row r="21" spans="1:14" x14ac:dyDescent="0.2">
      <c r="C21" s="36">
        <v>5</v>
      </c>
      <c r="E21" s="35">
        <v>5</v>
      </c>
      <c r="G21" s="35">
        <v>5</v>
      </c>
      <c r="I21" s="33">
        <f>'Summary - Region (CN)'!$K21</f>
        <v>0</v>
      </c>
      <c r="J21" s="37">
        <f>'Summary - Region (CN)'!$J21/'Summary - Region (CN)'!$D$3</f>
        <v>0</v>
      </c>
    </row>
    <row r="22" spans="1:14" x14ac:dyDescent="0.2">
      <c r="C22" s="31">
        <v>0</v>
      </c>
      <c r="E22" s="31">
        <v>0</v>
      </c>
      <c r="G22" s="31">
        <v>0</v>
      </c>
      <c r="I22" s="33">
        <f>'Summary - Region (CN)'!$K22</f>
        <v>0</v>
      </c>
      <c r="J22" s="37"/>
    </row>
    <row r="23" spans="1:14" ht="15" thickBot="1" x14ac:dyDescent="0.25">
      <c r="B23" s="39" t="s">
        <v>291</v>
      </c>
      <c r="C23" s="40">
        <f>AVERAGE(C14:C20)</f>
        <v>3.5636363636363639</v>
      </c>
      <c r="D23" s="41"/>
      <c r="E23" s="40">
        <f>AVERAGE(E14:E20)</f>
        <v>3.2145691609977325</v>
      </c>
      <c r="F23" s="41"/>
      <c r="G23" s="40">
        <f>AVERAGE(G14:G20)</f>
        <v>2.4315789473684211</v>
      </c>
      <c r="H23" s="41"/>
      <c r="I23" s="40">
        <f>AVERAGE(I14:I20)</f>
        <v>4.0714285714285712</v>
      </c>
      <c r="J23" s="41"/>
      <c r="K23" s="42"/>
      <c r="L23" s="43"/>
      <c r="M23" s="42"/>
      <c r="N23" s="43"/>
    </row>
    <row r="24" spans="1:14" ht="15" thickTop="1" x14ac:dyDescent="0.2">
      <c r="I24"/>
    </row>
    <row r="25" spans="1:14" x14ac:dyDescent="0.2">
      <c r="A25" s="73" t="s">
        <v>272</v>
      </c>
      <c r="B25" s="73"/>
      <c r="C25" s="70" t="s">
        <v>52</v>
      </c>
      <c r="D25" s="70"/>
      <c r="E25" s="71" t="s">
        <v>279</v>
      </c>
      <c r="F25" s="71"/>
      <c r="G25" s="72" t="s">
        <v>108</v>
      </c>
      <c r="H25" s="72"/>
      <c r="I25" s="78" t="s">
        <v>324</v>
      </c>
      <c r="J25" s="78"/>
    </row>
    <row r="26" spans="1:14" x14ac:dyDescent="0.2">
      <c r="A26" s="75" t="s">
        <v>259</v>
      </c>
      <c r="B26" s="75"/>
      <c r="C26" s="32" t="s">
        <v>291</v>
      </c>
      <c r="D26" s="38" t="s">
        <v>293</v>
      </c>
      <c r="E26" s="32" t="s">
        <v>291</v>
      </c>
      <c r="F26" s="38" t="s">
        <v>293</v>
      </c>
      <c r="G26" s="32" t="s">
        <v>291</v>
      </c>
      <c r="H26" s="38" t="s">
        <v>293</v>
      </c>
      <c r="I26" s="32" t="s">
        <v>291</v>
      </c>
      <c r="J26" s="38" t="s">
        <v>293</v>
      </c>
    </row>
    <row r="27" spans="1:14" x14ac:dyDescent="0.2">
      <c r="A27" s="74" t="s">
        <v>218</v>
      </c>
      <c r="B27" s="74"/>
      <c r="C27" s="31">
        <f>'Summary - Region (US)'!$K27</f>
        <v>4</v>
      </c>
      <c r="D27" s="37">
        <f>'Summary - Region (US)'!$J27/'Summary - Region (US)'!$D$3</f>
        <v>0.39285714285714285</v>
      </c>
      <c r="E27" s="31">
        <f>'Summary - Region (EU)'!$K27</f>
        <v>3.625</v>
      </c>
      <c r="F27" s="37">
        <f>'Summary - Region (EU)'!$J27/'Summary - Region (EU)'!$D$3</f>
        <v>0.61538461538461542</v>
      </c>
      <c r="G27" s="31">
        <f>'Summary - Region (JP)'!$K27</f>
        <v>2.7142857142857144</v>
      </c>
      <c r="H27" s="37">
        <f>'Summary - Region (JP)'!$J27/'Summary - Region (JP)'!$D$3</f>
        <v>0.68</v>
      </c>
      <c r="I27" s="33">
        <f>'Summary - Region (CN)'!$K27</f>
        <v>4</v>
      </c>
      <c r="J27" s="37">
        <f>'Summary - Region (CN)'!$J27/'Summary - Region (CN)'!$D$3</f>
        <v>0.25</v>
      </c>
    </row>
    <row r="28" spans="1:14" x14ac:dyDescent="0.2">
      <c r="A28" s="74" t="s">
        <v>219</v>
      </c>
      <c r="B28" s="74"/>
      <c r="C28" s="31">
        <f>'Summary - Region (US)'!$K28</f>
        <v>4.1818181818181817</v>
      </c>
      <c r="D28" s="37">
        <f>'Summary - Region (US)'!$J28/'Summary - Region (US)'!$D$3</f>
        <v>0.39285714285714285</v>
      </c>
      <c r="E28" s="31">
        <f>'Summary - Region (EU)'!$K28</f>
        <v>3.625</v>
      </c>
      <c r="F28" s="37">
        <f>'Summary - Region (EU)'!$J28/'Summary - Region (EU)'!$D$3</f>
        <v>0.61538461538461542</v>
      </c>
      <c r="G28" s="31">
        <f>'Summary - Region (JP)'!$K28</f>
        <v>2.6</v>
      </c>
      <c r="H28" s="37">
        <f>'Summary - Region (JP)'!$J28/'Summary - Region (JP)'!$D$3</f>
        <v>0.68</v>
      </c>
      <c r="I28" s="33">
        <f>'Summary - Region (CN)'!$K28</f>
        <v>4.25</v>
      </c>
      <c r="J28" s="37">
        <f>'Summary - Region (CN)'!$J28/'Summary - Region (CN)'!$D$3</f>
        <v>0.25</v>
      </c>
    </row>
    <row r="29" spans="1:14" x14ac:dyDescent="0.2">
      <c r="A29" s="74" t="s">
        <v>220</v>
      </c>
      <c r="B29" s="74"/>
      <c r="C29" s="31">
        <f>'Summary - Region (US)'!$K29</f>
        <v>4.0909090909090908</v>
      </c>
      <c r="D29" s="37">
        <f>'Summary - Region (US)'!$J29/'Summary - Region (US)'!$D$3</f>
        <v>0.39285714285714285</v>
      </c>
      <c r="E29" s="31">
        <f>'Summary - Region (EU)'!$K29</f>
        <v>3.25</v>
      </c>
      <c r="F29" s="37">
        <f>'Summary - Region (EU)'!$J29/'Summary - Region (EU)'!$D$3</f>
        <v>0.61538461538461542</v>
      </c>
      <c r="G29" s="31">
        <f>'Summary - Region (JP)'!$K29</f>
        <v>2.5333333333333332</v>
      </c>
      <c r="H29" s="37">
        <f>'Summary - Region (JP)'!$J29/'Summary - Region (JP)'!$D$3</f>
        <v>0.68</v>
      </c>
      <c r="I29" s="33">
        <f>'Summary - Region (CN)'!$K29</f>
        <v>4.5</v>
      </c>
      <c r="J29" s="37">
        <f>'Summary - Region (CN)'!$J29/'Summary - Region (CN)'!$D$3</f>
        <v>0.25</v>
      </c>
    </row>
    <row r="30" spans="1:14" x14ac:dyDescent="0.2">
      <c r="C30" s="36">
        <v>5</v>
      </c>
      <c r="E30" s="35">
        <v>5</v>
      </c>
      <c r="G30" s="35">
        <v>5</v>
      </c>
      <c r="I30" s="35">
        <v>5</v>
      </c>
    </row>
    <row r="31" spans="1:14" x14ac:dyDescent="0.2">
      <c r="C31" s="31">
        <v>0</v>
      </c>
      <c r="E31" s="31">
        <v>0</v>
      </c>
      <c r="G31" s="31">
        <v>0</v>
      </c>
      <c r="I31" s="31">
        <v>0</v>
      </c>
    </row>
    <row r="32" spans="1:14" ht="15" thickBot="1" x14ac:dyDescent="0.25">
      <c r="B32" s="39" t="s">
        <v>291</v>
      </c>
      <c r="C32" s="40">
        <f>AVERAGE(C27:C29)</f>
        <v>4.0909090909090908</v>
      </c>
      <c r="D32" s="41"/>
      <c r="E32" s="40">
        <f>AVERAGE(E27:E29)</f>
        <v>3.5</v>
      </c>
      <c r="F32" s="41"/>
      <c r="G32" s="40">
        <f>AVERAGE(G27:G29)</f>
        <v>2.6158730158730159</v>
      </c>
      <c r="H32" s="41"/>
      <c r="I32" s="40">
        <f>AVERAGE(I27:I29)</f>
        <v>4.25</v>
      </c>
      <c r="J32" s="41"/>
    </row>
    <row r="33" spans="1:10" ht="15" thickTop="1" x14ac:dyDescent="0.2">
      <c r="I33"/>
    </row>
    <row r="34" spans="1:10" x14ac:dyDescent="0.2">
      <c r="A34" s="73" t="s">
        <v>273</v>
      </c>
      <c r="B34" s="73"/>
      <c r="C34" s="70" t="s">
        <v>52</v>
      </c>
      <c r="D34" s="70"/>
      <c r="E34" s="71" t="s">
        <v>279</v>
      </c>
      <c r="F34" s="71"/>
      <c r="G34" s="72" t="s">
        <v>108</v>
      </c>
      <c r="H34" s="72"/>
      <c r="I34" s="78" t="s">
        <v>324</v>
      </c>
      <c r="J34" s="78"/>
    </row>
    <row r="35" spans="1:10" x14ac:dyDescent="0.2">
      <c r="A35" s="75" t="s">
        <v>259</v>
      </c>
      <c r="B35" s="75"/>
      <c r="C35" s="32" t="s">
        <v>291</v>
      </c>
      <c r="D35" s="38" t="s">
        <v>293</v>
      </c>
      <c r="E35" s="32" t="s">
        <v>291</v>
      </c>
      <c r="F35" s="38" t="s">
        <v>293</v>
      </c>
      <c r="G35" s="32" t="s">
        <v>291</v>
      </c>
      <c r="H35" s="38" t="s">
        <v>293</v>
      </c>
      <c r="I35" s="32" t="s">
        <v>291</v>
      </c>
      <c r="J35" s="38" t="s">
        <v>293</v>
      </c>
    </row>
    <row r="36" spans="1:10" x14ac:dyDescent="0.2">
      <c r="A36" s="74" t="s">
        <v>221</v>
      </c>
      <c r="B36" s="74"/>
      <c r="C36" s="31">
        <f>'Summary - Region (US)'!$K36</f>
        <v>3.9166666666666665</v>
      </c>
      <c r="D36" s="37">
        <f>'Summary - Region (US)'!$J36/'Summary - Region (US)'!$D$3</f>
        <v>0.42857142857142855</v>
      </c>
      <c r="E36" s="31">
        <f>'Summary - Region (EU)'!$K36</f>
        <v>2.5</v>
      </c>
      <c r="F36" s="37">
        <f>'Summary - Region (EU)'!$J36/'Summary - Region (EU)'!$D$3</f>
        <v>0.46153846153846156</v>
      </c>
      <c r="G36" s="31">
        <f>'Summary - Region (JP)'!$K36</f>
        <v>2.6315789473684212</v>
      </c>
      <c r="H36" s="37">
        <f>'Summary - Region (JP)'!$J36/'Summary - Region (JP)'!$D$3</f>
        <v>0.8</v>
      </c>
      <c r="I36" s="33">
        <f>'Summary - Region (CN)'!$K36</f>
        <v>4.2</v>
      </c>
      <c r="J36" s="37">
        <f>'Summary - Region (CN)'!$J36/'Summary - Region (CN)'!$D$3</f>
        <v>0.3125</v>
      </c>
    </row>
    <row r="37" spans="1:10" x14ac:dyDescent="0.2">
      <c r="A37" s="74" t="s">
        <v>222</v>
      </c>
      <c r="B37" s="74"/>
      <c r="C37" s="31">
        <f>'Summary - Region (US)'!$K37</f>
        <v>4.333333333333333</v>
      </c>
      <c r="D37" s="37">
        <f>'Summary - Region (US)'!$J37/'Summary - Region (US)'!$D$3</f>
        <v>0.42857142857142855</v>
      </c>
      <c r="E37" s="31">
        <f>'Summary - Region (EU)'!$K37</f>
        <v>3.5</v>
      </c>
      <c r="F37" s="37">
        <f>'Summary - Region (EU)'!$J37/'Summary - Region (EU)'!$D$3</f>
        <v>0.46153846153846156</v>
      </c>
      <c r="G37" s="31">
        <f>'Summary - Region (JP)'!$K37</f>
        <v>3</v>
      </c>
      <c r="H37" s="37">
        <f>'Summary - Region (JP)'!$J37/'Summary - Region (JP)'!$D$3</f>
        <v>0.8</v>
      </c>
      <c r="I37" s="33">
        <f>'Summary - Region (CN)'!$K37</f>
        <v>4.4000000000000004</v>
      </c>
      <c r="J37" s="37">
        <f>'Summary - Region (CN)'!$J37/'Summary - Region (CN)'!$D$3</f>
        <v>0.3125</v>
      </c>
    </row>
    <row r="38" spans="1:10" x14ac:dyDescent="0.2">
      <c r="A38" s="74" t="s">
        <v>223</v>
      </c>
      <c r="B38" s="74"/>
      <c r="C38" s="31">
        <f>'Summary - Region (US)'!$K38</f>
        <v>4.083333333333333</v>
      </c>
      <c r="D38" s="37">
        <f>'Summary - Region (US)'!$J38/'Summary - Region (US)'!$D$3</f>
        <v>0.42857142857142855</v>
      </c>
      <c r="E38" s="31">
        <f>'Summary - Region (EU)'!$K38</f>
        <v>2.6666666666666665</v>
      </c>
      <c r="F38" s="37">
        <f>'Summary - Region (EU)'!$J38/'Summary - Region (EU)'!$D$3</f>
        <v>0.46153846153846156</v>
      </c>
      <c r="G38" s="31">
        <f>'Summary - Region (JP)'!$K38</f>
        <v>2.4210526315789473</v>
      </c>
      <c r="H38" s="37">
        <f>'Summary - Region (JP)'!$J38/'Summary - Region (JP)'!$D$3</f>
        <v>0.8</v>
      </c>
      <c r="I38" s="33">
        <f>'Summary - Region (CN)'!$K38</f>
        <v>4.4000000000000004</v>
      </c>
      <c r="J38" s="37">
        <f>'Summary - Region (CN)'!$J38/'Summary - Region (CN)'!$D$3</f>
        <v>0.3125</v>
      </c>
    </row>
    <row r="39" spans="1:10" x14ac:dyDescent="0.2">
      <c r="A39" s="74" t="s">
        <v>224</v>
      </c>
      <c r="B39" s="74"/>
      <c r="C39" s="31">
        <f>'Summary - Region (US)'!$K39</f>
        <v>4.083333333333333</v>
      </c>
      <c r="D39" s="37">
        <f>'Summary - Region (US)'!$J39/'Summary - Region (US)'!$D$3</f>
        <v>0.42857142857142855</v>
      </c>
      <c r="E39" s="31">
        <f>'Summary - Region (EU)'!$K39</f>
        <v>3.3333333333333335</v>
      </c>
      <c r="F39" s="37">
        <f>'Summary - Region (EU)'!$J39/'Summary - Region (EU)'!$D$3</f>
        <v>0.46153846153846156</v>
      </c>
      <c r="G39" s="31">
        <f>'Summary - Region (JP)'!$K39</f>
        <v>2.7777777777777777</v>
      </c>
      <c r="H39" s="37">
        <f>'Summary - Region (JP)'!$J39/'Summary - Region (JP)'!$D$3</f>
        <v>0.8</v>
      </c>
      <c r="I39" s="33">
        <f>'Summary - Region (CN)'!$K39</f>
        <v>4.5999999999999996</v>
      </c>
      <c r="J39" s="37">
        <f>'Summary - Region (CN)'!$J39/'Summary - Region (CN)'!$D$3</f>
        <v>0.3125</v>
      </c>
    </row>
    <row r="40" spans="1:10" x14ac:dyDescent="0.2">
      <c r="C40" s="36">
        <v>5</v>
      </c>
      <c r="E40" s="35">
        <v>5</v>
      </c>
      <c r="G40" s="35">
        <v>5</v>
      </c>
      <c r="I40" s="35">
        <v>5</v>
      </c>
    </row>
    <row r="41" spans="1:10" x14ac:dyDescent="0.2">
      <c r="C41" s="31">
        <v>0</v>
      </c>
      <c r="E41" s="31">
        <v>0</v>
      </c>
      <c r="G41" s="31">
        <v>0</v>
      </c>
      <c r="I41" s="31">
        <v>0</v>
      </c>
    </row>
    <row r="42" spans="1:10" ht="15" thickBot="1" x14ac:dyDescent="0.25">
      <c r="B42" s="39" t="s">
        <v>291</v>
      </c>
      <c r="C42" s="40">
        <f>AVERAGE(C36:C39)</f>
        <v>4.1041666666666661</v>
      </c>
      <c r="D42" s="41"/>
      <c r="E42" s="40">
        <f>AVERAGE(E36:E39)</f>
        <v>3</v>
      </c>
      <c r="F42" s="41"/>
      <c r="G42" s="40">
        <f>AVERAGE(G36:G39)</f>
        <v>2.7076023391812862</v>
      </c>
      <c r="H42" s="41"/>
      <c r="I42" s="40">
        <f>AVERAGE(I36:I39)</f>
        <v>4.4000000000000004</v>
      </c>
      <c r="J42" s="41"/>
    </row>
    <row r="43" spans="1:10" ht="15" thickTop="1" x14ac:dyDescent="0.2">
      <c r="I43"/>
    </row>
    <row r="44" spans="1:10" x14ac:dyDescent="0.2">
      <c r="A44" s="76" t="s">
        <v>274</v>
      </c>
      <c r="B44" s="76"/>
      <c r="C44" s="70" t="s">
        <v>52</v>
      </c>
      <c r="D44" s="70"/>
      <c r="E44" s="71" t="s">
        <v>279</v>
      </c>
      <c r="F44" s="71"/>
      <c r="G44" s="72" t="s">
        <v>108</v>
      </c>
      <c r="H44" s="72"/>
      <c r="I44" s="78" t="s">
        <v>324</v>
      </c>
      <c r="J44" s="78"/>
    </row>
    <row r="45" spans="1:10" x14ac:dyDescent="0.2">
      <c r="A45" s="75" t="s">
        <v>259</v>
      </c>
      <c r="B45" s="75"/>
      <c r="C45" s="32" t="s">
        <v>291</v>
      </c>
      <c r="D45" s="38" t="s">
        <v>293</v>
      </c>
      <c r="E45" s="32" t="s">
        <v>291</v>
      </c>
      <c r="F45" s="38" t="s">
        <v>293</v>
      </c>
      <c r="G45" s="32" t="s">
        <v>291</v>
      </c>
      <c r="H45" s="38" t="s">
        <v>293</v>
      </c>
      <c r="I45" s="32" t="s">
        <v>291</v>
      </c>
      <c r="J45" s="38" t="s">
        <v>293</v>
      </c>
    </row>
    <row r="46" spans="1:10" x14ac:dyDescent="0.2">
      <c r="A46" s="74" t="s">
        <v>225</v>
      </c>
      <c r="B46" s="74"/>
      <c r="C46" s="31">
        <f>'Summary - Region (US)'!$K44</f>
        <v>3.5714285714285716</v>
      </c>
      <c r="D46" s="37">
        <f>'Summary - Region (US)'!$J44/'Summary - Region (US)'!$D$3</f>
        <v>0.25</v>
      </c>
      <c r="E46" s="31">
        <f>'Summary - Region (EU)'!$K44</f>
        <v>3.1666666666666665</v>
      </c>
      <c r="F46" s="37">
        <f>'Summary - Region (EU)'!$J44/'Summary - Region (EU)'!$D$3</f>
        <v>0.53846153846153844</v>
      </c>
      <c r="G46" s="31">
        <f>'Summary - Region (JP)'!$K44</f>
        <v>2.7692307692307692</v>
      </c>
      <c r="H46" s="37">
        <f>'Summary - Region (JP)'!$J44/'Summary - Region (JP)'!$D$3</f>
        <v>0.56000000000000005</v>
      </c>
      <c r="I46" s="33" t="e">
        <f>'Summary - Region (CN)'!$K46</f>
        <v>#DIV/0!</v>
      </c>
      <c r="J46" s="37">
        <f>'Summary - Region (CN)'!$J46/'Summary - Region (CN)'!$D$3</f>
        <v>0</v>
      </c>
    </row>
    <row r="47" spans="1:10" x14ac:dyDescent="0.2">
      <c r="A47" s="74" t="s">
        <v>226</v>
      </c>
      <c r="B47" s="74"/>
      <c r="C47" s="31">
        <f>'Summary - Region (US)'!$K45</f>
        <v>3.8571428571428572</v>
      </c>
      <c r="D47" s="37">
        <f>'Summary - Region (US)'!$J45/'Summary - Region (US)'!$D$3</f>
        <v>0.25</v>
      </c>
      <c r="E47" s="31">
        <f>'Summary - Region (EU)'!$K45</f>
        <v>3.5714285714285716</v>
      </c>
      <c r="F47" s="37">
        <f>'Summary - Region (EU)'!$J45/'Summary - Region (EU)'!$D$3</f>
        <v>0.53846153846153844</v>
      </c>
      <c r="G47" s="31">
        <f>'Summary - Region (JP)'!$K45</f>
        <v>3</v>
      </c>
      <c r="H47" s="37">
        <f>'Summary - Region (JP)'!$J45/'Summary - Region (JP)'!$D$3</f>
        <v>0.56000000000000005</v>
      </c>
      <c r="I47" s="33">
        <f>'Summary - Region (CN)'!$K47</f>
        <v>0</v>
      </c>
      <c r="J47" s="37">
        <f>'Summary - Region (CN)'!$J47/'Summary - Region (CN)'!$D$3</f>
        <v>0</v>
      </c>
    </row>
    <row r="48" spans="1:10" x14ac:dyDescent="0.2">
      <c r="A48" s="74" t="s">
        <v>227</v>
      </c>
      <c r="B48" s="74"/>
      <c r="C48" s="31">
        <f>'Summary - Region (US)'!$K46</f>
        <v>4.1428571428571432</v>
      </c>
      <c r="D48" s="37">
        <f>'Summary - Region (US)'!$J46/'Summary - Region (US)'!$D$3</f>
        <v>0.25</v>
      </c>
      <c r="E48" s="31">
        <f>'Summary - Region (EU)'!$K46</f>
        <v>3.2857142857142856</v>
      </c>
      <c r="F48" s="37">
        <f>'Summary - Region (EU)'!$J46/'Summary - Region (EU)'!$D$3</f>
        <v>0.53846153846153844</v>
      </c>
      <c r="G48" s="31">
        <f>'Summary - Region (JP)'!$K46</f>
        <v>2.6923076923076925</v>
      </c>
      <c r="H48" s="37">
        <f>'Summary - Region (JP)'!$J46/'Summary - Region (JP)'!$D$3</f>
        <v>0.56000000000000005</v>
      </c>
      <c r="I48" s="33">
        <f>'Summary - Region (CN)'!$K48</f>
        <v>0</v>
      </c>
      <c r="J48" s="37">
        <f>'Summary - Region (CN)'!$J48/'Summary - Region (CN)'!$D$3</f>
        <v>0</v>
      </c>
    </row>
    <row r="49" spans="1:10" x14ac:dyDescent="0.2">
      <c r="C49" s="36">
        <v>5</v>
      </c>
      <c r="E49" s="35">
        <v>5</v>
      </c>
      <c r="G49" s="35">
        <v>5</v>
      </c>
      <c r="I49" s="35">
        <v>5</v>
      </c>
    </row>
    <row r="50" spans="1:10" x14ac:dyDescent="0.2">
      <c r="C50" s="31">
        <v>0</v>
      </c>
      <c r="E50" s="31">
        <v>0</v>
      </c>
      <c r="G50" s="31">
        <v>0</v>
      </c>
      <c r="I50" s="31">
        <v>0</v>
      </c>
    </row>
    <row r="51" spans="1:10" ht="15" thickBot="1" x14ac:dyDescent="0.25">
      <c r="B51" s="39" t="s">
        <v>291</v>
      </c>
      <c r="C51" s="40">
        <f>AVERAGE(C46:C48)</f>
        <v>3.8571428571428577</v>
      </c>
      <c r="D51" s="41"/>
      <c r="E51" s="40">
        <f>AVERAGE(E46:E48)</f>
        <v>3.3412698412698414</v>
      </c>
      <c r="F51" s="41"/>
      <c r="G51" s="40">
        <f>AVERAGE(G46:G48)</f>
        <v>2.8205128205128207</v>
      </c>
      <c r="H51" s="41"/>
      <c r="I51" s="40" t="e">
        <f>AVERAGE(I46:I48)</f>
        <v>#DIV/0!</v>
      </c>
      <c r="J51" s="41"/>
    </row>
    <row r="52" spans="1:10" ht="15" thickTop="1" x14ac:dyDescent="0.2">
      <c r="I52"/>
    </row>
    <row r="53" spans="1:10" x14ac:dyDescent="0.2">
      <c r="A53" s="76" t="s">
        <v>275</v>
      </c>
      <c r="B53" s="76"/>
      <c r="C53" s="70" t="s">
        <v>52</v>
      </c>
      <c r="D53" s="70"/>
      <c r="E53" s="71" t="s">
        <v>279</v>
      </c>
      <c r="F53" s="71"/>
      <c r="G53" s="72" t="s">
        <v>108</v>
      </c>
      <c r="H53" s="72"/>
      <c r="I53" s="78" t="s">
        <v>324</v>
      </c>
      <c r="J53" s="78"/>
    </row>
    <row r="54" spans="1:10" x14ac:dyDescent="0.2">
      <c r="A54" s="77" t="s">
        <v>259</v>
      </c>
      <c r="B54" s="77"/>
      <c r="C54" s="32" t="s">
        <v>291</v>
      </c>
      <c r="D54" s="38" t="s">
        <v>293</v>
      </c>
      <c r="E54" s="32" t="s">
        <v>291</v>
      </c>
      <c r="F54" s="38" t="s">
        <v>293</v>
      </c>
      <c r="G54" s="32" t="s">
        <v>291</v>
      </c>
      <c r="H54" s="38" t="s">
        <v>293</v>
      </c>
      <c r="I54" s="32" t="s">
        <v>291</v>
      </c>
      <c r="J54" s="38" t="s">
        <v>293</v>
      </c>
    </row>
    <row r="55" spans="1:10" x14ac:dyDescent="0.2">
      <c r="A55" s="74" t="s">
        <v>228</v>
      </c>
      <c r="B55" s="74"/>
      <c r="C55" s="31">
        <f>'Summary - Region (US)'!$K53</f>
        <v>4.25</v>
      </c>
      <c r="D55" s="37">
        <f>'Summary - Region (US)'!$J53/'Summary - Region (US)'!$D$3</f>
        <v>0.14285714285714285</v>
      </c>
      <c r="E55" s="31">
        <f>'Summary - Region (EU)'!$K53</f>
        <v>2.6666666666666665</v>
      </c>
      <c r="F55" s="37">
        <f>'Summary - Region (EU)'!$J53/'Summary - Region (EU)'!$D$3</f>
        <v>0.23076923076923078</v>
      </c>
      <c r="G55" s="31">
        <f>'Summary - Region (JP)'!$K53</f>
        <v>3</v>
      </c>
      <c r="H55" s="37">
        <f>'Summary - Region (JP)'!$J53/'Summary - Region (JP)'!$D$3</f>
        <v>0.56000000000000005</v>
      </c>
      <c r="I55" s="33" t="e">
        <f>'Summary - Region (CN)'!$K55</f>
        <v>#DIV/0!</v>
      </c>
      <c r="J55" s="37">
        <f>'Summary - Region (CN)'!$J55/'Summary - Region (CN)'!$D$3</f>
        <v>0</v>
      </c>
    </row>
    <row r="56" spans="1:10" x14ac:dyDescent="0.2">
      <c r="A56" s="74" t="s">
        <v>229</v>
      </c>
      <c r="B56" s="74"/>
      <c r="C56" s="31">
        <f>'Summary - Region (US)'!$K54</f>
        <v>4</v>
      </c>
      <c r="D56" s="37">
        <f>'Summary - Region (US)'!$J54/'Summary - Region (US)'!$D$3</f>
        <v>0.14285714285714285</v>
      </c>
      <c r="E56" s="31">
        <f>'Summary - Region (EU)'!$K54</f>
        <v>3</v>
      </c>
      <c r="F56" s="37">
        <f>'Summary - Region (EU)'!$J54/'Summary - Region (EU)'!$D$3</f>
        <v>0.23076923076923078</v>
      </c>
      <c r="G56" s="31">
        <f>'Summary - Region (JP)'!$K54</f>
        <v>2.9166666666666665</v>
      </c>
      <c r="H56" s="37">
        <f>'Summary - Region (JP)'!$J54/'Summary - Region (JP)'!$D$3</f>
        <v>0.56000000000000005</v>
      </c>
      <c r="I56" s="33">
        <f>'Summary - Region (CN)'!$K56</f>
        <v>0</v>
      </c>
      <c r="J56" s="37">
        <f>'Summary - Region (CN)'!$J56/'Summary - Region (CN)'!$D$3</f>
        <v>0</v>
      </c>
    </row>
    <row r="57" spans="1:10" x14ac:dyDescent="0.2">
      <c r="A57" s="74" t="s">
        <v>230</v>
      </c>
      <c r="B57" s="74"/>
      <c r="C57" s="31">
        <f>'Summary - Region (US)'!$K55</f>
        <v>4.5</v>
      </c>
      <c r="D57" s="37">
        <f>'Summary - Region (US)'!$J55/'Summary - Region (US)'!$D$3</f>
        <v>0.14285714285714285</v>
      </c>
      <c r="E57" s="31">
        <f>'Summary - Region (EU)'!$K55</f>
        <v>2.6666666666666665</v>
      </c>
      <c r="F57" s="37">
        <f>'Summary - Region (EU)'!$J55/'Summary - Region (EU)'!$D$3</f>
        <v>0.23076923076923078</v>
      </c>
      <c r="G57" s="31">
        <f>'Summary - Region (JP)'!$K55</f>
        <v>3</v>
      </c>
      <c r="H57" s="37">
        <f>'Summary - Region (JP)'!$J55/'Summary - Region (JP)'!$D$3</f>
        <v>0.56000000000000005</v>
      </c>
      <c r="I57" s="33">
        <f>'Summary - Region (CN)'!$K57</f>
        <v>0</v>
      </c>
      <c r="J57" s="37">
        <f>'Summary - Region (CN)'!$J57/'Summary - Region (CN)'!$D$3</f>
        <v>0</v>
      </c>
    </row>
    <row r="58" spans="1:10" x14ac:dyDescent="0.2">
      <c r="C58" s="36">
        <v>5</v>
      </c>
      <c r="E58" s="35">
        <v>5</v>
      </c>
      <c r="G58" s="35">
        <v>5</v>
      </c>
      <c r="I58" s="35">
        <v>5</v>
      </c>
    </row>
    <row r="59" spans="1:10" x14ac:dyDescent="0.2">
      <c r="C59" s="31">
        <v>0</v>
      </c>
      <c r="E59" s="31">
        <v>0</v>
      </c>
      <c r="G59" s="31">
        <v>0</v>
      </c>
      <c r="I59" s="31">
        <v>0</v>
      </c>
    </row>
    <row r="60" spans="1:10" ht="15" thickBot="1" x14ac:dyDescent="0.25">
      <c r="B60" s="39" t="s">
        <v>291</v>
      </c>
      <c r="C60" s="40">
        <f>AVERAGE(C55:C57)</f>
        <v>4.25</v>
      </c>
      <c r="D60" s="41"/>
      <c r="E60" s="40">
        <f>AVERAGE(E55:E57)</f>
        <v>2.7777777777777772</v>
      </c>
      <c r="F60" s="41"/>
      <c r="G60" s="40">
        <f>AVERAGE(G55:G57)</f>
        <v>2.9722222222222219</v>
      </c>
      <c r="H60" s="41"/>
      <c r="I60" s="40" t="e">
        <f>AVERAGE(I55:I57)</f>
        <v>#DIV/0!</v>
      </c>
      <c r="J60" s="41"/>
    </row>
    <row r="61" spans="1:10" ht="15" thickTop="1" x14ac:dyDescent="0.2"/>
    <row r="63" spans="1:10" x14ac:dyDescent="0.2">
      <c r="A63" s="10" t="s">
        <v>278</v>
      </c>
      <c r="B63" s="10" t="s">
        <v>277</v>
      </c>
    </row>
    <row r="64" spans="1:10" x14ac:dyDescent="0.2">
      <c r="A64" t="s">
        <v>52</v>
      </c>
      <c r="B64" t="s">
        <v>126</v>
      </c>
    </row>
    <row r="65" spans="1:2" x14ac:dyDescent="0.2">
      <c r="A65" t="s">
        <v>279</v>
      </c>
      <c r="B65" t="s">
        <v>153</v>
      </c>
    </row>
    <row r="66" spans="1:2" x14ac:dyDescent="0.2">
      <c r="A66" t="s">
        <v>108</v>
      </c>
      <c r="B66" t="s">
        <v>167</v>
      </c>
    </row>
    <row r="67" spans="1:2" x14ac:dyDescent="0.2">
      <c r="B67" t="s">
        <v>51</v>
      </c>
    </row>
    <row r="68" spans="1:2" x14ac:dyDescent="0.2">
      <c r="B68" t="s">
        <v>88</v>
      </c>
    </row>
  </sheetData>
  <mergeCells count="57">
    <mergeCell ref="I53:J53"/>
    <mergeCell ref="I6:J6"/>
    <mergeCell ref="I12:J12"/>
    <mergeCell ref="I25:J25"/>
    <mergeCell ref="I34:J34"/>
    <mergeCell ref="I44:J44"/>
    <mergeCell ref="A47:B47"/>
    <mergeCell ref="A46:B46"/>
    <mergeCell ref="A45:B45"/>
    <mergeCell ref="A57:B57"/>
    <mergeCell ref="A56:B56"/>
    <mergeCell ref="A55:B55"/>
    <mergeCell ref="A54:B54"/>
    <mergeCell ref="A53:B53"/>
    <mergeCell ref="A48:B48"/>
    <mergeCell ref="A44:B44"/>
    <mergeCell ref="A39:B39"/>
    <mergeCell ref="A38:B38"/>
    <mergeCell ref="A37:B37"/>
    <mergeCell ref="A36:B36"/>
    <mergeCell ref="A35:B35"/>
    <mergeCell ref="A34:B34"/>
    <mergeCell ref="A29:B29"/>
    <mergeCell ref="A28:B28"/>
    <mergeCell ref="A27:B27"/>
    <mergeCell ref="A26:B26"/>
    <mergeCell ref="A25:B25"/>
    <mergeCell ref="A20:B20"/>
    <mergeCell ref="A19:B19"/>
    <mergeCell ref="A18:B18"/>
    <mergeCell ref="A17:B17"/>
    <mergeCell ref="A16:B16"/>
    <mergeCell ref="A15:B15"/>
    <mergeCell ref="A14:B14"/>
    <mergeCell ref="A13:B13"/>
    <mergeCell ref="A12:B12"/>
    <mergeCell ref="A9:B9"/>
    <mergeCell ref="A8:B8"/>
    <mergeCell ref="C6:D6"/>
    <mergeCell ref="A7:B7"/>
    <mergeCell ref="E6:F6"/>
    <mergeCell ref="G6:H6"/>
    <mergeCell ref="C12:D12"/>
    <mergeCell ref="E12:F12"/>
    <mergeCell ref="G12:H12"/>
    <mergeCell ref="C25:D25"/>
    <mergeCell ref="E25:F25"/>
    <mergeCell ref="G25:H25"/>
    <mergeCell ref="C53:D53"/>
    <mergeCell ref="E53:F53"/>
    <mergeCell ref="G53:H53"/>
    <mergeCell ref="C34:D34"/>
    <mergeCell ref="E34:F34"/>
    <mergeCell ref="G34:H34"/>
    <mergeCell ref="C44:D44"/>
    <mergeCell ref="E44:F44"/>
    <mergeCell ref="G44:H44"/>
  </mergeCells>
  <conditionalFormatting sqref="C8 E8 G8">
    <cfRule type="dataBar" priority="140">
      <dataBar>
        <cfvo type="min"/>
        <cfvo type="max"/>
        <color rgb="FF638EC6"/>
      </dataBar>
      <extLst>
        <ext xmlns:x14="http://schemas.microsoft.com/office/spreadsheetml/2009/9/main" uri="{B025F937-C7B1-47D3-B67F-A62EFF666E3E}">
          <x14:id>{8641058E-E9DE-1346-82F0-855FA1178C3B}</x14:id>
        </ext>
      </extLst>
    </cfRule>
  </conditionalFormatting>
  <conditionalFormatting sqref="C14:C21">
    <cfRule type="dataBar" priority="139">
      <dataBar>
        <cfvo type="min"/>
        <cfvo type="max"/>
        <color rgb="FF638EC6"/>
      </dataBar>
      <extLst>
        <ext xmlns:x14="http://schemas.microsoft.com/office/spreadsheetml/2009/9/main" uri="{B025F937-C7B1-47D3-B67F-A62EFF666E3E}">
          <x14:id>{B2F39D9E-6247-C746-9DCA-B27B9E1303CA}</x14:id>
        </ext>
      </extLst>
    </cfRule>
  </conditionalFormatting>
  <conditionalFormatting sqref="E14:E21">
    <cfRule type="dataBar" priority="138">
      <dataBar>
        <cfvo type="min"/>
        <cfvo type="max"/>
        <color rgb="FF638EC6"/>
      </dataBar>
      <extLst>
        <ext xmlns:x14="http://schemas.microsoft.com/office/spreadsheetml/2009/9/main" uri="{B025F937-C7B1-47D3-B67F-A62EFF666E3E}">
          <x14:id>{C47712FE-E838-9E4E-B701-68C5130FAC0C}</x14:id>
        </ext>
      </extLst>
    </cfRule>
  </conditionalFormatting>
  <conditionalFormatting sqref="G14:G21">
    <cfRule type="dataBar" priority="137">
      <dataBar>
        <cfvo type="min"/>
        <cfvo type="max"/>
        <color rgb="FF638EC6"/>
      </dataBar>
      <extLst>
        <ext xmlns:x14="http://schemas.microsoft.com/office/spreadsheetml/2009/9/main" uri="{B025F937-C7B1-47D3-B67F-A62EFF666E3E}">
          <x14:id>{65C4D471-9373-E54D-B5B3-96ED42F5ED63}</x14:id>
        </ext>
      </extLst>
    </cfRule>
  </conditionalFormatting>
  <conditionalFormatting sqref="C30">
    <cfRule type="dataBar" priority="136">
      <dataBar>
        <cfvo type="min"/>
        <cfvo type="max"/>
        <color rgb="FF638EC6"/>
      </dataBar>
      <extLst>
        <ext xmlns:x14="http://schemas.microsoft.com/office/spreadsheetml/2009/9/main" uri="{B025F937-C7B1-47D3-B67F-A62EFF666E3E}">
          <x14:id>{9229B7D1-C13F-394E-96B3-9A202D0565A6}</x14:id>
        </ext>
      </extLst>
    </cfRule>
  </conditionalFormatting>
  <conditionalFormatting sqref="E30">
    <cfRule type="dataBar" priority="135">
      <dataBar>
        <cfvo type="min"/>
        <cfvo type="max"/>
        <color rgb="FF638EC6"/>
      </dataBar>
      <extLst>
        <ext xmlns:x14="http://schemas.microsoft.com/office/spreadsheetml/2009/9/main" uri="{B025F937-C7B1-47D3-B67F-A62EFF666E3E}">
          <x14:id>{1C84844F-9AD4-D74D-9861-5A42C2EE40CE}</x14:id>
        </ext>
      </extLst>
    </cfRule>
  </conditionalFormatting>
  <conditionalFormatting sqref="G30">
    <cfRule type="dataBar" priority="134">
      <dataBar>
        <cfvo type="min"/>
        <cfvo type="max"/>
        <color rgb="FF638EC6"/>
      </dataBar>
      <extLst>
        <ext xmlns:x14="http://schemas.microsoft.com/office/spreadsheetml/2009/9/main" uri="{B025F937-C7B1-47D3-B67F-A62EFF666E3E}">
          <x14:id>{F10631A9-D341-644A-868B-8C6ED91CDB52}</x14:id>
        </ext>
      </extLst>
    </cfRule>
  </conditionalFormatting>
  <conditionalFormatting sqref="C40">
    <cfRule type="dataBar" priority="133">
      <dataBar>
        <cfvo type="min"/>
        <cfvo type="max"/>
        <color rgb="FF638EC6"/>
      </dataBar>
      <extLst>
        <ext xmlns:x14="http://schemas.microsoft.com/office/spreadsheetml/2009/9/main" uri="{B025F937-C7B1-47D3-B67F-A62EFF666E3E}">
          <x14:id>{08B41DC5-9CBD-D14C-8B51-25A8C400E744}</x14:id>
        </ext>
      </extLst>
    </cfRule>
  </conditionalFormatting>
  <conditionalFormatting sqref="E40">
    <cfRule type="dataBar" priority="132">
      <dataBar>
        <cfvo type="min"/>
        <cfvo type="max"/>
        <color rgb="FF638EC6"/>
      </dataBar>
      <extLst>
        <ext xmlns:x14="http://schemas.microsoft.com/office/spreadsheetml/2009/9/main" uri="{B025F937-C7B1-47D3-B67F-A62EFF666E3E}">
          <x14:id>{46D41D94-93AD-E246-B080-2CF6D607CB7B}</x14:id>
        </ext>
      </extLst>
    </cfRule>
  </conditionalFormatting>
  <conditionalFormatting sqref="G40">
    <cfRule type="dataBar" priority="131">
      <dataBar>
        <cfvo type="min"/>
        <cfvo type="max"/>
        <color rgb="FF638EC6"/>
      </dataBar>
      <extLst>
        <ext xmlns:x14="http://schemas.microsoft.com/office/spreadsheetml/2009/9/main" uri="{B025F937-C7B1-47D3-B67F-A62EFF666E3E}">
          <x14:id>{336FF27D-5D22-C646-913C-2762F92D55E4}</x14:id>
        </ext>
      </extLst>
    </cfRule>
  </conditionalFormatting>
  <conditionalFormatting sqref="C49">
    <cfRule type="dataBar" priority="130">
      <dataBar>
        <cfvo type="min"/>
        <cfvo type="max"/>
        <color rgb="FF638EC6"/>
      </dataBar>
      <extLst>
        <ext xmlns:x14="http://schemas.microsoft.com/office/spreadsheetml/2009/9/main" uri="{B025F937-C7B1-47D3-B67F-A62EFF666E3E}">
          <x14:id>{011CE227-02FC-EE4B-8454-408968FB2F75}</x14:id>
        </ext>
      </extLst>
    </cfRule>
  </conditionalFormatting>
  <conditionalFormatting sqref="E49">
    <cfRule type="dataBar" priority="129">
      <dataBar>
        <cfvo type="min"/>
        <cfvo type="max"/>
        <color rgb="FF638EC6"/>
      </dataBar>
      <extLst>
        <ext xmlns:x14="http://schemas.microsoft.com/office/spreadsheetml/2009/9/main" uri="{B025F937-C7B1-47D3-B67F-A62EFF666E3E}">
          <x14:id>{0F62AEB2-405F-2B42-90A7-551D7593D2C6}</x14:id>
        </ext>
      </extLst>
    </cfRule>
  </conditionalFormatting>
  <conditionalFormatting sqref="G49">
    <cfRule type="dataBar" priority="128">
      <dataBar>
        <cfvo type="min"/>
        <cfvo type="max"/>
        <color rgb="FF638EC6"/>
      </dataBar>
      <extLst>
        <ext xmlns:x14="http://schemas.microsoft.com/office/spreadsheetml/2009/9/main" uri="{B025F937-C7B1-47D3-B67F-A62EFF666E3E}">
          <x14:id>{BE9F6F4B-3FA2-CC47-921F-E9BFA62FF81B}</x14:id>
        </ext>
      </extLst>
    </cfRule>
  </conditionalFormatting>
  <conditionalFormatting sqref="C58">
    <cfRule type="dataBar" priority="127">
      <dataBar>
        <cfvo type="min"/>
        <cfvo type="max"/>
        <color rgb="FF638EC6"/>
      </dataBar>
      <extLst>
        <ext xmlns:x14="http://schemas.microsoft.com/office/spreadsheetml/2009/9/main" uri="{B025F937-C7B1-47D3-B67F-A62EFF666E3E}">
          <x14:id>{E5BB0438-13FE-B24D-8152-1D62452A7A09}</x14:id>
        </ext>
      </extLst>
    </cfRule>
  </conditionalFormatting>
  <conditionalFormatting sqref="E58">
    <cfRule type="dataBar" priority="126">
      <dataBar>
        <cfvo type="min"/>
        <cfvo type="max"/>
        <color rgb="FF638EC6"/>
      </dataBar>
      <extLst>
        <ext xmlns:x14="http://schemas.microsoft.com/office/spreadsheetml/2009/9/main" uri="{B025F937-C7B1-47D3-B67F-A62EFF666E3E}">
          <x14:id>{C57376BB-2FC7-AB40-A5C5-0BB7CF703A10}</x14:id>
        </ext>
      </extLst>
    </cfRule>
  </conditionalFormatting>
  <conditionalFormatting sqref="G58">
    <cfRule type="dataBar" priority="125">
      <dataBar>
        <cfvo type="min"/>
        <cfvo type="max"/>
        <color rgb="FF638EC6"/>
      </dataBar>
      <extLst>
        <ext xmlns:x14="http://schemas.microsoft.com/office/spreadsheetml/2009/9/main" uri="{B025F937-C7B1-47D3-B67F-A62EFF666E3E}">
          <x14:id>{FC73107F-E061-1347-8D98-AEA623EEA09B}</x14:id>
        </ext>
      </extLst>
    </cfRule>
  </conditionalFormatting>
  <conditionalFormatting sqref="C27:C30">
    <cfRule type="dataBar" priority="124">
      <dataBar>
        <cfvo type="min"/>
        <cfvo type="max"/>
        <color rgb="FF638EC6"/>
      </dataBar>
      <extLst>
        <ext xmlns:x14="http://schemas.microsoft.com/office/spreadsheetml/2009/9/main" uri="{B025F937-C7B1-47D3-B67F-A62EFF666E3E}">
          <x14:id>{6657B1FE-D3FB-8348-8A6F-703B1B103B9F}</x14:id>
        </ext>
      </extLst>
    </cfRule>
  </conditionalFormatting>
  <conditionalFormatting sqref="E27:E30">
    <cfRule type="dataBar" priority="123">
      <dataBar>
        <cfvo type="min"/>
        <cfvo type="max"/>
        <color rgb="FF638EC6"/>
      </dataBar>
      <extLst>
        <ext xmlns:x14="http://schemas.microsoft.com/office/spreadsheetml/2009/9/main" uri="{B025F937-C7B1-47D3-B67F-A62EFF666E3E}">
          <x14:id>{FAAF133F-8BED-FC46-B54D-007512D0DCDD}</x14:id>
        </ext>
      </extLst>
    </cfRule>
  </conditionalFormatting>
  <conditionalFormatting sqref="G27:G30">
    <cfRule type="dataBar" priority="122">
      <dataBar>
        <cfvo type="min"/>
        <cfvo type="max"/>
        <color rgb="FF638EC6"/>
      </dataBar>
      <extLst>
        <ext xmlns:x14="http://schemas.microsoft.com/office/spreadsheetml/2009/9/main" uri="{B025F937-C7B1-47D3-B67F-A62EFF666E3E}">
          <x14:id>{7086E254-DAC6-084A-86C1-ADE723EB444C}</x14:id>
        </ext>
      </extLst>
    </cfRule>
  </conditionalFormatting>
  <conditionalFormatting sqref="C36:C40">
    <cfRule type="dataBar" priority="121">
      <dataBar>
        <cfvo type="min"/>
        <cfvo type="max"/>
        <color rgb="FF638EC6"/>
      </dataBar>
      <extLst>
        <ext xmlns:x14="http://schemas.microsoft.com/office/spreadsheetml/2009/9/main" uri="{B025F937-C7B1-47D3-B67F-A62EFF666E3E}">
          <x14:id>{AE8A7F1B-C529-CD49-B35A-C568642E8808}</x14:id>
        </ext>
      </extLst>
    </cfRule>
  </conditionalFormatting>
  <conditionalFormatting sqref="E36:E40">
    <cfRule type="dataBar" priority="120">
      <dataBar>
        <cfvo type="min"/>
        <cfvo type="max"/>
        <color rgb="FF638EC6"/>
      </dataBar>
      <extLst>
        <ext xmlns:x14="http://schemas.microsoft.com/office/spreadsheetml/2009/9/main" uri="{B025F937-C7B1-47D3-B67F-A62EFF666E3E}">
          <x14:id>{4AC3FFA2-85AC-2E4C-A275-C1BD7DA09DC5}</x14:id>
        </ext>
      </extLst>
    </cfRule>
  </conditionalFormatting>
  <conditionalFormatting sqref="G36:G40">
    <cfRule type="dataBar" priority="119">
      <dataBar>
        <cfvo type="min"/>
        <cfvo type="max"/>
        <color rgb="FF638EC6"/>
      </dataBar>
      <extLst>
        <ext xmlns:x14="http://schemas.microsoft.com/office/spreadsheetml/2009/9/main" uri="{B025F937-C7B1-47D3-B67F-A62EFF666E3E}">
          <x14:id>{983A2256-9815-5D4E-8244-68B0A9AA7184}</x14:id>
        </ext>
      </extLst>
    </cfRule>
  </conditionalFormatting>
  <conditionalFormatting sqref="C46:C49">
    <cfRule type="dataBar" priority="118">
      <dataBar>
        <cfvo type="min"/>
        <cfvo type="max"/>
        <color rgb="FF638EC6"/>
      </dataBar>
      <extLst>
        <ext xmlns:x14="http://schemas.microsoft.com/office/spreadsheetml/2009/9/main" uri="{B025F937-C7B1-47D3-B67F-A62EFF666E3E}">
          <x14:id>{C66EC7C9-0569-FD4A-AFA0-E54F0AC053D1}</x14:id>
        </ext>
      </extLst>
    </cfRule>
  </conditionalFormatting>
  <conditionalFormatting sqref="E46:E49">
    <cfRule type="dataBar" priority="117">
      <dataBar>
        <cfvo type="min"/>
        <cfvo type="max"/>
        <color rgb="FF638EC6"/>
      </dataBar>
      <extLst>
        <ext xmlns:x14="http://schemas.microsoft.com/office/spreadsheetml/2009/9/main" uri="{B025F937-C7B1-47D3-B67F-A62EFF666E3E}">
          <x14:id>{B114D622-E8A8-FB41-A120-CD991EA72EA2}</x14:id>
        </ext>
      </extLst>
    </cfRule>
  </conditionalFormatting>
  <conditionalFormatting sqref="G46:G49">
    <cfRule type="dataBar" priority="116">
      <dataBar>
        <cfvo type="min"/>
        <cfvo type="max"/>
        <color rgb="FF638EC6"/>
      </dataBar>
      <extLst>
        <ext xmlns:x14="http://schemas.microsoft.com/office/spreadsheetml/2009/9/main" uri="{B025F937-C7B1-47D3-B67F-A62EFF666E3E}">
          <x14:id>{13BA281D-9DD0-2A40-9F92-2EA7A96BCA33}</x14:id>
        </ext>
      </extLst>
    </cfRule>
  </conditionalFormatting>
  <conditionalFormatting sqref="C55:C58">
    <cfRule type="dataBar" priority="115">
      <dataBar>
        <cfvo type="min"/>
        <cfvo type="max"/>
        <color rgb="FF638EC6"/>
      </dataBar>
      <extLst>
        <ext xmlns:x14="http://schemas.microsoft.com/office/spreadsheetml/2009/9/main" uri="{B025F937-C7B1-47D3-B67F-A62EFF666E3E}">
          <x14:id>{EE461226-0401-B241-ABAF-0B7158715648}</x14:id>
        </ext>
      </extLst>
    </cfRule>
  </conditionalFormatting>
  <conditionalFormatting sqref="E55:E58">
    <cfRule type="dataBar" priority="114">
      <dataBar>
        <cfvo type="min"/>
        <cfvo type="max"/>
        <color rgb="FF638EC6"/>
      </dataBar>
      <extLst>
        <ext xmlns:x14="http://schemas.microsoft.com/office/spreadsheetml/2009/9/main" uri="{B025F937-C7B1-47D3-B67F-A62EFF666E3E}">
          <x14:id>{7E52C19B-D1D0-E14E-BD6E-108093626AC8}</x14:id>
        </ext>
      </extLst>
    </cfRule>
  </conditionalFormatting>
  <conditionalFormatting sqref="G55:G58">
    <cfRule type="dataBar" priority="113">
      <dataBar>
        <cfvo type="min"/>
        <cfvo type="max"/>
        <color rgb="FF638EC6"/>
      </dataBar>
      <extLst>
        <ext xmlns:x14="http://schemas.microsoft.com/office/spreadsheetml/2009/9/main" uri="{B025F937-C7B1-47D3-B67F-A62EFF666E3E}">
          <x14:id>{C45C7D65-8D2C-5343-8093-7580560C0377}</x14:id>
        </ext>
      </extLst>
    </cfRule>
  </conditionalFormatting>
  <conditionalFormatting sqref="C23:H23 K23:M23">
    <cfRule type="dataBar" priority="112">
      <dataBar>
        <cfvo type="min"/>
        <cfvo type="max"/>
        <color rgb="FF638EC6"/>
      </dataBar>
      <extLst>
        <ext xmlns:x14="http://schemas.microsoft.com/office/spreadsheetml/2009/9/main" uri="{B025F937-C7B1-47D3-B67F-A62EFF666E3E}">
          <x14:id>{CA87551D-92AD-0645-AEC6-FA65E657A0A3}</x14:id>
        </ext>
      </extLst>
    </cfRule>
  </conditionalFormatting>
  <conditionalFormatting sqref="C32:H32">
    <cfRule type="dataBar" priority="111">
      <dataBar>
        <cfvo type="min"/>
        <cfvo type="max"/>
        <color rgb="FF638EC6"/>
      </dataBar>
      <extLst>
        <ext xmlns:x14="http://schemas.microsoft.com/office/spreadsheetml/2009/9/main" uri="{B025F937-C7B1-47D3-B67F-A62EFF666E3E}">
          <x14:id>{728034C1-0301-4B49-8BB6-3141BB495945}</x14:id>
        </ext>
      </extLst>
    </cfRule>
  </conditionalFormatting>
  <conditionalFormatting sqref="C42:H42">
    <cfRule type="dataBar" priority="110">
      <dataBar>
        <cfvo type="min"/>
        <cfvo type="max"/>
        <color rgb="FF638EC6"/>
      </dataBar>
      <extLst>
        <ext xmlns:x14="http://schemas.microsoft.com/office/spreadsheetml/2009/9/main" uri="{B025F937-C7B1-47D3-B67F-A62EFF666E3E}">
          <x14:id>{DEF214A3-DD6A-0A41-93A2-58DC51DBAB5C}</x14:id>
        </ext>
      </extLst>
    </cfRule>
  </conditionalFormatting>
  <conditionalFormatting sqref="C51:H51">
    <cfRule type="dataBar" priority="109">
      <dataBar>
        <cfvo type="min"/>
        <cfvo type="max"/>
        <color rgb="FF638EC6"/>
      </dataBar>
      <extLst>
        <ext xmlns:x14="http://schemas.microsoft.com/office/spreadsheetml/2009/9/main" uri="{B025F937-C7B1-47D3-B67F-A62EFF666E3E}">
          <x14:id>{C4CDF5B5-6232-564D-A920-0D954967ADDC}</x14:id>
        </ext>
      </extLst>
    </cfRule>
  </conditionalFormatting>
  <conditionalFormatting sqref="C60:H60">
    <cfRule type="dataBar" priority="108">
      <dataBar>
        <cfvo type="min"/>
        <cfvo type="max"/>
        <color rgb="FF638EC6"/>
      </dataBar>
      <extLst>
        <ext xmlns:x14="http://schemas.microsoft.com/office/spreadsheetml/2009/9/main" uri="{B025F937-C7B1-47D3-B67F-A62EFF666E3E}">
          <x14:id>{EAF1D2AD-7604-D04B-BD7C-A5CD5CA00C24}</x14:id>
        </ext>
      </extLst>
    </cfRule>
  </conditionalFormatting>
  <conditionalFormatting sqref="E8 C8 G8 K8:L8">
    <cfRule type="dataBar" priority="107">
      <dataBar>
        <cfvo type="min"/>
        <cfvo type="max"/>
        <color rgb="FF638EC6"/>
      </dataBar>
      <extLst>
        <ext xmlns:x14="http://schemas.microsoft.com/office/spreadsheetml/2009/9/main" uri="{B025F937-C7B1-47D3-B67F-A62EFF666E3E}">
          <x14:id>{553635B9-F6C4-ED4A-966A-E6A694910621}</x14:id>
        </ext>
      </extLst>
    </cfRule>
  </conditionalFormatting>
  <conditionalFormatting sqref="C14:C21 C23">
    <cfRule type="dataBar" priority="106">
      <dataBar>
        <cfvo type="min"/>
        <cfvo type="max"/>
        <color rgb="FF638EC6"/>
      </dataBar>
      <extLst>
        <ext xmlns:x14="http://schemas.microsoft.com/office/spreadsheetml/2009/9/main" uri="{B025F937-C7B1-47D3-B67F-A62EFF666E3E}">
          <x14:id>{850187BC-9543-8049-8B6B-BC201FFA3FD1}</x14:id>
        </ext>
      </extLst>
    </cfRule>
  </conditionalFormatting>
  <conditionalFormatting sqref="E14:E21 E23">
    <cfRule type="dataBar" priority="105">
      <dataBar>
        <cfvo type="min"/>
        <cfvo type="max"/>
        <color rgb="FF638EC6"/>
      </dataBar>
      <extLst>
        <ext xmlns:x14="http://schemas.microsoft.com/office/spreadsheetml/2009/9/main" uri="{B025F937-C7B1-47D3-B67F-A62EFF666E3E}">
          <x14:id>{D7C495CF-7303-E144-A681-280652F1C3BC}</x14:id>
        </ext>
      </extLst>
    </cfRule>
  </conditionalFormatting>
  <conditionalFormatting sqref="G14:G21 G23">
    <cfRule type="dataBar" priority="104">
      <dataBar>
        <cfvo type="min"/>
        <cfvo type="max"/>
        <color rgb="FF638EC6"/>
      </dataBar>
      <extLst>
        <ext xmlns:x14="http://schemas.microsoft.com/office/spreadsheetml/2009/9/main" uri="{B025F937-C7B1-47D3-B67F-A62EFF666E3E}">
          <x14:id>{C628BE32-6D4D-3E48-9555-E98CBFE110C6}</x14:id>
        </ext>
      </extLst>
    </cfRule>
  </conditionalFormatting>
  <conditionalFormatting sqref="C27:C32">
    <cfRule type="dataBar" priority="84">
      <dataBar>
        <cfvo type="min"/>
        <cfvo type="max"/>
        <color rgb="FF638EC6"/>
      </dataBar>
      <extLst>
        <ext xmlns:x14="http://schemas.microsoft.com/office/spreadsheetml/2009/9/main" uri="{B025F937-C7B1-47D3-B67F-A62EFF666E3E}">
          <x14:id>{6CA21772-C576-2E4E-B557-B56B8CCF7348}</x14:id>
        </ext>
      </extLst>
    </cfRule>
  </conditionalFormatting>
  <conditionalFormatting sqref="E27:E30 E32">
    <cfRule type="dataBar" priority="102">
      <dataBar>
        <cfvo type="min"/>
        <cfvo type="max"/>
        <color rgb="FF638EC6"/>
      </dataBar>
      <extLst>
        <ext xmlns:x14="http://schemas.microsoft.com/office/spreadsheetml/2009/9/main" uri="{B025F937-C7B1-47D3-B67F-A62EFF666E3E}">
          <x14:id>{7B046A7A-DDDE-EF4A-802B-D5D9B738E211}</x14:id>
        </ext>
      </extLst>
    </cfRule>
  </conditionalFormatting>
  <conditionalFormatting sqref="E31">
    <cfRule type="dataBar" priority="101">
      <dataBar>
        <cfvo type="min"/>
        <cfvo type="max"/>
        <color rgb="FF638EC6"/>
      </dataBar>
      <extLst>
        <ext xmlns:x14="http://schemas.microsoft.com/office/spreadsheetml/2009/9/main" uri="{B025F937-C7B1-47D3-B67F-A62EFF666E3E}">
          <x14:id>{171E91F3-AEEC-AE49-A2AA-B5AC69B1EB02}</x14:id>
        </ext>
      </extLst>
    </cfRule>
  </conditionalFormatting>
  <conditionalFormatting sqref="G31">
    <cfRule type="dataBar" priority="100">
      <dataBar>
        <cfvo type="min"/>
        <cfvo type="max"/>
        <color rgb="FF638EC6"/>
      </dataBar>
      <extLst>
        <ext xmlns:x14="http://schemas.microsoft.com/office/spreadsheetml/2009/9/main" uri="{B025F937-C7B1-47D3-B67F-A62EFF666E3E}">
          <x14:id>{20D9DAE8-4619-C44A-92A1-1E0507DE4D5F}</x14:id>
        </ext>
      </extLst>
    </cfRule>
  </conditionalFormatting>
  <conditionalFormatting sqref="G22">
    <cfRule type="dataBar" priority="99">
      <dataBar>
        <cfvo type="min"/>
        <cfvo type="max"/>
        <color rgb="FF638EC6"/>
      </dataBar>
      <extLst>
        <ext xmlns:x14="http://schemas.microsoft.com/office/spreadsheetml/2009/9/main" uri="{B025F937-C7B1-47D3-B67F-A62EFF666E3E}">
          <x14:id>{BF6E6BA0-82C2-BE4B-935D-A854FC1F3D17}</x14:id>
        </ext>
      </extLst>
    </cfRule>
  </conditionalFormatting>
  <conditionalFormatting sqref="E22">
    <cfRule type="dataBar" priority="98">
      <dataBar>
        <cfvo type="min"/>
        <cfvo type="max"/>
        <color rgb="FF638EC6"/>
      </dataBar>
      <extLst>
        <ext xmlns:x14="http://schemas.microsoft.com/office/spreadsheetml/2009/9/main" uri="{B025F937-C7B1-47D3-B67F-A62EFF666E3E}">
          <x14:id>{1B1F8839-F717-C640-A208-1304AD3AB06D}</x14:id>
        </ext>
      </extLst>
    </cfRule>
  </conditionalFormatting>
  <conditionalFormatting sqref="C22">
    <cfRule type="dataBar" priority="97">
      <dataBar>
        <cfvo type="min"/>
        <cfvo type="max"/>
        <color rgb="FF638EC6"/>
      </dataBar>
      <extLst>
        <ext xmlns:x14="http://schemas.microsoft.com/office/spreadsheetml/2009/9/main" uri="{B025F937-C7B1-47D3-B67F-A62EFF666E3E}">
          <x14:id>{4797317C-0B1F-504E-A07D-AA72AC3D386F}</x14:id>
        </ext>
      </extLst>
    </cfRule>
  </conditionalFormatting>
  <conditionalFormatting sqref="C41">
    <cfRule type="dataBar" priority="96">
      <dataBar>
        <cfvo type="min"/>
        <cfvo type="max"/>
        <color rgb="FF638EC6"/>
      </dataBar>
      <extLst>
        <ext xmlns:x14="http://schemas.microsoft.com/office/spreadsheetml/2009/9/main" uri="{B025F937-C7B1-47D3-B67F-A62EFF666E3E}">
          <x14:id>{7C9B5AB8-175E-9F4F-9AA1-D24941EE9DE3}</x14:id>
        </ext>
      </extLst>
    </cfRule>
  </conditionalFormatting>
  <conditionalFormatting sqref="E41">
    <cfRule type="dataBar" priority="95">
      <dataBar>
        <cfvo type="min"/>
        <cfvo type="max"/>
        <color rgb="FF638EC6"/>
      </dataBar>
      <extLst>
        <ext xmlns:x14="http://schemas.microsoft.com/office/spreadsheetml/2009/9/main" uri="{B025F937-C7B1-47D3-B67F-A62EFF666E3E}">
          <x14:id>{6508F4A8-A1AE-2841-8694-D37B0C74C692}</x14:id>
        </ext>
      </extLst>
    </cfRule>
  </conditionalFormatting>
  <conditionalFormatting sqref="G41">
    <cfRule type="dataBar" priority="94">
      <dataBar>
        <cfvo type="min"/>
        <cfvo type="max"/>
        <color rgb="FF638EC6"/>
      </dataBar>
      <extLst>
        <ext xmlns:x14="http://schemas.microsoft.com/office/spreadsheetml/2009/9/main" uri="{B025F937-C7B1-47D3-B67F-A62EFF666E3E}">
          <x14:id>{AB5F50EC-C0B3-0F44-8CDF-F1CA73B7428C}</x14:id>
        </ext>
      </extLst>
    </cfRule>
  </conditionalFormatting>
  <conditionalFormatting sqref="G50">
    <cfRule type="dataBar" priority="93">
      <dataBar>
        <cfvo type="min"/>
        <cfvo type="max"/>
        <color rgb="FF638EC6"/>
      </dataBar>
      <extLst>
        <ext xmlns:x14="http://schemas.microsoft.com/office/spreadsheetml/2009/9/main" uri="{B025F937-C7B1-47D3-B67F-A62EFF666E3E}">
          <x14:id>{85EA788B-4E28-014D-98E4-80B3BC2CDD88}</x14:id>
        </ext>
      </extLst>
    </cfRule>
  </conditionalFormatting>
  <conditionalFormatting sqref="E50">
    <cfRule type="dataBar" priority="92">
      <dataBar>
        <cfvo type="min"/>
        <cfvo type="max"/>
        <color rgb="FF638EC6"/>
      </dataBar>
      <extLst>
        <ext xmlns:x14="http://schemas.microsoft.com/office/spreadsheetml/2009/9/main" uri="{B025F937-C7B1-47D3-B67F-A62EFF666E3E}">
          <x14:id>{48B621AA-5A04-8E4E-BB02-13EC2846A825}</x14:id>
        </ext>
      </extLst>
    </cfRule>
  </conditionalFormatting>
  <conditionalFormatting sqref="C50">
    <cfRule type="dataBar" priority="91">
      <dataBar>
        <cfvo type="min"/>
        <cfvo type="max"/>
        <color rgb="FF638EC6"/>
      </dataBar>
      <extLst>
        <ext xmlns:x14="http://schemas.microsoft.com/office/spreadsheetml/2009/9/main" uri="{B025F937-C7B1-47D3-B67F-A62EFF666E3E}">
          <x14:id>{2C3C6E58-E4AF-4E41-84F3-CF23F48A65E7}</x14:id>
        </ext>
      </extLst>
    </cfRule>
  </conditionalFormatting>
  <conditionalFormatting sqref="C59">
    <cfRule type="dataBar" priority="90">
      <dataBar>
        <cfvo type="min"/>
        <cfvo type="max"/>
        <color rgb="FF638EC6"/>
      </dataBar>
      <extLst>
        <ext xmlns:x14="http://schemas.microsoft.com/office/spreadsheetml/2009/9/main" uri="{B025F937-C7B1-47D3-B67F-A62EFF666E3E}">
          <x14:id>{61864739-FBDF-B740-8EF6-E4B7DD6CF075}</x14:id>
        </ext>
      </extLst>
    </cfRule>
  </conditionalFormatting>
  <conditionalFormatting sqref="E59">
    <cfRule type="dataBar" priority="89">
      <dataBar>
        <cfvo type="min"/>
        <cfvo type="max"/>
        <color rgb="FF638EC6"/>
      </dataBar>
      <extLst>
        <ext xmlns:x14="http://schemas.microsoft.com/office/spreadsheetml/2009/9/main" uri="{B025F937-C7B1-47D3-B67F-A62EFF666E3E}">
          <x14:id>{4D19863D-C073-D049-A45F-ABB891C81F08}</x14:id>
        </ext>
      </extLst>
    </cfRule>
  </conditionalFormatting>
  <conditionalFormatting sqref="G59">
    <cfRule type="dataBar" priority="88">
      <dataBar>
        <cfvo type="min"/>
        <cfvo type="max"/>
        <color rgb="FF638EC6"/>
      </dataBar>
      <extLst>
        <ext xmlns:x14="http://schemas.microsoft.com/office/spreadsheetml/2009/9/main" uri="{B025F937-C7B1-47D3-B67F-A62EFF666E3E}">
          <x14:id>{BC2183C8-0727-D141-BABA-36266B71D48B}</x14:id>
        </ext>
      </extLst>
    </cfRule>
  </conditionalFormatting>
  <conditionalFormatting sqref="C14:C23">
    <cfRule type="dataBar" priority="87">
      <dataBar>
        <cfvo type="min"/>
        <cfvo type="max"/>
        <color rgb="FF638EC6"/>
      </dataBar>
      <extLst>
        <ext xmlns:x14="http://schemas.microsoft.com/office/spreadsheetml/2009/9/main" uri="{B025F937-C7B1-47D3-B67F-A62EFF666E3E}">
          <x14:id>{C55973A1-5CA3-7941-873F-0ABD56EFD21E}</x14:id>
        </ext>
      </extLst>
    </cfRule>
  </conditionalFormatting>
  <conditionalFormatting sqref="E14:E23">
    <cfRule type="dataBar" priority="86">
      <dataBar>
        <cfvo type="min"/>
        <cfvo type="max"/>
        <color rgb="FF638EC6"/>
      </dataBar>
      <extLst>
        <ext xmlns:x14="http://schemas.microsoft.com/office/spreadsheetml/2009/9/main" uri="{B025F937-C7B1-47D3-B67F-A62EFF666E3E}">
          <x14:id>{225CB824-239C-E241-88AD-EB87EACF4E5E}</x14:id>
        </ext>
      </extLst>
    </cfRule>
  </conditionalFormatting>
  <conditionalFormatting sqref="G14:G23">
    <cfRule type="dataBar" priority="85">
      <dataBar>
        <cfvo type="min"/>
        <cfvo type="max"/>
        <color rgb="FF638EC6"/>
      </dataBar>
      <extLst>
        <ext xmlns:x14="http://schemas.microsoft.com/office/spreadsheetml/2009/9/main" uri="{B025F937-C7B1-47D3-B67F-A62EFF666E3E}">
          <x14:id>{36476EAB-AC08-1749-8D84-138C4C1EC878}</x14:id>
        </ext>
      </extLst>
    </cfRule>
  </conditionalFormatting>
  <conditionalFormatting sqref="E27:E32">
    <cfRule type="dataBar" priority="83">
      <dataBar>
        <cfvo type="min"/>
        <cfvo type="max"/>
        <color rgb="FF638EC6"/>
      </dataBar>
      <extLst>
        <ext xmlns:x14="http://schemas.microsoft.com/office/spreadsheetml/2009/9/main" uri="{B025F937-C7B1-47D3-B67F-A62EFF666E3E}">
          <x14:id>{FF5CE51B-3649-C441-B358-C7B2B0B102EC}</x14:id>
        </ext>
      </extLst>
    </cfRule>
  </conditionalFormatting>
  <conditionalFormatting sqref="G27:G32">
    <cfRule type="dataBar" priority="82">
      <dataBar>
        <cfvo type="min"/>
        <cfvo type="max"/>
        <color rgb="FF638EC6"/>
      </dataBar>
      <extLst>
        <ext xmlns:x14="http://schemas.microsoft.com/office/spreadsheetml/2009/9/main" uri="{B025F937-C7B1-47D3-B67F-A62EFF666E3E}">
          <x14:id>{50738287-47EA-9649-8C05-F20A8BB9ECAB}</x14:id>
        </ext>
      </extLst>
    </cfRule>
  </conditionalFormatting>
  <conditionalFormatting sqref="C36:C42">
    <cfRule type="dataBar" priority="81">
      <dataBar>
        <cfvo type="min"/>
        <cfvo type="max"/>
        <color rgb="FF638EC6"/>
      </dataBar>
      <extLst>
        <ext xmlns:x14="http://schemas.microsoft.com/office/spreadsheetml/2009/9/main" uri="{B025F937-C7B1-47D3-B67F-A62EFF666E3E}">
          <x14:id>{FF8DE28E-1B40-9745-94F3-6259C2A2E03B}</x14:id>
        </ext>
      </extLst>
    </cfRule>
  </conditionalFormatting>
  <conditionalFormatting sqref="E36:E42">
    <cfRule type="dataBar" priority="80">
      <dataBar>
        <cfvo type="min"/>
        <cfvo type="max"/>
        <color rgb="FF638EC6"/>
      </dataBar>
      <extLst>
        <ext xmlns:x14="http://schemas.microsoft.com/office/spreadsheetml/2009/9/main" uri="{B025F937-C7B1-47D3-B67F-A62EFF666E3E}">
          <x14:id>{B9E88AC9-24F6-3849-960F-66E92476E8A6}</x14:id>
        </ext>
      </extLst>
    </cfRule>
  </conditionalFormatting>
  <conditionalFormatting sqref="G36:G42">
    <cfRule type="dataBar" priority="79">
      <dataBar>
        <cfvo type="min"/>
        <cfvo type="max"/>
        <color rgb="FF638EC6"/>
      </dataBar>
      <extLst>
        <ext xmlns:x14="http://schemas.microsoft.com/office/spreadsheetml/2009/9/main" uri="{B025F937-C7B1-47D3-B67F-A62EFF666E3E}">
          <x14:id>{CB122E9F-9511-904F-95E6-92492C6FB3E2}</x14:id>
        </ext>
      </extLst>
    </cfRule>
  </conditionalFormatting>
  <conditionalFormatting sqref="C46:C51">
    <cfRule type="dataBar" priority="78">
      <dataBar>
        <cfvo type="min"/>
        <cfvo type="max"/>
        <color rgb="FF638EC6"/>
      </dataBar>
      <extLst>
        <ext xmlns:x14="http://schemas.microsoft.com/office/spreadsheetml/2009/9/main" uri="{B025F937-C7B1-47D3-B67F-A62EFF666E3E}">
          <x14:id>{F386B3CA-C1BB-CA46-B5F3-C9C9169FD03A}</x14:id>
        </ext>
      </extLst>
    </cfRule>
  </conditionalFormatting>
  <conditionalFormatting sqref="E46:E51">
    <cfRule type="dataBar" priority="77">
      <dataBar>
        <cfvo type="min"/>
        <cfvo type="max"/>
        <color rgb="FF638EC6"/>
      </dataBar>
      <extLst>
        <ext xmlns:x14="http://schemas.microsoft.com/office/spreadsheetml/2009/9/main" uri="{B025F937-C7B1-47D3-B67F-A62EFF666E3E}">
          <x14:id>{BC094D77-F68B-CF43-838A-BB8F82046A5F}</x14:id>
        </ext>
      </extLst>
    </cfRule>
  </conditionalFormatting>
  <conditionalFormatting sqref="G46:G51">
    <cfRule type="dataBar" priority="76">
      <dataBar>
        <cfvo type="min"/>
        <cfvo type="max"/>
        <color rgb="FF638EC6"/>
      </dataBar>
      <extLst>
        <ext xmlns:x14="http://schemas.microsoft.com/office/spreadsheetml/2009/9/main" uri="{B025F937-C7B1-47D3-B67F-A62EFF666E3E}">
          <x14:id>{26AFA16B-32E3-B14B-98A4-8E9C45D5DDB0}</x14:id>
        </ext>
      </extLst>
    </cfRule>
  </conditionalFormatting>
  <conditionalFormatting sqref="C55:C60">
    <cfRule type="dataBar" priority="75">
      <dataBar>
        <cfvo type="min"/>
        <cfvo type="max"/>
        <color rgb="FF638EC6"/>
      </dataBar>
      <extLst>
        <ext xmlns:x14="http://schemas.microsoft.com/office/spreadsheetml/2009/9/main" uri="{B025F937-C7B1-47D3-B67F-A62EFF666E3E}">
          <x14:id>{A901D1DD-FBB7-9142-89B3-F3F810C8EE5A}</x14:id>
        </ext>
      </extLst>
    </cfRule>
  </conditionalFormatting>
  <conditionalFormatting sqref="E55:E60">
    <cfRule type="dataBar" priority="74">
      <dataBar>
        <cfvo type="min"/>
        <cfvo type="max"/>
        <color rgb="FF638EC6"/>
      </dataBar>
      <extLst>
        <ext xmlns:x14="http://schemas.microsoft.com/office/spreadsheetml/2009/9/main" uri="{B025F937-C7B1-47D3-B67F-A62EFF666E3E}">
          <x14:id>{6A8BE795-4781-614A-B2F6-D585AEE9FFBB}</x14:id>
        </ext>
      </extLst>
    </cfRule>
  </conditionalFormatting>
  <conditionalFormatting sqref="G55:G60">
    <cfRule type="dataBar" priority="73">
      <dataBar>
        <cfvo type="min"/>
        <cfvo type="max"/>
        <color rgb="FF638EC6"/>
      </dataBar>
      <extLst>
        <ext xmlns:x14="http://schemas.microsoft.com/office/spreadsheetml/2009/9/main" uri="{B025F937-C7B1-47D3-B67F-A62EFF666E3E}">
          <x14:id>{F7BDAA52-C9F4-9A4C-969F-9C71BB946D23}</x14:id>
        </ext>
      </extLst>
    </cfRule>
  </conditionalFormatting>
  <conditionalFormatting sqref="I8">
    <cfRule type="dataBar" priority="72">
      <dataBar>
        <cfvo type="min"/>
        <cfvo type="max"/>
        <color rgb="FF638EC6"/>
      </dataBar>
      <extLst>
        <ext xmlns:x14="http://schemas.microsoft.com/office/spreadsheetml/2009/9/main" uri="{B025F937-C7B1-47D3-B67F-A62EFF666E3E}">
          <x14:id>{46613006-BDF0-2F4B-87A6-ECEB6C7A0BCB}</x14:id>
        </ext>
      </extLst>
    </cfRule>
  </conditionalFormatting>
  <conditionalFormatting sqref="I14:I22">
    <cfRule type="dataBar" priority="71">
      <dataBar>
        <cfvo type="min"/>
        <cfvo type="max"/>
        <color rgb="FF638EC6"/>
      </dataBar>
      <extLst>
        <ext xmlns:x14="http://schemas.microsoft.com/office/spreadsheetml/2009/9/main" uri="{B025F937-C7B1-47D3-B67F-A62EFF666E3E}">
          <x14:id>{C7C7EC64-A737-5542-8A14-879556EA552E}</x14:id>
        </ext>
      </extLst>
    </cfRule>
  </conditionalFormatting>
  <conditionalFormatting sqref="I30">
    <cfRule type="dataBar" priority="70">
      <dataBar>
        <cfvo type="min"/>
        <cfvo type="max"/>
        <color rgb="FF638EC6"/>
      </dataBar>
      <extLst>
        <ext xmlns:x14="http://schemas.microsoft.com/office/spreadsheetml/2009/9/main" uri="{B025F937-C7B1-47D3-B67F-A62EFF666E3E}">
          <x14:id>{368A2EF7-9F55-4141-92D2-8020379CACED}</x14:id>
        </ext>
      </extLst>
    </cfRule>
  </conditionalFormatting>
  <conditionalFormatting sqref="I40">
    <cfRule type="dataBar" priority="69">
      <dataBar>
        <cfvo type="min"/>
        <cfvo type="max"/>
        <color rgb="FF638EC6"/>
      </dataBar>
      <extLst>
        <ext xmlns:x14="http://schemas.microsoft.com/office/spreadsheetml/2009/9/main" uri="{B025F937-C7B1-47D3-B67F-A62EFF666E3E}">
          <x14:id>{A4A84CF7-8E0A-8D45-A16B-A66C9CAC63F8}</x14:id>
        </ext>
      </extLst>
    </cfRule>
  </conditionalFormatting>
  <conditionalFormatting sqref="I49">
    <cfRule type="dataBar" priority="68">
      <dataBar>
        <cfvo type="min"/>
        <cfvo type="max"/>
        <color rgb="FF638EC6"/>
      </dataBar>
      <extLst>
        <ext xmlns:x14="http://schemas.microsoft.com/office/spreadsheetml/2009/9/main" uri="{B025F937-C7B1-47D3-B67F-A62EFF666E3E}">
          <x14:id>{1715EB96-9861-D34E-99E4-40BE46C55856}</x14:id>
        </ext>
      </extLst>
    </cfRule>
  </conditionalFormatting>
  <conditionalFormatting sqref="I58">
    <cfRule type="dataBar" priority="67">
      <dataBar>
        <cfvo type="min"/>
        <cfvo type="max"/>
        <color rgb="FF638EC6"/>
      </dataBar>
      <extLst>
        <ext xmlns:x14="http://schemas.microsoft.com/office/spreadsheetml/2009/9/main" uri="{B025F937-C7B1-47D3-B67F-A62EFF666E3E}">
          <x14:id>{9927F28B-C19C-9B42-970C-7DCE438663C1}</x14:id>
        </ext>
      </extLst>
    </cfRule>
  </conditionalFormatting>
  <conditionalFormatting sqref="I30">
    <cfRule type="dataBar" priority="66">
      <dataBar>
        <cfvo type="min"/>
        <cfvo type="max"/>
        <color rgb="FF638EC6"/>
      </dataBar>
      <extLst>
        <ext xmlns:x14="http://schemas.microsoft.com/office/spreadsheetml/2009/9/main" uri="{B025F937-C7B1-47D3-B67F-A62EFF666E3E}">
          <x14:id>{99822BD9-E134-8449-8377-BD435F86E224}</x14:id>
        </ext>
      </extLst>
    </cfRule>
  </conditionalFormatting>
  <conditionalFormatting sqref="I40">
    <cfRule type="dataBar" priority="65">
      <dataBar>
        <cfvo type="min"/>
        <cfvo type="max"/>
        <color rgb="FF638EC6"/>
      </dataBar>
      <extLst>
        <ext xmlns:x14="http://schemas.microsoft.com/office/spreadsheetml/2009/9/main" uri="{B025F937-C7B1-47D3-B67F-A62EFF666E3E}">
          <x14:id>{C10AFCE6-EA80-2D44-87EE-1386DB44CBF8}</x14:id>
        </ext>
      </extLst>
    </cfRule>
  </conditionalFormatting>
  <conditionalFormatting sqref="I49">
    <cfRule type="dataBar" priority="64">
      <dataBar>
        <cfvo type="min"/>
        <cfvo type="max"/>
        <color rgb="FF638EC6"/>
      </dataBar>
      <extLst>
        <ext xmlns:x14="http://schemas.microsoft.com/office/spreadsheetml/2009/9/main" uri="{B025F937-C7B1-47D3-B67F-A62EFF666E3E}">
          <x14:id>{2892FEB4-B070-2D4F-B9BB-FD6B5068412E}</x14:id>
        </ext>
      </extLst>
    </cfRule>
  </conditionalFormatting>
  <conditionalFormatting sqref="I58">
    <cfRule type="dataBar" priority="63">
      <dataBar>
        <cfvo type="min"/>
        <cfvo type="max"/>
        <color rgb="FF638EC6"/>
      </dataBar>
      <extLst>
        <ext xmlns:x14="http://schemas.microsoft.com/office/spreadsheetml/2009/9/main" uri="{B025F937-C7B1-47D3-B67F-A62EFF666E3E}">
          <x14:id>{3CFB38EC-161F-F24A-87DF-DEAF819EDB26}</x14:id>
        </ext>
      </extLst>
    </cfRule>
  </conditionalFormatting>
  <conditionalFormatting sqref="I23:J23">
    <cfRule type="dataBar" priority="62">
      <dataBar>
        <cfvo type="min"/>
        <cfvo type="max"/>
        <color rgb="FF638EC6"/>
      </dataBar>
      <extLst>
        <ext xmlns:x14="http://schemas.microsoft.com/office/spreadsheetml/2009/9/main" uri="{B025F937-C7B1-47D3-B67F-A62EFF666E3E}">
          <x14:id>{D44E729E-1B53-7948-B2E7-689BE48FD940}</x14:id>
        </ext>
      </extLst>
    </cfRule>
  </conditionalFormatting>
  <conditionalFormatting sqref="I32:J32">
    <cfRule type="dataBar" priority="61">
      <dataBar>
        <cfvo type="min"/>
        <cfvo type="max"/>
        <color rgb="FF638EC6"/>
      </dataBar>
      <extLst>
        <ext xmlns:x14="http://schemas.microsoft.com/office/spreadsheetml/2009/9/main" uri="{B025F937-C7B1-47D3-B67F-A62EFF666E3E}">
          <x14:id>{F135B7CC-1963-7D44-9381-F13FA1DE433C}</x14:id>
        </ext>
      </extLst>
    </cfRule>
  </conditionalFormatting>
  <conditionalFormatting sqref="I42:J42">
    <cfRule type="dataBar" priority="60">
      <dataBar>
        <cfvo type="min"/>
        <cfvo type="max"/>
        <color rgb="FF638EC6"/>
      </dataBar>
      <extLst>
        <ext xmlns:x14="http://schemas.microsoft.com/office/spreadsheetml/2009/9/main" uri="{B025F937-C7B1-47D3-B67F-A62EFF666E3E}">
          <x14:id>{76650533-DFFD-F647-B711-84E9CAE68033}</x14:id>
        </ext>
      </extLst>
    </cfRule>
  </conditionalFormatting>
  <conditionalFormatting sqref="I51:J51">
    <cfRule type="dataBar" priority="59">
      <dataBar>
        <cfvo type="min"/>
        <cfvo type="max"/>
        <color rgb="FF638EC6"/>
      </dataBar>
      <extLst>
        <ext xmlns:x14="http://schemas.microsoft.com/office/spreadsheetml/2009/9/main" uri="{B025F937-C7B1-47D3-B67F-A62EFF666E3E}">
          <x14:id>{545BC384-5445-044C-8619-6EFC117E8C3F}</x14:id>
        </ext>
      </extLst>
    </cfRule>
  </conditionalFormatting>
  <conditionalFormatting sqref="I60:J60">
    <cfRule type="dataBar" priority="58">
      <dataBar>
        <cfvo type="min"/>
        <cfvo type="max"/>
        <color rgb="FF638EC6"/>
      </dataBar>
      <extLst>
        <ext xmlns:x14="http://schemas.microsoft.com/office/spreadsheetml/2009/9/main" uri="{B025F937-C7B1-47D3-B67F-A62EFF666E3E}">
          <x14:id>{7539502F-F059-9643-A27C-9B96A20AF2AD}</x14:id>
        </ext>
      </extLst>
    </cfRule>
  </conditionalFormatting>
  <conditionalFormatting sqref="I8">
    <cfRule type="dataBar" priority="57">
      <dataBar>
        <cfvo type="min"/>
        <cfvo type="max"/>
        <color rgb="FF638EC6"/>
      </dataBar>
      <extLst>
        <ext xmlns:x14="http://schemas.microsoft.com/office/spreadsheetml/2009/9/main" uri="{B025F937-C7B1-47D3-B67F-A62EFF666E3E}">
          <x14:id>{C7ED7A94-9A5E-8245-80F6-FC9BD4D5AF7C}</x14:id>
        </ext>
      </extLst>
    </cfRule>
  </conditionalFormatting>
  <conditionalFormatting sqref="I14:I23">
    <cfRule type="dataBar" priority="56">
      <dataBar>
        <cfvo type="min"/>
        <cfvo type="max"/>
        <color rgb="FF638EC6"/>
      </dataBar>
      <extLst>
        <ext xmlns:x14="http://schemas.microsoft.com/office/spreadsheetml/2009/9/main" uri="{B025F937-C7B1-47D3-B67F-A62EFF666E3E}">
          <x14:id>{1FD68A4A-D877-E846-9C02-BC118D787458}</x14:id>
        </ext>
      </extLst>
    </cfRule>
  </conditionalFormatting>
  <conditionalFormatting sqref="I31">
    <cfRule type="dataBar" priority="55">
      <dataBar>
        <cfvo type="min"/>
        <cfvo type="max"/>
        <color rgb="FF638EC6"/>
      </dataBar>
      <extLst>
        <ext xmlns:x14="http://schemas.microsoft.com/office/spreadsheetml/2009/9/main" uri="{B025F937-C7B1-47D3-B67F-A62EFF666E3E}">
          <x14:id>{F6B5365B-8D8B-B744-A87D-EFDD17FDE2FE}</x14:id>
        </ext>
      </extLst>
    </cfRule>
  </conditionalFormatting>
  <conditionalFormatting sqref="I41">
    <cfRule type="dataBar" priority="53">
      <dataBar>
        <cfvo type="min"/>
        <cfvo type="max"/>
        <color rgb="FF638EC6"/>
      </dataBar>
      <extLst>
        <ext xmlns:x14="http://schemas.microsoft.com/office/spreadsheetml/2009/9/main" uri="{B025F937-C7B1-47D3-B67F-A62EFF666E3E}">
          <x14:id>{8FA55F41-13AC-B844-9CD1-FAE40B722FC2}</x14:id>
        </ext>
      </extLst>
    </cfRule>
  </conditionalFormatting>
  <conditionalFormatting sqref="I50">
    <cfRule type="dataBar" priority="52">
      <dataBar>
        <cfvo type="min"/>
        <cfvo type="max"/>
        <color rgb="FF638EC6"/>
      </dataBar>
      <extLst>
        <ext xmlns:x14="http://schemas.microsoft.com/office/spreadsheetml/2009/9/main" uri="{B025F937-C7B1-47D3-B67F-A62EFF666E3E}">
          <x14:id>{B8744AED-5888-DA47-9484-62A70F407778}</x14:id>
        </ext>
      </extLst>
    </cfRule>
  </conditionalFormatting>
  <conditionalFormatting sqref="I59">
    <cfRule type="dataBar" priority="51">
      <dataBar>
        <cfvo type="min"/>
        <cfvo type="max"/>
        <color rgb="FF638EC6"/>
      </dataBar>
      <extLst>
        <ext xmlns:x14="http://schemas.microsoft.com/office/spreadsheetml/2009/9/main" uri="{B025F937-C7B1-47D3-B67F-A62EFF666E3E}">
          <x14:id>{1AF18582-707C-8E46-B597-604054C67CC6}</x14:id>
        </ext>
      </extLst>
    </cfRule>
  </conditionalFormatting>
  <conditionalFormatting sqref="I14:I23">
    <cfRule type="dataBar" priority="5">
      <dataBar>
        <cfvo type="min"/>
        <cfvo type="max"/>
        <color rgb="FF638EC6"/>
      </dataBar>
      <extLst>
        <ext xmlns:x14="http://schemas.microsoft.com/office/spreadsheetml/2009/9/main" uri="{B025F937-C7B1-47D3-B67F-A62EFF666E3E}">
          <x14:id>{A13B5D4B-FF45-8643-8648-BAA0C484608B}</x14:id>
        </ext>
      </extLst>
    </cfRule>
  </conditionalFormatting>
  <conditionalFormatting sqref="I30:I32">
    <cfRule type="dataBar" priority="49">
      <dataBar>
        <cfvo type="min"/>
        <cfvo type="max"/>
        <color rgb="FF638EC6"/>
      </dataBar>
      <extLst>
        <ext xmlns:x14="http://schemas.microsoft.com/office/spreadsheetml/2009/9/main" uri="{B025F937-C7B1-47D3-B67F-A62EFF666E3E}">
          <x14:id>{3B957D71-CB71-464D-B9B4-4607294D2827}</x14:id>
        </ext>
      </extLst>
    </cfRule>
  </conditionalFormatting>
  <conditionalFormatting sqref="I40:I42">
    <cfRule type="dataBar" priority="48">
      <dataBar>
        <cfvo type="min"/>
        <cfvo type="max"/>
        <color rgb="FF638EC6"/>
      </dataBar>
      <extLst>
        <ext xmlns:x14="http://schemas.microsoft.com/office/spreadsheetml/2009/9/main" uri="{B025F937-C7B1-47D3-B67F-A62EFF666E3E}">
          <x14:id>{BCF79A17-3DB3-F842-ACEE-D3A6C09ACD4C}</x14:id>
        </ext>
      </extLst>
    </cfRule>
  </conditionalFormatting>
  <conditionalFormatting sqref="I49:I51">
    <cfRule type="dataBar" priority="47">
      <dataBar>
        <cfvo type="min"/>
        <cfvo type="max"/>
        <color rgb="FF638EC6"/>
      </dataBar>
      <extLst>
        <ext xmlns:x14="http://schemas.microsoft.com/office/spreadsheetml/2009/9/main" uri="{B025F937-C7B1-47D3-B67F-A62EFF666E3E}">
          <x14:id>{0047EE26-B4A4-3847-A231-7DC506027352}</x14:id>
        </ext>
      </extLst>
    </cfRule>
  </conditionalFormatting>
  <conditionalFormatting sqref="I58:I60">
    <cfRule type="dataBar" priority="46">
      <dataBar>
        <cfvo type="min"/>
        <cfvo type="max"/>
        <color rgb="FF638EC6"/>
      </dataBar>
      <extLst>
        <ext xmlns:x14="http://schemas.microsoft.com/office/spreadsheetml/2009/9/main" uri="{B025F937-C7B1-47D3-B67F-A62EFF666E3E}">
          <x14:id>{C7A422F0-6E3C-B34D-9713-1EDAD4759C98}</x14:id>
        </ext>
      </extLst>
    </cfRule>
  </conditionalFormatting>
  <conditionalFormatting sqref="I27">
    <cfRule type="dataBar" priority="45">
      <dataBar>
        <cfvo type="min"/>
        <cfvo type="max"/>
        <color rgb="FF638EC6"/>
      </dataBar>
      <extLst>
        <ext xmlns:x14="http://schemas.microsoft.com/office/spreadsheetml/2009/9/main" uri="{B025F937-C7B1-47D3-B67F-A62EFF666E3E}">
          <x14:id>{F2D2313A-B91E-2D48-8651-6D020171F63E}</x14:id>
        </ext>
      </extLst>
    </cfRule>
  </conditionalFormatting>
  <conditionalFormatting sqref="I27">
    <cfRule type="dataBar" priority="44">
      <dataBar>
        <cfvo type="min"/>
        <cfvo type="max"/>
        <color rgb="FF638EC6"/>
      </dataBar>
      <extLst>
        <ext xmlns:x14="http://schemas.microsoft.com/office/spreadsheetml/2009/9/main" uri="{B025F937-C7B1-47D3-B67F-A62EFF666E3E}">
          <x14:id>{FADC038A-368E-3544-B92A-3CBF2444F549}</x14:id>
        </ext>
      </extLst>
    </cfRule>
  </conditionalFormatting>
  <conditionalFormatting sqref="I27">
    <cfRule type="dataBar" priority="43">
      <dataBar>
        <cfvo type="min"/>
        <cfvo type="max"/>
        <color rgb="FF638EC6"/>
      </dataBar>
      <extLst>
        <ext xmlns:x14="http://schemas.microsoft.com/office/spreadsheetml/2009/9/main" uri="{B025F937-C7B1-47D3-B67F-A62EFF666E3E}">
          <x14:id>{5EA003C3-E93C-4C41-B76B-8BB2DB6F4533}</x14:id>
        </ext>
      </extLst>
    </cfRule>
  </conditionalFormatting>
  <conditionalFormatting sqref="I28">
    <cfRule type="dataBar" priority="42">
      <dataBar>
        <cfvo type="min"/>
        <cfvo type="max"/>
        <color rgb="FF638EC6"/>
      </dataBar>
      <extLst>
        <ext xmlns:x14="http://schemas.microsoft.com/office/spreadsheetml/2009/9/main" uri="{B025F937-C7B1-47D3-B67F-A62EFF666E3E}">
          <x14:id>{41871C05-00AD-AD46-8564-4BB91119E5DF}</x14:id>
        </ext>
      </extLst>
    </cfRule>
  </conditionalFormatting>
  <conditionalFormatting sqref="I28">
    <cfRule type="dataBar" priority="41">
      <dataBar>
        <cfvo type="min"/>
        <cfvo type="max"/>
        <color rgb="FF638EC6"/>
      </dataBar>
      <extLst>
        <ext xmlns:x14="http://schemas.microsoft.com/office/spreadsheetml/2009/9/main" uri="{B025F937-C7B1-47D3-B67F-A62EFF666E3E}">
          <x14:id>{FD87E42F-4677-584A-A7B2-2BE7342AE47F}</x14:id>
        </ext>
      </extLst>
    </cfRule>
  </conditionalFormatting>
  <conditionalFormatting sqref="I28">
    <cfRule type="dataBar" priority="40">
      <dataBar>
        <cfvo type="min"/>
        <cfvo type="max"/>
        <color rgb="FF638EC6"/>
      </dataBar>
      <extLst>
        <ext xmlns:x14="http://schemas.microsoft.com/office/spreadsheetml/2009/9/main" uri="{B025F937-C7B1-47D3-B67F-A62EFF666E3E}">
          <x14:id>{B2DC754E-5AE6-7A4D-8EA3-091578E8A281}</x14:id>
        </ext>
      </extLst>
    </cfRule>
  </conditionalFormatting>
  <conditionalFormatting sqref="I29">
    <cfRule type="dataBar" priority="39">
      <dataBar>
        <cfvo type="min"/>
        <cfvo type="max"/>
        <color rgb="FF638EC6"/>
      </dataBar>
      <extLst>
        <ext xmlns:x14="http://schemas.microsoft.com/office/spreadsheetml/2009/9/main" uri="{B025F937-C7B1-47D3-B67F-A62EFF666E3E}">
          <x14:id>{C23852DD-3EE9-124E-A5DC-743FA06E941C}</x14:id>
        </ext>
      </extLst>
    </cfRule>
  </conditionalFormatting>
  <conditionalFormatting sqref="I29">
    <cfRule type="dataBar" priority="38">
      <dataBar>
        <cfvo type="min"/>
        <cfvo type="max"/>
        <color rgb="FF638EC6"/>
      </dataBar>
      <extLst>
        <ext xmlns:x14="http://schemas.microsoft.com/office/spreadsheetml/2009/9/main" uri="{B025F937-C7B1-47D3-B67F-A62EFF666E3E}">
          <x14:id>{FED02BDE-84E2-C242-9984-C66A720584EC}</x14:id>
        </ext>
      </extLst>
    </cfRule>
  </conditionalFormatting>
  <conditionalFormatting sqref="I29">
    <cfRule type="dataBar" priority="37">
      <dataBar>
        <cfvo type="min"/>
        <cfvo type="max"/>
        <color rgb="FF638EC6"/>
      </dataBar>
      <extLst>
        <ext xmlns:x14="http://schemas.microsoft.com/office/spreadsheetml/2009/9/main" uri="{B025F937-C7B1-47D3-B67F-A62EFF666E3E}">
          <x14:id>{D7B1F4B9-614F-4140-937A-E3DBFE51F387}</x14:id>
        </ext>
      </extLst>
    </cfRule>
  </conditionalFormatting>
  <conditionalFormatting sqref="I36">
    <cfRule type="dataBar" priority="36">
      <dataBar>
        <cfvo type="min"/>
        <cfvo type="max"/>
        <color rgb="FF638EC6"/>
      </dataBar>
      <extLst>
        <ext xmlns:x14="http://schemas.microsoft.com/office/spreadsheetml/2009/9/main" uri="{B025F937-C7B1-47D3-B67F-A62EFF666E3E}">
          <x14:id>{7929B705-646D-6A4B-8E20-66F62C89FE73}</x14:id>
        </ext>
      </extLst>
    </cfRule>
  </conditionalFormatting>
  <conditionalFormatting sqref="I36">
    <cfRule type="dataBar" priority="35">
      <dataBar>
        <cfvo type="min"/>
        <cfvo type="max"/>
        <color rgb="FF638EC6"/>
      </dataBar>
      <extLst>
        <ext xmlns:x14="http://schemas.microsoft.com/office/spreadsheetml/2009/9/main" uri="{B025F937-C7B1-47D3-B67F-A62EFF666E3E}">
          <x14:id>{640FE297-1633-584C-9924-1C284994BE76}</x14:id>
        </ext>
      </extLst>
    </cfRule>
  </conditionalFormatting>
  <conditionalFormatting sqref="I36">
    <cfRule type="dataBar" priority="34">
      <dataBar>
        <cfvo type="min"/>
        <cfvo type="max"/>
        <color rgb="FF638EC6"/>
      </dataBar>
      <extLst>
        <ext xmlns:x14="http://schemas.microsoft.com/office/spreadsheetml/2009/9/main" uri="{B025F937-C7B1-47D3-B67F-A62EFF666E3E}">
          <x14:id>{1E9C0FAC-6FEA-994F-BF31-8BA8AC4CDCD4}</x14:id>
        </ext>
      </extLst>
    </cfRule>
  </conditionalFormatting>
  <conditionalFormatting sqref="I37">
    <cfRule type="dataBar" priority="33">
      <dataBar>
        <cfvo type="min"/>
        <cfvo type="max"/>
        <color rgb="FF638EC6"/>
      </dataBar>
      <extLst>
        <ext xmlns:x14="http://schemas.microsoft.com/office/spreadsheetml/2009/9/main" uri="{B025F937-C7B1-47D3-B67F-A62EFF666E3E}">
          <x14:id>{B4927872-72D4-1B4D-943B-40AD99C4C7A8}</x14:id>
        </ext>
      </extLst>
    </cfRule>
  </conditionalFormatting>
  <conditionalFormatting sqref="I37">
    <cfRule type="dataBar" priority="32">
      <dataBar>
        <cfvo type="min"/>
        <cfvo type="max"/>
        <color rgb="FF638EC6"/>
      </dataBar>
      <extLst>
        <ext xmlns:x14="http://schemas.microsoft.com/office/spreadsheetml/2009/9/main" uri="{B025F937-C7B1-47D3-B67F-A62EFF666E3E}">
          <x14:id>{D7D417F6-FB5A-8342-97E9-47F319723B54}</x14:id>
        </ext>
      </extLst>
    </cfRule>
  </conditionalFormatting>
  <conditionalFormatting sqref="I37">
    <cfRule type="dataBar" priority="31">
      <dataBar>
        <cfvo type="min"/>
        <cfvo type="max"/>
        <color rgb="FF638EC6"/>
      </dataBar>
      <extLst>
        <ext xmlns:x14="http://schemas.microsoft.com/office/spreadsheetml/2009/9/main" uri="{B025F937-C7B1-47D3-B67F-A62EFF666E3E}">
          <x14:id>{71D91F68-E42E-EE4F-AC44-280B4FABD365}</x14:id>
        </ext>
      </extLst>
    </cfRule>
  </conditionalFormatting>
  <conditionalFormatting sqref="I38">
    <cfRule type="dataBar" priority="30">
      <dataBar>
        <cfvo type="min"/>
        <cfvo type="max"/>
        <color rgb="FF638EC6"/>
      </dataBar>
      <extLst>
        <ext xmlns:x14="http://schemas.microsoft.com/office/spreadsheetml/2009/9/main" uri="{B025F937-C7B1-47D3-B67F-A62EFF666E3E}">
          <x14:id>{496FF7A2-2DA2-4C43-BB89-F7D6D79AD809}</x14:id>
        </ext>
      </extLst>
    </cfRule>
  </conditionalFormatting>
  <conditionalFormatting sqref="I38">
    <cfRule type="dataBar" priority="29">
      <dataBar>
        <cfvo type="min"/>
        <cfvo type="max"/>
        <color rgb="FF638EC6"/>
      </dataBar>
      <extLst>
        <ext xmlns:x14="http://schemas.microsoft.com/office/spreadsheetml/2009/9/main" uri="{B025F937-C7B1-47D3-B67F-A62EFF666E3E}">
          <x14:id>{96C8B866-1836-3C4B-84D3-75507E0EA770}</x14:id>
        </ext>
      </extLst>
    </cfRule>
  </conditionalFormatting>
  <conditionalFormatting sqref="I38">
    <cfRule type="dataBar" priority="28">
      <dataBar>
        <cfvo type="min"/>
        <cfvo type="max"/>
        <color rgb="FF638EC6"/>
      </dataBar>
      <extLst>
        <ext xmlns:x14="http://schemas.microsoft.com/office/spreadsheetml/2009/9/main" uri="{B025F937-C7B1-47D3-B67F-A62EFF666E3E}">
          <x14:id>{C8C350AF-CFF9-BD4D-8340-922811C6256B}</x14:id>
        </ext>
      </extLst>
    </cfRule>
  </conditionalFormatting>
  <conditionalFormatting sqref="I39">
    <cfRule type="dataBar" priority="27">
      <dataBar>
        <cfvo type="min"/>
        <cfvo type="max"/>
        <color rgb="FF638EC6"/>
      </dataBar>
      <extLst>
        <ext xmlns:x14="http://schemas.microsoft.com/office/spreadsheetml/2009/9/main" uri="{B025F937-C7B1-47D3-B67F-A62EFF666E3E}">
          <x14:id>{3CBC45C7-29B8-5E47-9223-E09D742CC508}</x14:id>
        </ext>
      </extLst>
    </cfRule>
  </conditionalFormatting>
  <conditionalFormatting sqref="I39">
    <cfRule type="dataBar" priority="26">
      <dataBar>
        <cfvo type="min"/>
        <cfvo type="max"/>
        <color rgb="FF638EC6"/>
      </dataBar>
      <extLst>
        <ext xmlns:x14="http://schemas.microsoft.com/office/spreadsheetml/2009/9/main" uri="{B025F937-C7B1-47D3-B67F-A62EFF666E3E}">
          <x14:id>{58AD8060-74C1-4045-9B86-6B00B49F1464}</x14:id>
        </ext>
      </extLst>
    </cfRule>
  </conditionalFormatting>
  <conditionalFormatting sqref="I39">
    <cfRule type="dataBar" priority="25">
      <dataBar>
        <cfvo type="min"/>
        <cfvo type="max"/>
        <color rgb="FF638EC6"/>
      </dataBar>
      <extLst>
        <ext xmlns:x14="http://schemas.microsoft.com/office/spreadsheetml/2009/9/main" uri="{B025F937-C7B1-47D3-B67F-A62EFF666E3E}">
          <x14:id>{C4FE10B6-392F-BC47-800C-2A96D8CF2C89}</x14:id>
        </ext>
      </extLst>
    </cfRule>
  </conditionalFormatting>
  <conditionalFormatting sqref="I46">
    <cfRule type="dataBar" priority="24">
      <dataBar>
        <cfvo type="min"/>
        <cfvo type="max"/>
        <color rgb="FF638EC6"/>
      </dataBar>
      <extLst>
        <ext xmlns:x14="http://schemas.microsoft.com/office/spreadsheetml/2009/9/main" uri="{B025F937-C7B1-47D3-B67F-A62EFF666E3E}">
          <x14:id>{1FEB28D5-C418-F44B-A50A-150DE33CD41E}</x14:id>
        </ext>
      </extLst>
    </cfRule>
  </conditionalFormatting>
  <conditionalFormatting sqref="I46">
    <cfRule type="dataBar" priority="23">
      <dataBar>
        <cfvo type="min"/>
        <cfvo type="max"/>
        <color rgb="FF638EC6"/>
      </dataBar>
      <extLst>
        <ext xmlns:x14="http://schemas.microsoft.com/office/spreadsheetml/2009/9/main" uri="{B025F937-C7B1-47D3-B67F-A62EFF666E3E}">
          <x14:id>{493A89EE-278A-4041-962B-D190D4B11CE7}</x14:id>
        </ext>
      </extLst>
    </cfRule>
  </conditionalFormatting>
  <conditionalFormatting sqref="I46">
    <cfRule type="dataBar" priority="22">
      <dataBar>
        <cfvo type="min"/>
        <cfvo type="max"/>
        <color rgb="FF638EC6"/>
      </dataBar>
      <extLst>
        <ext xmlns:x14="http://schemas.microsoft.com/office/spreadsheetml/2009/9/main" uri="{B025F937-C7B1-47D3-B67F-A62EFF666E3E}">
          <x14:id>{90D174FA-92BE-7445-A9A2-C64DD90001A1}</x14:id>
        </ext>
      </extLst>
    </cfRule>
  </conditionalFormatting>
  <conditionalFormatting sqref="I47">
    <cfRule type="dataBar" priority="21">
      <dataBar>
        <cfvo type="min"/>
        <cfvo type="max"/>
        <color rgb="FF638EC6"/>
      </dataBar>
      <extLst>
        <ext xmlns:x14="http://schemas.microsoft.com/office/spreadsheetml/2009/9/main" uri="{B025F937-C7B1-47D3-B67F-A62EFF666E3E}">
          <x14:id>{AD70CE87-1393-6A4B-A20F-AA42CE9DFE2E}</x14:id>
        </ext>
      </extLst>
    </cfRule>
  </conditionalFormatting>
  <conditionalFormatting sqref="I47">
    <cfRule type="dataBar" priority="20">
      <dataBar>
        <cfvo type="min"/>
        <cfvo type="max"/>
        <color rgb="FF638EC6"/>
      </dataBar>
      <extLst>
        <ext xmlns:x14="http://schemas.microsoft.com/office/spreadsheetml/2009/9/main" uri="{B025F937-C7B1-47D3-B67F-A62EFF666E3E}">
          <x14:id>{00393687-789B-984E-9E7C-6ABB24FF094B}</x14:id>
        </ext>
      </extLst>
    </cfRule>
  </conditionalFormatting>
  <conditionalFormatting sqref="I47">
    <cfRule type="dataBar" priority="19">
      <dataBar>
        <cfvo type="min"/>
        <cfvo type="max"/>
        <color rgb="FF638EC6"/>
      </dataBar>
      <extLst>
        <ext xmlns:x14="http://schemas.microsoft.com/office/spreadsheetml/2009/9/main" uri="{B025F937-C7B1-47D3-B67F-A62EFF666E3E}">
          <x14:id>{9A7E3186-BA0B-A34D-938E-1DAFB1055498}</x14:id>
        </ext>
      </extLst>
    </cfRule>
  </conditionalFormatting>
  <conditionalFormatting sqref="I48">
    <cfRule type="dataBar" priority="18">
      <dataBar>
        <cfvo type="min"/>
        <cfvo type="max"/>
        <color rgb="FF638EC6"/>
      </dataBar>
      <extLst>
        <ext xmlns:x14="http://schemas.microsoft.com/office/spreadsheetml/2009/9/main" uri="{B025F937-C7B1-47D3-B67F-A62EFF666E3E}">
          <x14:id>{D84C74BD-6A2D-464E-95C2-1CBEAE8DEFD7}</x14:id>
        </ext>
      </extLst>
    </cfRule>
  </conditionalFormatting>
  <conditionalFormatting sqref="I48">
    <cfRule type="dataBar" priority="17">
      <dataBar>
        <cfvo type="min"/>
        <cfvo type="max"/>
        <color rgb="FF638EC6"/>
      </dataBar>
      <extLst>
        <ext xmlns:x14="http://schemas.microsoft.com/office/spreadsheetml/2009/9/main" uri="{B025F937-C7B1-47D3-B67F-A62EFF666E3E}">
          <x14:id>{0D4DF64B-075B-E44F-B963-75D277238558}</x14:id>
        </ext>
      </extLst>
    </cfRule>
  </conditionalFormatting>
  <conditionalFormatting sqref="I48">
    <cfRule type="dataBar" priority="16">
      <dataBar>
        <cfvo type="min"/>
        <cfvo type="max"/>
        <color rgb="FF638EC6"/>
      </dataBar>
      <extLst>
        <ext xmlns:x14="http://schemas.microsoft.com/office/spreadsheetml/2009/9/main" uri="{B025F937-C7B1-47D3-B67F-A62EFF666E3E}">
          <x14:id>{293F89B3-BC2C-764F-B4B1-0BBFAEA7B8B8}</x14:id>
        </ext>
      </extLst>
    </cfRule>
  </conditionalFormatting>
  <conditionalFormatting sqref="I55">
    <cfRule type="dataBar" priority="15">
      <dataBar>
        <cfvo type="min"/>
        <cfvo type="max"/>
        <color rgb="FF638EC6"/>
      </dataBar>
      <extLst>
        <ext xmlns:x14="http://schemas.microsoft.com/office/spreadsheetml/2009/9/main" uri="{B025F937-C7B1-47D3-B67F-A62EFF666E3E}">
          <x14:id>{521CC937-C6CA-574E-B3FE-0D1DA43E7302}</x14:id>
        </ext>
      </extLst>
    </cfRule>
  </conditionalFormatting>
  <conditionalFormatting sqref="I55">
    <cfRule type="dataBar" priority="14">
      <dataBar>
        <cfvo type="min"/>
        <cfvo type="max"/>
        <color rgb="FF638EC6"/>
      </dataBar>
      <extLst>
        <ext xmlns:x14="http://schemas.microsoft.com/office/spreadsheetml/2009/9/main" uri="{B025F937-C7B1-47D3-B67F-A62EFF666E3E}">
          <x14:id>{3153D527-A96F-2B40-8A17-AE068F1D28FC}</x14:id>
        </ext>
      </extLst>
    </cfRule>
  </conditionalFormatting>
  <conditionalFormatting sqref="I55">
    <cfRule type="dataBar" priority="13">
      <dataBar>
        <cfvo type="min"/>
        <cfvo type="max"/>
        <color rgb="FF638EC6"/>
      </dataBar>
      <extLst>
        <ext xmlns:x14="http://schemas.microsoft.com/office/spreadsheetml/2009/9/main" uri="{B025F937-C7B1-47D3-B67F-A62EFF666E3E}">
          <x14:id>{F1C0EB12-4C3F-914E-B332-16B8F2973CF2}</x14:id>
        </ext>
      </extLst>
    </cfRule>
  </conditionalFormatting>
  <conditionalFormatting sqref="I56">
    <cfRule type="dataBar" priority="12">
      <dataBar>
        <cfvo type="min"/>
        <cfvo type="max"/>
        <color rgb="FF638EC6"/>
      </dataBar>
      <extLst>
        <ext xmlns:x14="http://schemas.microsoft.com/office/spreadsheetml/2009/9/main" uri="{B025F937-C7B1-47D3-B67F-A62EFF666E3E}">
          <x14:id>{4713AA21-2B44-AC48-A0AD-BD54FC9FE54E}</x14:id>
        </ext>
      </extLst>
    </cfRule>
  </conditionalFormatting>
  <conditionalFormatting sqref="I56">
    <cfRule type="dataBar" priority="11">
      <dataBar>
        <cfvo type="min"/>
        <cfvo type="max"/>
        <color rgb="FF638EC6"/>
      </dataBar>
      <extLst>
        <ext xmlns:x14="http://schemas.microsoft.com/office/spreadsheetml/2009/9/main" uri="{B025F937-C7B1-47D3-B67F-A62EFF666E3E}">
          <x14:id>{EB6A7183-784D-3F40-9990-24E251B337D7}</x14:id>
        </ext>
      </extLst>
    </cfRule>
  </conditionalFormatting>
  <conditionalFormatting sqref="I56">
    <cfRule type="dataBar" priority="10">
      <dataBar>
        <cfvo type="min"/>
        <cfvo type="max"/>
        <color rgb="FF638EC6"/>
      </dataBar>
      <extLst>
        <ext xmlns:x14="http://schemas.microsoft.com/office/spreadsheetml/2009/9/main" uri="{B025F937-C7B1-47D3-B67F-A62EFF666E3E}">
          <x14:id>{F19CF111-2F02-004F-88D7-662616877FE4}</x14:id>
        </ext>
      </extLst>
    </cfRule>
  </conditionalFormatting>
  <conditionalFormatting sqref="I57">
    <cfRule type="dataBar" priority="9">
      <dataBar>
        <cfvo type="min"/>
        <cfvo type="max"/>
        <color rgb="FF638EC6"/>
      </dataBar>
      <extLst>
        <ext xmlns:x14="http://schemas.microsoft.com/office/spreadsheetml/2009/9/main" uri="{B025F937-C7B1-47D3-B67F-A62EFF666E3E}">
          <x14:id>{9EDE9374-AC62-5D45-9981-2BE2F5C7B88D}</x14:id>
        </ext>
      </extLst>
    </cfRule>
  </conditionalFormatting>
  <conditionalFormatting sqref="I57">
    <cfRule type="dataBar" priority="8">
      <dataBar>
        <cfvo type="min"/>
        <cfvo type="max"/>
        <color rgb="FF638EC6"/>
      </dataBar>
      <extLst>
        <ext xmlns:x14="http://schemas.microsoft.com/office/spreadsheetml/2009/9/main" uri="{B025F937-C7B1-47D3-B67F-A62EFF666E3E}">
          <x14:id>{119FA718-1B4C-F844-9E87-E2DDD3EB009C}</x14:id>
        </ext>
      </extLst>
    </cfRule>
  </conditionalFormatting>
  <conditionalFormatting sqref="I57">
    <cfRule type="dataBar" priority="7">
      <dataBar>
        <cfvo type="min"/>
        <cfvo type="max"/>
        <color rgb="FF638EC6"/>
      </dataBar>
      <extLst>
        <ext xmlns:x14="http://schemas.microsoft.com/office/spreadsheetml/2009/9/main" uri="{B025F937-C7B1-47D3-B67F-A62EFF666E3E}">
          <x14:id>{1E9480E1-8983-354A-848F-7D8BFA338750}</x14:id>
        </ext>
      </extLst>
    </cfRule>
  </conditionalFormatting>
  <conditionalFormatting sqref="C8 E8 G8 I8 K8:L8">
    <cfRule type="dataBar" priority="6">
      <dataBar>
        <cfvo type="min"/>
        <cfvo type="max"/>
        <color rgb="FF638EC6"/>
      </dataBar>
      <extLst>
        <ext xmlns:x14="http://schemas.microsoft.com/office/spreadsheetml/2009/9/main" uri="{B025F937-C7B1-47D3-B67F-A62EFF666E3E}">
          <x14:id>{474332B4-66D9-3C43-A3CE-54172B13351E}</x14:id>
        </ext>
      </extLst>
    </cfRule>
  </conditionalFormatting>
  <conditionalFormatting sqref="I27:I32">
    <cfRule type="dataBar" priority="4">
      <dataBar>
        <cfvo type="min"/>
        <cfvo type="max"/>
        <color rgb="FF638EC6"/>
      </dataBar>
      <extLst>
        <ext xmlns:x14="http://schemas.microsoft.com/office/spreadsheetml/2009/9/main" uri="{B025F937-C7B1-47D3-B67F-A62EFF666E3E}">
          <x14:id>{0D6AB125-81A6-794E-8239-E4FE15BAC209}</x14:id>
        </ext>
      </extLst>
    </cfRule>
  </conditionalFormatting>
  <conditionalFormatting sqref="I36:I42">
    <cfRule type="dataBar" priority="3">
      <dataBar>
        <cfvo type="min"/>
        <cfvo type="max"/>
        <color rgb="FF638EC6"/>
      </dataBar>
      <extLst>
        <ext xmlns:x14="http://schemas.microsoft.com/office/spreadsheetml/2009/9/main" uri="{B025F937-C7B1-47D3-B67F-A62EFF666E3E}">
          <x14:id>{52311EA6-DFAC-4C49-94E1-A150232A20D6}</x14:id>
        </ext>
      </extLst>
    </cfRule>
  </conditionalFormatting>
  <conditionalFormatting sqref="I46:I51">
    <cfRule type="dataBar" priority="2">
      <dataBar>
        <cfvo type="min"/>
        <cfvo type="max"/>
        <color rgb="FF638EC6"/>
      </dataBar>
      <extLst>
        <ext xmlns:x14="http://schemas.microsoft.com/office/spreadsheetml/2009/9/main" uri="{B025F937-C7B1-47D3-B67F-A62EFF666E3E}">
          <x14:id>{8870FB41-51A9-7047-9536-3232E08FC2BF}</x14:id>
        </ext>
      </extLst>
    </cfRule>
  </conditionalFormatting>
  <conditionalFormatting sqref="I55:I60">
    <cfRule type="dataBar" priority="1">
      <dataBar>
        <cfvo type="min"/>
        <cfvo type="max"/>
        <color rgb="FF638EC6"/>
      </dataBar>
      <extLst>
        <ext xmlns:x14="http://schemas.microsoft.com/office/spreadsheetml/2009/9/main" uri="{B025F937-C7B1-47D3-B67F-A62EFF666E3E}">
          <x14:id>{FBFCCA73-F9F7-4B43-B49E-3A89BEC6F5B6}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641058E-E9DE-1346-82F0-855FA1178C3B}">
            <x14:dataBar minLength="0" maxLength="100" negativeBarColorSameAsPositive="1" axisPosition="none">
              <x14:cfvo type="min"/>
              <x14:cfvo type="max"/>
            </x14:dataBar>
          </x14:cfRule>
          <xm:sqref>C8 E8 G8</xm:sqref>
        </x14:conditionalFormatting>
        <x14:conditionalFormatting xmlns:xm="http://schemas.microsoft.com/office/excel/2006/main">
          <x14:cfRule type="dataBar" id="{B2F39D9E-6247-C746-9DCA-B27B9E1303CA}">
            <x14:dataBar minLength="0" maxLength="100" negativeBarColorSameAsPositive="1" axisPosition="none">
              <x14:cfvo type="min"/>
              <x14:cfvo type="max"/>
            </x14:dataBar>
          </x14:cfRule>
          <xm:sqref>C14:C21</xm:sqref>
        </x14:conditionalFormatting>
        <x14:conditionalFormatting xmlns:xm="http://schemas.microsoft.com/office/excel/2006/main">
          <x14:cfRule type="dataBar" id="{C47712FE-E838-9E4E-B701-68C5130FAC0C}">
            <x14:dataBar minLength="0" maxLength="100" negativeBarColorSameAsPositive="1" axisPosition="none">
              <x14:cfvo type="min"/>
              <x14:cfvo type="max"/>
            </x14:dataBar>
          </x14:cfRule>
          <xm:sqref>E14:E21</xm:sqref>
        </x14:conditionalFormatting>
        <x14:conditionalFormatting xmlns:xm="http://schemas.microsoft.com/office/excel/2006/main">
          <x14:cfRule type="dataBar" id="{65C4D471-9373-E54D-B5B3-96ED42F5ED63}">
            <x14:dataBar minLength="0" maxLength="100" negativeBarColorSameAsPositive="1" axisPosition="none">
              <x14:cfvo type="min"/>
              <x14:cfvo type="max"/>
            </x14:dataBar>
          </x14:cfRule>
          <xm:sqref>G14:G21</xm:sqref>
        </x14:conditionalFormatting>
        <x14:conditionalFormatting xmlns:xm="http://schemas.microsoft.com/office/excel/2006/main">
          <x14:cfRule type="dataBar" id="{9229B7D1-C13F-394E-96B3-9A202D0565A6}">
            <x14:dataBar minLength="0" maxLength="100" negativeBarColorSameAsPositive="1" axisPosition="none">
              <x14:cfvo type="min"/>
              <x14:cfvo type="max"/>
            </x14:dataBar>
          </x14:cfRule>
          <xm:sqref>C30</xm:sqref>
        </x14:conditionalFormatting>
        <x14:conditionalFormatting xmlns:xm="http://schemas.microsoft.com/office/excel/2006/main">
          <x14:cfRule type="dataBar" id="{1C84844F-9AD4-D74D-9861-5A42C2EE40CE}">
            <x14:dataBar minLength="0" maxLength="100" negativeBarColorSameAsPositive="1" axisPosition="none">
              <x14:cfvo type="min"/>
              <x14:cfvo type="max"/>
            </x14:dataBar>
          </x14:cfRule>
          <xm:sqref>E30</xm:sqref>
        </x14:conditionalFormatting>
        <x14:conditionalFormatting xmlns:xm="http://schemas.microsoft.com/office/excel/2006/main">
          <x14:cfRule type="dataBar" id="{F10631A9-D341-644A-868B-8C6ED91CDB52}">
            <x14:dataBar minLength="0" maxLength="100" negativeBarColorSameAsPositive="1" axisPosition="none">
              <x14:cfvo type="min"/>
              <x14:cfvo type="max"/>
            </x14:dataBar>
          </x14:cfRule>
          <xm:sqref>G30</xm:sqref>
        </x14:conditionalFormatting>
        <x14:conditionalFormatting xmlns:xm="http://schemas.microsoft.com/office/excel/2006/main">
          <x14:cfRule type="dataBar" id="{08B41DC5-9CBD-D14C-8B51-25A8C400E744}">
            <x14:dataBar minLength="0" maxLength="100" negativeBarColorSameAsPositive="1" axisPosition="none">
              <x14:cfvo type="min"/>
              <x14:cfvo type="max"/>
            </x14:dataBar>
          </x14:cfRule>
          <xm:sqref>C40</xm:sqref>
        </x14:conditionalFormatting>
        <x14:conditionalFormatting xmlns:xm="http://schemas.microsoft.com/office/excel/2006/main">
          <x14:cfRule type="dataBar" id="{46D41D94-93AD-E246-B080-2CF6D607CB7B}">
            <x14:dataBar minLength="0" maxLength="100" negativeBarColorSameAsPositive="1" axisPosition="none">
              <x14:cfvo type="min"/>
              <x14:cfvo type="max"/>
            </x14:dataBar>
          </x14:cfRule>
          <xm:sqref>E40</xm:sqref>
        </x14:conditionalFormatting>
        <x14:conditionalFormatting xmlns:xm="http://schemas.microsoft.com/office/excel/2006/main">
          <x14:cfRule type="dataBar" id="{336FF27D-5D22-C646-913C-2762F92D55E4}">
            <x14:dataBar minLength="0" maxLength="100" negativeBarColorSameAsPositive="1" axisPosition="none">
              <x14:cfvo type="min"/>
              <x14:cfvo type="max"/>
            </x14:dataBar>
          </x14:cfRule>
          <xm:sqref>G40</xm:sqref>
        </x14:conditionalFormatting>
        <x14:conditionalFormatting xmlns:xm="http://schemas.microsoft.com/office/excel/2006/main">
          <x14:cfRule type="dataBar" id="{011CE227-02FC-EE4B-8454-408968FB2F75}">
            <x14:dataBar minLength="0" maxLength="100" negativeBarColorSameAsPositive="1" axisPosition="none">
              <x14:cfvo type="min"/>
              <x14:cfvo type="max"/>
            </x14:dataBar>
          </x14:cfRule>
          <xm:sqref>C49</xm:sqref>
        </x14:conditionalFormatting>
        <x14:conditionalFormatting xmlns:xm="http://schemas.microsoft.com/office/excel/2006/main">
          <x14:cfRule type="dataBar" id="{0F62AEB2-405F-2B42-90A7-551D7593D2C6}">
            <x14:dataBar minLength="0" maxLength="100" negativeBarColorSameAsPositive="1" axisPosition="none">
              <x14:cfvo type="min"/>
              <x14:cfvo type="max"/>
            </x14:dataBar>
          </x14:cfRule>
          <xm:sqref>E49</xm:sqref>
        </x14:conditionalFormatting>
        <x14:conditionalFormatting xmlns:xm="http://schemas.microsoft.com/office/excel/2006/main">
          <x14:cfRule type="dataBar" id="{BE9F6F4B-3FA2-CC47-921F-E9BFA62FF81B}">
            <x14:dataBar minLength="0" maxLength="100" negativeBarColorSameAsPositive="1" axisPosition="none">
              <x14:cfvo type="min"/>
              <x14:cfvo type="max"/>
            </x14:dataBar>
          </x14:cfRule>
          <xm:sqref>G49</xm:sqref>
        </x14:conditionalFormatting>
        <x14:conditionalFormatting xmlns:xm="http://schemas.microsoft.com/office/excel/2006/main">
          <x14:cfRule type="dataBar" id="{E5BB0438-13FE-B24D-8152-1D62452A7A09}">
            <x14:dataBar minLength="0" maxLength="100" negativeBarColorSameAsPositive="1" axisPosition="none">
              <x14:cfvo type="min"/>
              <x14:cfvo type="max"/>
            </x14:dataBar>
          </x14:cfRule>
          <xm:sqref>C58</xm:sqref>
        </x14:conditionalFormatting>
        <x14:conditionalFormatting xmlns:xm="http://schemas.microsoft.com/office/excel/2006/main">
          <x14:cfRule type="dataBar" id="{C57376BB-2FC7-AB40-A5C5-0BB7CF703A10}">
            <x14:dataBar minLength="0" maxLength="100" negativeBarColorSameAsPositive="1" axisPosition="none">
              <x14:cfvo type="min"/>
              <x14:cfvo type="max"/>
            </x14:dataBar>
          </x14:cfRule>
          <xm:sqref>E58</xm:sqref>
        </x14:conditionalFormatting>
        <x14:conditionalFormatting xmlns:xm="http://schemas.microsoft.com/office/excel/2006/main">
          <x14:cfRule type="dataBar" id="{FC73107F-E061-1347-8D98-AEA623EEA09B}">
            <x14:dataBar minLength="0" maxLength="100" negativeBarColorSameAsPositive="1" axisPosition="none">
              <x14:cfvo type="min"/>
              <x14:cfvo type="max"/>
            </x14:dataBar>
          </x14:cfRule>
          <xm:sqref>G58</xm:sqref>
        </x14:conditionalFormatting>
        <x14:conditionalFormatting xmlns:xm="http://schemas.microsoft.com/office/excel/2006/main">
          <x14:cfRule type="dataBar" id="{6657B1FE-D3FB-8348-8A6F-703B1B103B9F}">
            <x14:dataBar minLength="0" maxLength="100" negativeBarColorSameAsPositive="1" axisPosition="none">
              <x14:cfvo type="min"/>
              <x14:cfvo type="max"/>
            </x14:dataBar>
          </x14:cfRule>
          <xm:sqref>C27:C30</xm:sqref>
        </x14:conditionalFormatting>
        <x14:conditionalFormatting xmlns:xm="http://schemas.microsoft.com/office/excel/2006/main">
          <x14:cfRule type="dataBar" id="{FAAF133F-8BED-FC46-B54D-007512D0DCDD}">
            <x14:dataBar minLength="0" maxLength="100" negativeBarColorSameAsPositive="1" axisPosition="none">
              <x14:cfvo type="min"/>
              <x14:cfvo type="max"/>
            </x14:dataBar>
          </x14:cfRule>
          <xm:sqref>E27:E30</xm:sqref>
        </x14:conditionalFormatting>
        <x14:conditionalFormatting xmlns:xm="http://schemas.microsoft.com/office/excel/2006/main">
          <x14:cfRule type="dataBar" id="{7086E254-DAC6-084A-86C1-ADE723EB444C}">
            <x14:dataBar minLength="0" maxLength="100" negativeBarColorSameAsPositive="1" axisPosition="none">
              <x14:cfvo type="min"/>
              <x14:cfvo type="max"/>
            </x14:dataBar>
          </x14:cfRule>
          <xm:sqref>G27:G30</xm:sqref>
        </x14:conditionalFormatting>
        <x14:conditionalFormatting xmlns:xm="http://schemas.microsoft.com/office/excel/2006/main">
          <x14:cfRule type="dataBar" id="{AE8A7F1B-C529-CD49-B35A-C568642E8808}">
            <x14:dataBar minLength="0" maxLength="100" negativeBarColorSameAsPositive="1" axisPosition="none">
              <x14:cfvo type="min"/>
              <x14:cfvo type="max"/>
            </x14:dataBar>
          </x14:cfRule>
          <xm:sqref>C36:C40</xm:sqref>
        </x14:conditionalFormatting>
        <x14:conditionalFormatting xmlns:xm="http://schemas.microsoft.com/office/excel/2006/main">
          <x14:cfRule type="dataBar" id="{4AC3FFA2-85AC-2E4C-A275-C1BD7DA09DC5}">
            <x14:dataBar minLength="0" maxLength="100" negativeBarColorSameAsPositive="1" axisPosition="none">
              <x14:cfvo type="min"/>
              <x14:cfvo type="max"/>
            </x14:dataBar>
          </x14:cfRule>
          <xm:sqref>E36:E40</xm:sqref>
        </x14:conditionalFormatting>
        <x14:conditionalFormatting xmlns:xm="http://schemas.microsoft.com/office/excel/2006/main">
          <x14:cfRule type="dataBar" id="{983A2256-9815-5D4E-8244-68B0A9AA7184}">
            <x14:dataBar minLength="0" maxLength="100" negativeBarColorSameAsPositive="1" axisPosition="none">
              <x14:cfvo type="min"/>
              <x14:cfvo type="max"/>
            </x14:dataBar>
          </x14:cfRule>
          <xm:sqref>G36:G40</xm:sqref>
        </x14:conditionalFormatting>
        <x14:conditionalFormatting xmlns:xm="http://schemas.microsoft.com/office/excel/2006/main">
          <x14:cfRule type="dataBar" id="{C66EC7C9-0569-FD4A-AFA0-E54F0AC053D1}">
            <x14:dataBar minLength="0" maxLength="100" negativeBarColorSameAsPositive="1" axisPosition="none">
              <x14:cfvo type="min"/>
              <x14:cfvo type="max"/>
            </x14:dataBar>
          </x14:cfRule>
          <xm:sqref>C46:C49</xm:sqref>
        </x14:conditionalFormatting>
        <x14:conditionalFormatting xmlns:xm="http://schemas.microsoft.com/office/excel/2006/main">
          <x14:cfRule type="dataBar" id="{B114D622-E8A8-FB41-A120-CD991EA72EA2}">
            <x14:dataBar minLength="0" maxLength="100" negativeBarColorSameAsPositive="1" axisPosition="none">
              <x14:cfvo type="min"/>
              <x14:cfvo type="max"/>
            </x14:dataBar>
          </x14:cfRule>
          <xm:sqref>E46:E49</xm:sqref>
        </x14:conditionalFormatting>
        <x14:conditionalFormatting xmlns:xm="http://schemas.microsoft.com/office/excel/2006/main">
          <x14:cfRule type="dataBar" id="{13BA281D-9DD0-2A40-9F92-2EA7A96BCA33}">
            <x14:dataBar minLength="0" maxLength="100" negativeBarColorSameAsPositive="1" axisPosition="none">
              <x14:cfvo type="min"/>
              <x14:cfvo type="max"/>
            </x14:dataBar>
          </x14:cfRule>
          <xm:sqref>G46:G49</xm:sqref>
        </x14:conditionalFormatting>
        <x14:conditionalFormatting xmlns:xm="http://schemas.microsoft.com/office/excel/2006/main">
          <x14:cfRule type="dataBar" id="{EE461226-0401-B241-ABAF-0B7158715648}">
            <x14:dataBar minLength="0" maxLength="100" negativeBarColorSameAsPositive="1" axisPosition="none">
              <x14:cfvo type="min"/>
              <x14:cfvo type="max"/>
            </x14:dataBar>
          </x14:cfRule>
          <xm:sqref>C55:C58</xm:sqref>
        </x14:conditionalFormatting>
        <x14:conditionalFormatting xmlns:xm="http://schemas.microsoft.com/office/excel/2006/main">
          <x14:cfRule type="dataBar" id="{7E52C19B-D1D0-E14E-BD6E-108093626AC8}">
            <x14:dataBar minLength="0" maxLength="100" negativeBarColorSameAsPositive="1" axisPosition="none">
              <x14:cfvo type="min"/>
              <x14:cfvo type="max"/>
            </x14:dataBar>
          </x14:cfRule>
          <xm:sqref>E55:E58</xm:sqref>
        </x14:conditionalFormatting>
        <x14:conditionalFormatting xmlns:xm="http://schemas.microsoft.com/office/excel/2006/main">
          <x14:cfRule type="dataBar" id="{C45C7D65-8D2C-5343-8093-7580560C0377}">
            <x14:dataBar minLength="0" maxLength="100" negativeBarColorSameAsPositive="1" axisPosition="none">
              <x14:cfvo type="min"/>
              <x14:cfvo type="max"/>
            </x14:dataBar>
          </x14:cfRule>
          <xm:sqref>G55:G58</xm:sqref>
        </x14:conditionalFormatting>
        <x14:conditionalFormatting xmlns:xm="http://schemas.microsoft.com/office/excel/2006/main">
          <x14:cfRule type="dataBar" id="{CA87551D-92AD-0645-AEC6-FA65E657A0A3}">
            <x14:dataBar minLength="0" maxLength="100" negativeBarColorSameAsPositive="1" axisPosition="none">
              <x14:cfvo type="min"/>
              <x14:cfvo type="max"/>
            </x14:dataBar>
          </x14:cfRule>
          <xm:sqref>C23:H23 K23:M23</xm:sqref>
        </x14:conditionalFormatting>
        <x14:conditionalFormatting xmlns:xm="http://schemas.microsoft.com/office/excel/2006/main">
          <x14:cfRule type="dataBar" id="{728034C1-0301-4B49-8BB6-3141BB495945}">
            <x14:dataBar minLength="0" maxLength="100" negativeBarColorSameAsPositive="1" axisPosition="none">
              <x14:cfvo type="min"/>
              <x14:cfvo type="max"/>
            </x14:dataBar>
          </x14:cfRule>
          <xm:sqref>C32:H32</xm:sqref>
        </x14:conditionalFormatting>
        <x14:conditionalFormatting xmlns:xm="http://schemas.microsoft.com/office/excel/2006/main">
          <x14:cfRule type="dataBar" id="{DEF214A3-DD6A-0A41-93A2-58DC51DBAB5C}">
            <x14:dataBar minLength="0" maxLength="100" negativeBarColorSameAsPositive="1" axisPosition="none">
              <x14:cfvo type="min"/>
              <x14:cfvo type="max"/>
            </x14:dataBar>
          </x14:cfRule>
          <xm:sqref>C42:H42</xm:sqref>
        </x14:conditionalFormatting>
        <x14:conditionalFormatting xmlns:xm="http://schemas.microsoft.com/office/excel/2006/main">
          <x14:cfRule type="dataBar" id="{C4CDF5B5-6232-564D-A920-0D954967ADDC}">
            <x14:dataBar minLength="0" maxLength="100" negativeBarColorSameAsPositive="1" axisPosition="none">
              <x14:cfvo type="min"/>
              <x14:cfvo type="max"/>
            </x14:dataBar>
          </x14:cfRule>
          <xm:sqref>C51:H51</xm:sqref>
        </x14:conditionalFormatting>
        <x14:conditionalFormatting xmlns:xm="http://schemas.microsoft.com/office/excel/2006/main">
          <x14:cfRule type="dataBar" id="{EAF1D2AD-7604-D04B-BD7C-A5CD5CA00C24}">
            <x14:dataBar minLength="0" maxLength="100" negativeBarColorSameAsPositive="1" axisPosition="none">
              <x14:cfvo type="min"/>
              <x14:cfvo type="max"/>
            </x14:dataBar>
          </x14:cfRule>
          <xm:sqref>C60:H60</xm:sqref>
        </x14:conditionalFormatting>
        <x14:conditionalFormatting xmlns:xm="http://schemas.microsoft.com/office/excel/2006/main">
          <x14:cfRule type="dataBar" id="{553635B9-F6C4-ED4A-966A-E6A694910621}">
            <x14:dataBar minLength="0" maxLength="100" border="1" negativeBarBorderColorSameAsPositive="0">
              <x14:cfvo type="autoMin"/>
              <x14:cfvo type="autoMax"/>
              <x14:borderColor rgb="FF638EC6"/>
              <x14:negativeFillColor rgb="FFFF0000"/>
              <x14:negativeBorderColor rgb="FFFF0000"/>
              <x14:axisColor rgb="FF000000"/>
            </x14:dataBar>
          </x14:cfRule>
          <xm:sqref>E8 C8 G8 K8:L8</xm:sqref>
        </x14:conditionalFormatting>
        <x14:conditionalFormatting xmlns:xm="http://schemas.microsoft.com/office/excel/2006/main">
          <x14:cfRule type="dataBar" id="{850187BC-9543-8049-8B6B-BC201FFA3FD1}">
            <x14:dataBar minLength="0" maxLength="100" border="1" negativeBarBorderColorSameAsPositive="0">
              <x14:cfvo type="autoMin"/>
              <x14:cfvo type="autoMax"/>
              <x14:borderColor rgb="FF638EC6"/>
              <x14:negativeFillColor rgb="FFFF0000"/>
              <x14:negativeBorderColor rgb="FFFF0000"/>
              <x14:axisColor rgb="FF000000"/>
            </x14:dataBar>
          </x14:cfRule>
          <xm:sqref>C14:C21 C23</xm:sqref>
        </x14:conditionalFormatting>
        <x14:conditionalFormatting xmlns:xm="http://schemas.microsoft.com/office/excel/2006/main">
          <x14:cfRule type="dataBar" id="{D7C495CF-7303-E144-A681-280652F1C3BC}">
            <x14:dataBar minLength="0" maxLength="100" border="1" negativeBarBorderColorSameAsPositive="0">
              <x14:cfvo type="autoMin"/>
              <x14:cfvo type="autoMax"/>
              <x14:borderColor rgb="FF638EC6"/>
              <x14:negativeFillColor rgb="FFFF0000"/>
              <x14:negativeBorderColor rgb="FFFF0000"/>
              <x14:axisColor rgb="FF000000"/>
            </x14:dataBar>
          </x14:cfRule>
          <xm:sqref>E14:E21 E23</xm:sqref>
        </x14:conditionalFormatting>
        <x14:conditionalFormatting xmlns:xm="http://schemas.microsoft.com/office/excel/2006/main">
          <x14:cfRule type="dataBar" id="{C628BE32-6D4D-3E48-9555-E98CBFE110C6}">
            <x14:dataBar minLength="0" maxLength="100" border="1" negativeBarBorderColorSameAsPositive="0">
              <x14:cfvo type="autoMin"/>
              <x14:cfvo type="autoMax"/>
              <x14:borderColor rgb="FF638EC6"/>
              <x14:negativeFillColor rgb="FFFF0000"/>
              <x14:negativeBorderColor rgb="FFFF0000"/>
              <x14:axisColor rgb="FF000000"/>
            </x14:dataBar>
          </x14:cfRule>
          <xm:sqref>G14:G21 G23</xm:sqref>
        </x14:conditionalFormatting>
        <x14:conditionalFormatting xmlns:xm="http://schemas.microsoft.com/office/excel/2006/main">
          <x14:cfRule type="dataBar" id="{6CA21772-C576-2E4E-B557-B56B8CCF7348}">
            <x14:dataBar minLength="0" maxLength="100" border="1" negativeBarBorderColorSameAsPositive="0">
              <x14:cfvo type="autoMin"/>
              <x14:cfvo type="autoMax"/>
              <x14:borderColor rgb="FF638EC6"/>
              <x14:negativeFillColor rgb="FFFF0000"/>
              <x14:negativeBorderColor rgb="FFFF0000"/>
              <x14:axisColor rgb="FF000000"/>
            </x14:dataBar>
          </x14:cfRule>
          <xm:sqref>C27:C32</xm:sqref>
        </x14:conditionalFormatting>
        <x14:conditionalFormatting xmlns:xm="http://schemas.microsoft.com/office/excel/2006/main">
          <x14:cfRule type="dataBar" id="{7B046A7A-DDDE-EF4A-802B-D5D9B738E211}">
            <x14:dataBar minLength="0" maxLength="100" border="1" negativeBarBorderColorSameAsPositive="0">
              <x14:cfvo type="autoMin"/>
              <x14:cfvo type="autoMax"/>
              <x14:borderColor rgb="FF638EC6"/>
              <x14:negativeFillColor rgb="FFFF0000"/>
              <x14:negativeBorderColor rgb="FFFF0000"/>
              <x14:axisColor rgb="FF000000"/>
            </x14:dataBar>
          </x14:cfRule>
          <xm:sqref>E27:E30 E32</xm:sqref>
        </x14:conditionalFormatting>
        <x14:conditionalFormatting xmlns:xm="http://schemas.microsoft.com/office/excel/2006/main">
          <x14:cfRule type="dataBar" id="{171E91F3-AEEC-AE49-A2AA-B5AC69B1EB02}">
            <x14:dataBar minLength="0" maxLength="100" border="1" negativeBarBorderColorSameAsPositive="0">
              <x14:cfvo type="autoMin"/>
              <x14:cfvo type="autoMax"/>
              <x14:borderColor rgb="FF638EC6"/>
              <x14:negativeFillColor rgb="FFFF0000"/>
              <x14:negativeBorderColor rgb="FFFF0000"/>
              <x14:axisColor rgb="FF000000"/>
            </x14:dataBar>
          </x14:cfRule>
          <xm:sqref>E31</xm:sqref>
        </x14:conditionalFormatting>
        <x14:conditionalFormatting xmlns:xm="http://schemas.microsoft.com/office/excel/2006/main">
          <x14:cfRule type="dataBar" id="{20D9DAE8-4619-C44A-92A1-1E0507DE4D5F}">
            <x14:dataBar minLength="0" maxLength="100" border="1" negativeBarBorderColorSameAsPositive="0">
              <x14:cfvo type="autoMin"/>
              <x14:cfvo type="autoMax"/>
              <x14:borderColor rgb="FF638EC6"/>
              <x14:negativeFillColor rgb="FFFF0000"/>
              <x14:negativeBorderColor rgb="FFFF0000"/>
              <x14:axisColor rgb="FF000000"/>
            </x14:dataBar>
          </x14:cfRule>
          <xm:sqref>G31</xm:sqref>
        </x14:conditionalFormatting>
        <x14:conditionalFormatting xmlns:xm="http://schemas.microsoft.com/office/excel/2006/main">
          <x14:cfRule type="dataBar" id="{BF6E6BA0-82C2-BE4B-935D-A854FC1F3D17}">
            <x14:dataBar minLength="0" maxLength="100" border="1" negativeBarBorderColorSameAsPositive="0">
              <x14:cfvo type="autoMin"/>
              <x14:cfvo type="autoMax"/>
              <x14:borderColor rgb="FF638EC6"/>
              <x14:negativeFillColor rgb="FFFF0000"/>
              <x14:negativeBorderColor rgb="FFFF0000"/>
              <x14:axisColor rgb="FF000000"/>
            </x14:dataBar>
          </x14:cfRule>
          <xm:sqref>G22</xm:sqref>
        </x14:conditionalFormatting>
        <x14:conditionalFormatting xmlns:xm="http://schemas.microsoft.com/office/excel/2006/main">
          <x14:cfRule type="dataBar" id="{1B1F8839-F717-C640-A208-1304AD3AB06D}">
            <x14:dataBar minLength="0" maxLength="100" border="1" negativeBarBorderColorSameAsPositive="0">
              <x14:cfvo type="autoMin"/>
              <x14:cfvo type="autoMax"/>
              <x14:borderColor rgb="FF638EC6"/>
              <x14:negativeFillColor rgb="FFFF0000"/>
              <x14:negativeBorderColor rgb="FFFF0000"/>
              <x14:axisColor rgb="FF000000"/>
            </x14:dataBar>
          </x14:cfRule>
          <xm:sqref>E22</xm:sqref>
        </x14:conditionalFormatting>
        <x14:conditionalFormatting xmlns:xm="http://schemas.microsoft.com/office/excel/2006/main">
          <x14:cfRule type="dataBar" id="{4797317C-0B1F-504E-A07D-AA72AC3D386F}">
            <x14:dataBar minLength="0" maxLength="100" border="1" negativeBarBorderColorSameAsPositive="0">
              <x14:cfvo type="autoMin"/>
              <x14:cfvo type="autoMax"/>
              <x14:borderColor rgb="FF638EC6"/>
              <x14:negativeFillColor rgb="FFFF0000"/>
              <x14:negativeBorderColor rgb="FFFF0000"/>
              <x14:axisColor rgb="FF000000"/>
            </x14:dataBar>
          </x14:cfRule>
          <xm:sqref>C22</xm:sqref>
        </x14:conditionalFormatting>
        <x14:conditionalFormatting xmlns:xm="http://schemas.microsoft.com/office/excel/2006/main">
          <x14:cfRule type="dataBar" id="{7C9B5AB8-175E-9F4F-9AA1-D24941EE9DE3}">
            <x14:dataBar minLength="0" maxLength="100" border="1" negativeBarBorderColorSameAsPositive="0">
              <x14:cfvo type="autoMin"/>
              <x14:cfvo type="autoMax"/>
              <x14:borderColor rgb="FF638EC6"/>
              <x14:negativeFillColor rgb="FFFF0000"/>
              <x14:negativeBorderColor rgb="FFFF0000"/>
              <x14:axisColor rgb="FF000000"/>
            </x14:dataBar>
          </x14:cfRule>
          <xm:sqref>C41</xm:sqref>
        </x14:conditionalFormatting>
        <x14:conditionalFormatting xmlns:xm="http://schemas.microsoft.com/office/excel/2006/main">
          <x14:cfRule type="dataBar" id="{6508F4A8-A1AE-2841-8694-D37B0C74C692}">
            <x14:dataBar minLength="0" maxLength="100" border="1" negativeBarBorderColorSameAsPositive="0">
              <x14:cfvo type="autoMin"/>
              <x14:cfvo type="autoMax"/>
              <x14:borderColor rgb="FF638EC6"/>
              <x14:negativeFillColor rgb="FFFF0000"/>
              <x14:negativeBorderColor rgb="FFFF0000"/>
              <x14:axisColor rgb="FF000000"/>
            </x14:dataBar>
          </x14:cfRule>
          <xm:sqref>E41</xm:sqref>
        </x14:conditionalFormatting>
        <x14:conditionalFormatting xmlns:xm="http://schemas.microsoft.com/office/excel/2006/main">
          <x14:cfRule type="dataBar" id="{AB5F50EC-C0B3-0F44-8CDF-F1CA73B7428C}">
            <x14:dataBar minLength="0" maxLength="100" border="1" negativeBarBorderColorSameAsPositive="0">
              <x14:cfvo type="autoMin"/>
              <x14:cfvo type="autoMax"/>
              <x14:borderColor rgb="FF638EC6"/>
              <x14:negativeFillColor rgb="FFFF0000"/>
              <x14:negativeBorderColor rgb="FFFF0000"/>
              <x14:axisColor rgb="FF000000"/>
            </x14:dataBar>
          </x14:cfRule>
          <xm:sqref>G41</xm:sqref>
        </x14:conditionalFormatting>
        <x14:conditionalFormatting xmlns:xm="http://schemas.microsoft.com/office/excel/2006/main">
          <x14:cfRule type="dataBar" id="{85EA788B-4E28-014D-98E4-80B3BC2CDD88}">
            <x14:dataBar minLength="0" maxLength="100" border="1" negativeBarBorderColorSameAsPositive="0">
              <x14:cfvo type="autoMin"/>
              <x14:cfvo type="autoMax"/>
              <x14:borderColor rgb="FF638EC6"/>
              <x14:negativeFillColor rgb="FFFF0000"/>
              <x14:negativeBorderColor rgb="FFFF0000"/>
              <x14:axisColor rgb="FF000000"/>
            </x14:dataBar>
          </x14:cfRule>
          <xm:sqref>G50</xm:sqref>
        </x14:conditionalFormatting>
        <x14:conditionalFormatting xmlns:xm="http://schemas.microsoft.com/office/excel/2006/main">
          <x14:cfRule type="dataBar" id="{48B621AA-5A04-8E4E-BB02-13EC2846A825}">
            <x14:dataBar minLength="0" maxLength="100" border="1" negativeBarBorderColorSameAsPositive="0">
              <x14:cfvo type="autoMin"/>
              <x14:cfvo type="autoMax"/>
              <x14:borderColor rgb="FF638EC6"/>
              <x14:negativeFillColor rgb="FFFF0000"/>
              <x14:negativeBorderColor rgb="FFFF0000"/>
              <x14:axisColor rgb="FF000000"/>
            </x14:dataBar>
          </x14:cfRule>
          <xm:sqref>E50</xm:sqref>
        </x14:conditionalFormatting>
        <x14:conditionalFormatting xmlns:xm="http://schemas.microsoft.com/office/excel/2006/main">
          <x14:cfRule type="dataBar" id="{2C3C6E58-E4AF-4E41-84F3-CF23F48A65E7}">
            <x14:dataBar minLength="0" maxLength="100" border="1" negativeBarBorderColorSameAsPositive="0">
              <x14:cfvo type="autoMin"/>
              <x14:cfvo type="autoMax"/>
              <x14:borderColor rgb="FF638EC6"/>
              <x14:negativeFillColor rgb="FFFF0000"/>
              <x14:negativeBorderColor rgb="FFFF0000"/>
              <x14:axisColor rgb="FF000000"/>
            </x14:dataBar>
          </x14:cfRule>
          <xm:sqref>C50</xm:sqref>
        </x14:conditionalFormatting>
        <x14:conditionalFormatting xmlns:xm="http://schemas.microsoft.com/office/excel/2006/main">
          <x14:cfRule type="dataBar" id="{61864739-FBDF-B740-8EF6-E4B7DD6CF075}">
            <x14:dataBar minLength="0" maxLength="100" border="1" negativeBarBorderColorSameAsPositive="0">
              <x14:cfvo type="autoMin"/>
              <x14:cfvo type="autoMax"/>
              <x14:borderColor rgb="FF638EC6"/>
              <x14:negativeFillColor rgb="FFFF0000"/>
              <x14:negativeBorderColor rgb="FFFF0000"/>
              <x14:axisColor rgb="FF000000"/>
            </x14:dataBar>
          </x14:cfRule>
          <xm:sqref>C59</xm:sqref>
        </x14:conditionalFormatting>
        <x14:conditionalFormatting xmlns:xm="http://schemas.microsoft.com/office/excel/2006/main">
          <x14:cfRule type="dataBar" id="{4D19863D-C073-D049-A45F-ABB891C81F08}">
            <x14:dataBar minLength="0" maxLength="100" border="1" negativeBarBorderColorSameAsPositive="0">
              <x14:cfvo type="autoMin"/>
              <x14:cfvo type="autoMax"/>
              <x14:borderColor rgb="FF638EC6"/>
              <x14:negativeFillColor rgb="FFFF0000"/>
              <x14:negativeBorderColor rgb="FFFF0000"/>
              <x14:axisColor rgb="FF000000"/>
            </x14:dataBar>
          </x14:cfRule>
          <xm:sqref>E59</xm:sqref>
        </x14:conditionalFormatting>
        <x14:conditionalFormatting xmlns:xm="http://schemas.microsoft.com/office/excel/2006/main">
          <x14:cfRule type="dataBar" id="{BC2183C8-0727-D141-BABA-36266B71D48B}">
            <x14:dataBar minLength="0" maxLength="100" border="1" negativeBarBorderColorSameAsPositive="0">
              <x14:cfvo type="autoMin"/>
              <x14:cfvo type="autoMax"/>
              <x14:borderColor rgb="FF638EC6"/>
              <x14:negativeFillColor rgb="FFFF0000"/>
              <x14:negativeBorderColor rgb="FFFF0000"/>
              <x14:axisColor rgb="FF000000"/>
            </x14:dataBar>
          </x14:cfRule>
          <xm:sqref>G59</xm:sqref>
        </x14:conditionalFormatting>
        <x14:conditionalFormatting xmlns:xm="http://schemas.microsoft.com/office/excel/2006/main">
          <x14:cfRule type="dataBar" id="{C55973A1-5CA3-7941-873F-0ABD56EFD21E}">
            <x14:dataBar minLength="0" maxLength="100" border="1" negativeBarBorderColorSameAsPositive="0">
              <x14:cfvo type="autoMin"/>
              <x14:cfvo type="autoMax"/>
              <x14:borderColor rgb="FF638EC6"/>
              <x14:negativeFillColor rgb="FFFF0000"/>
              <x14:negativeBorderColor rgb="FFFF0000"/>
              <x14:axisColor rgb="FF000000"/>
            </x14:dataBar>
          </x14:cfRule>
          <xm:sqref>C14:C23</xm:sqref>
        </x14:conditionalFormatting>
        <x14:conditionalFormatting xmlns:xm="http://schemas.microsoft.com/office/excel/2006/main">
          <x14:cfRule type="dataBar" id="{225CB824-239C-E241-88AD-EB87EACF4E5E}">
            <x14:dataBar minLength="0" maxLength="100" border="1" negativeBarBorderColorSameAsPositive="0">
              <x14:cfvo type="autoMin"/>
              <x14:cfvo type="autoMax"/>
              <x14:borderColor rgb="FF638EC6"/>
              <x14:negativeFillColor rgb="FFFF0000"/>
              <x14:negativeBorderColor rgb="FFFF0000"/>
              <x14:axisColor rgb="FF000000"/>
            </x14:dataBar>
          </x14:cfRule>
          <xm:sqref>E14:E23</xm:sqref>
        </x14:conditionalFormatting>
        <x14:conditionalFormatting xmlns:xm="http://schemas.microsoft.com/office/excel/2006/main">
          <x14:cfRule type="dataBar" id="{36476EAB-AC08-1749-8D84-138C4C1EC878}">
            <x14:dataBar minLength="0" maxLength="100" border="1" negativeBarBorderColorSameAsPositive="0">
              <x14:cfvo type="autoMin"/>
              <x14:cfvo type="autoMax"/>
              <x14:borderColor rgb="FF638EC6"/>
              <x14:negativeFillColor rgb="FFFF0000"/>
              <x14:negativeBorderColor rgb="FFFF0000"/>
              <x14:axisColor rgb="FF000000"/>
            </x14:dataBar>
          </x14:cfRule>
          <xm:sqref>G14:G23</xm:sqref>
        </x14:conditionalFormatting>
        <x14:conditionalFormatting xmlns:xm="http://schemas.microsoft.com/office/excel/2006/main">
          <x14:cfRule type="dataBar" id="{FF5CE51B-3649-C441-B358-C7B2B0B102EC}">
            <x14:dataBar minLength="0" maxLength="100" border="1" negativeBarBorderColorSameAsPositive="0">
              <x14:cfvo type="autoMin"/>
              <x14:cfvo type="autoMax"/>
              <x14:borderColor rgb="FF638EC6"/>
              <x14:negativeFillColor rgb="FFFF0000"/>
              <x14:negativeBorderColor rgb="FFFF0000"/>
              <x14:axisColor rgb="FF000000"/>
            </x14:dataBar>
          </x14:cfRule>
          <xm:sqref>E27:E32</xm:sqref>
        </x14:conditionalFormatting>
        <x14:conditionalFormatting xmlns:xm="http://schemas.microsoft.com/office/excel/2006/main">
          <x14:cfRule type="dataBar" id="{50738287-47EA-9649-8C05-F20A8BB9ECAB}">
            <x14:dataBar minLength="0" maxLength="100" border="1" negativeBarBorderColorSameAsPositive="0">
              <x14:cfvo type="autoMin"/>
              <x14:cfvo type="autoMax"/>
              <x14:borderColor rgb="FF638EC6"/>
              <x14:negativeFillColor rgb="FFFF0000"/>
              <x14:negativeBorderColor rgb="FFFF0000"/>
              <x14:axisColor rgb="FF000000"/>
            </x14:dataBar>
          </x14:cfRule>
          <xm:sqref>G27:G32</xm:sqref>
        </x14:conditionalFormatting>
        <x14:conditionalFormatting xmlns:xm="http://schemas.microsoft.com/office/excel/2006/main">
          <x14:cfRule type="dataBar" id="{FF8DE28E-1B40-9745-94F3-6259C2A2E03B}">
            <x14:dataBar minLength="0" maxLength="100" border="1" negativeBarBorderColorSameAsPositive="0">
              <x14:cfvo type="autoMin"/>
              <x14:cfvo type="autoMax"/>
              <x14:borderColor rgb="FF638EC6"/>
              <x14:negativeFillColor rgb="FFFF0000"/>
              <x14:negativeBorderColor rgb="FFFF0000"/>
              <x14:axisColor rgb="FF000000"/>
            </x14:dataBar>
          </x14:cfRule>
          <xm:sqref>C36:C42</xm:sqref>
        </x14:conditionalFormatting>
        <x14:conditionalFormatting xmlns:xm="http://schemas.microsoft.com/office/excel/2006/main">
          <x14:cfRule type="dataBar" id="{B9E88AC9-24F6-3849-960F-66E92476E8A6}">
            <x14:dataBar minLength="0" maxLength="100" border="1" negativeBarBorderColorSameAsPositive="0">
              <x14:cfvo type="autoMin"/>
              <x14:cfvo type="autoMax"/>
              <x14:borderColor rgb="FF638EC6"/>
              <x14:negativeFillColor rgb="FFFF0000"/>
              <x14:negativeBorderColor rgb="FFFF0000"/>
              <x14:axisColor rgb="FF000000"/>
            </x14:dataBar>
          </x14:cfRule>
          <xm:sqref>E36:E42</xm:sqref>
        </x14:conditionalFormatting>
        <x14:conditionalFormatting xmlns:xm="http://schemas.microsoft.com/office/excel/2006/main">
          <x14:cfRule type="dataBar" id="{CB122E9F-9511-904F-95E6-92492C6FB3E2}">
            <x14:dataBar minLength="0" maxLength="100" border="1" negativeBarBorderColorSameAsPositive="0">
              <x14:cfvo type="autoMin"/>
              <x14:cfvo type="autoMax"/>
              <x14:borderColor rgb="FF638EC6"/>
              <x14:negativeFillColor rgb="FFFF0000"/>
              <x14:negativeBorderColor rgb="FFFF0000"/>
              <x14:axisColor rgb="FF000000"/>
            </x14:dataBar>
          </x14:cfRule>
          <xm:sqref>G36:G42</xm:sqref>
        </x14:conditionalFormatting>
        <x14:conditionalFormatting xmlns:xm="http://schemas.microsoft.com/office/excel/2006/main">
          <x14:cfRule type="dataBar" id="{F386B3CA-C1BB-CA46-B5F3-C9C9169FD03A}">
            <x14:dataBar minLength="0" maxLength="100" border="1" negativeBarBorderColorSameAsPositive="0">
              <x14:cfvo type="autoMin"/>
              <x14:cfvo type="autoMax"/>
              <x14:borderColor rgb="FF638EC6"/>
              <x14:negativeFillColor rgb="FFFF0000"/>
              <x14:negativeBorderColor rgb="FFFF0000"/>
              <x14:axisColor rgb="FF000000"/>
            </x14:dataBar>
          </x14:cfRule>
          <xm:sqref>C46:C51</xm:sqref>
        </x14:conditionalFormatting>
        <x14:conditionalFormatting xmlns:xm="http://schemas.microsoft.com/office/excel/2006/main">
          <x14:cfRule type="dataBar" id="{BC094D77-F68B-CF43-838A-BB8F82046A5F}">
            <x14:dataBar minLength="0" maxLength="100" border="1" negativeBarBorderColorSameAsPositive="0">
              <x14:cfvo type="autoMin"/>
              <x14:cfvo type="autoMax"/>
              <x14:borderColor rgb="FF638EC6"/>
              <x14:negativeFillColor rgb="FFFF0000"/>
              <x14:negativeBorderColor rgb="FFFF0000"/>
              <x14:axisColor rgb="FF000000"/>
            </x14:dataBar>
          </x14:cfRule>
          <xm:sqref>E46:E51</xm:sqref>
        </x14:conditionalFormatting>
        <x14:conditionalFormatting xmlns:xm="http://schemas.microsoft.com/office/excel/2006/main">
          <x14:cfRule type="dataBar" id="{26AFA16B-32E3-B14B-98A4-8E9C45D5DDB0}">
            <x14:dataBar minLength="0" maxLength="100" border="1" negativeBarBorderColorSameAsPositive="0">
              <x14:cfvo type="autoMin"/>
              <x14:cfvo type="autoMax"/>
              <x14:borderColor rgb="FF638EC6"/>
              <x14:negativeFillColor rgb="FFFF0000"/>
              <x14:negativeBorderColor rgb="FFFF0000"/>
              <x14:axisColor rgb="FF000000"/>
            </x14:dataBar>
          </x14:cfRule>
          <xm:sqref>G46:G51</xm:sqref>
        </x14:conditionalFormatting>
        <x14:conditionalFormatting xmlns:xm="http://schemas.microsoft.com/office/excel/2006/main">
          <x14:cfRule type="dataBar" id="{A901D1DD-FBB7-9142-89B3-F3F810C8EE5A}">
            <x14:dataBar minLength="0" maxLength="100" border="1" negativeBarBorderColorSameAsPositive="0">
              <x14:cfvo type="autoMin"/>
              <x14:cfvo type="autoMax"/>
              <x14:borderColor rgb="FF638EC6"/>
              <x14:negativeFillColor rgb="FFFF0000"/>
              <x14:negativeBorderColor rgb="FFFF0000"/>
              <x14:axisColor rgb="FF000000"/>
            </x14:dataBar>
          </x14:cfRule>
          <xm:sqref>C55:C60</xm:sqref>
        </x14:conditionalFormatting>
        <x14:conditionalFormatting xmlns:xm="http://schemas.microsoft.com/office/excel/2006/main">
          <x14:cfRule type="dataBar" id="{6A8BE795-4781-614A-B2F6-D585AEE9FFBB}">
            <x14:dataBar minLength="0" maxLength="100" border="1" negativeBarBorderColorSameAsPositive="0">
              <x14:cfvo type="autoMin"/>
              <x14:cfvo type="autoMax"/>
              <x14:borderColor rgb="FF638EC6"/>
              <x14:negativeFillColor rgb="FFFF0000"/>
              <x14:negativeBorderColor rgb="FFFF0000"/>
              <x14:axisColor rgb="FF000000"/>
            </x14:dataBar>
          </x14:cfRule>
          <xm:sqref>E55:E60</xm:sqref>
        </x14:conditionalFormatting>
        <x14:conditionalFormatting xmlns:xm="http://schemas.microsoft.com/office/excel/2006/main">
          <x14:cfRule type="dataBar" id="{F7BDAA52-C9F4-9A4C-969F-9C71BB946D23}">
            <x14:dataBar minLength="0" maxLength="100" border="1" negativeBarBorderColorSameAsPositive="0">
              <x14:cfvo type="autoMin"/>
              <x14:cfvo type="autoMax"/>
              <x14:borderColor rgb="FF638EC6"/>
              <x14:negativeFillColor rgb="FFFF0000"/>
              <x14:negativeBorderColor rgb="FFFF0000"/>
              <x14:axisColor rgb="FF000000"/>
            </x14:dataBar>
          </x14:cfRule>
          <xm:sqref>G55:G60</xm:sqref>
        </x14:conditionalFormatting>
        <x14:conditionalFormatting xmlns:xm="http://schemas.microsoft.com/office/excel/2006/main">
          <x14:cfRule type="dataBar" id="{46613006-BDF0-2F4B-87A6-ECEB6C7A0BCB}">
            <x14:dataBar minLength="0" maxLength="100" negativeBarColorSameAsPositive="1" axisPosition="none">
              <x14:cfvo type="min"/>
              <x14:cfvo type="max"/>
            </x14:dataBar>
          </x14:cfRule>
          <xm:sqref>I8</xm:sqref>
        </x14:conditionalFormatting>
        <x14:conditionalFormatting xmlns:xm="http://schemas.microsoft.com/office/excel/2006/main">
          <x14:cfRule type="dataBar" id="{C7C7EC64-A737-5542-8A14-879556EA552E}">
            <x14:dataBar minLength="0" maxLength="100" negativeBarColorSameAsPositive="1" axisPosition="none">
              <x14:cfvo type="min"/>
              <x14:cfvo type="max"/>
            </x14:dataBar>
          </x14:cfRule>
          <xm:sqref>I14:I22</xm:sqref>
        </x14:conditionalFormatting>
        <x14:conditionalFormatting xmlns:xm="http://schemas.microsoft.com/office/excel/2006/main">
          <x14:cfRule type="dataBar" id="{368A2EF7-9F55-4141-92D2-8020379CACED}">
            <x14:dataBar minLength="0" maxLength="100" negativeBarColorSameAsPositive="1" axisPosition="none">
              <x14:cfvo type="min"/>
              <x14:cfvo type="max"/>
            </x14:dataBar>
          </x14:cfRule>
          <xm:sqref>I30</xm:sqref>
        </x14:conditionalFormatting>
        <x14:conditionalFormatting xmlns:xm="http://schemas.microsoft.com/office/excel/2006/main">
          <x14:cfRule type="dataBar" id="{A4A84CF7-8E0A-8D45-A16B-A66C9CAC63F8}">
            <x14:dataBar minLength="0" maxLength="100" negativeBarColorSameAsPositive="1" axisPosition="none">
              <x14:cfvo type="min"/>
              <x14:cfvo type="max"/>
            </x14:dataBar>
          </x14:cfRule>
          <xm:sqref>I40</xm:sqref>
        </x14:conditionalFormatting>
        <x14:conditionalFormatting xmlns:xm="http://schemas.microsoft.com/office/excel/2006/main">
          <x14:cfRule type="dataBar" id="{1715EB96-9861-D34E-99E4-40BE46C55856}">
            <x14:dataBar minLength="0" maxLength="100" negativeBarColorSameAsPositive="1" axisPosition="none">
              <x14:cfvo type="min"/>
              <x14:cfvo type="max"/>
            </x14:dataBar>
          </x14:cfRule>
          <xm:sqref>I49</xm:sqref>
        </x14:conditionalFormatting>
        <x14:conditionalFormatting xmlns:xm="http://schemas.microsoft.com/office/excel/2006/main">
          <x14:cfRule type="dataBar" id="{9927F28B-C19C-9B42-970C-7DCE438663C1}">
            <x14:dataBar minLength="0" maxLength="100" negativeBarColorSameAsPositive="1" axisPosition="none">
              <x14:cfvo type="min"/>
              <x14:cfvo type="max"/>
            </x14:dataBar>
          </x14:cfRule>
          <xm:sqref>I58</xm:sqref>
        </x14:conditionalFormatting>
        <x14:conditionalFormatting xmlns:xm="http://schemas.microsoft.com/office/excel/2006/main">
          <x14:cfRule type="dataBar" id="{99822BD9-E134-8449-8377-BD435F86E224}">
            <x14:dataBar minLength="0" maxLength="100" negativeBarColorSameAsPositive="1" axisPosition="none">
              <x14:cfvo type="min"/>
              <x14:cfvo type="max"/>
            </x14:dataBar>
          </x14:cfRule>
          <xm:sqref>I30</xm:sqref>
        </x14:conditionalFormatting>
        <x14:conditionalFormatting xmlns:xm="http://schemas.microsoft.com/office/excel/2006/main">
          <x14:cfRule type="dataBar" id="{C10AFCE6-EA80-2D44-87EE-1386DB44CBF8}">
            <x14:dataBar minLength="0" maxLength="100" negativeBarColorSameAsPositive="1" axisPosition="none">
              <x14:cfvo type="min"/>
              <x14:cfvo type="max"/>
            </x14:dataBar>
          </x14:cfRule>
          <xm:sqref>I40</xm:sqref>
        </x14:conditionalFormatting>
        <x14:conditionalFormatting xmlns:xm="http://schemas.microsoft.com/office/excel/2006/main">
          <x14:cfRule type="dataBar" id="{2892FEB4-B070-2D4F-B9BB-FD6B5068412E}">
            <x14:dataBar minLength="0" maxLength="100" negativeBarColorSameAsPositive="1" axisPosition="none">
              <x14:cfvo type="min"/>
              <x14:cfvo type="max"/>
            </x14:dataBar>
          </x14:cfRule>
          <xm:sqref>I49</xm:sqref>
        </x14:conditionalFormatting>
        <x14:conditionalFormatting xmlns:xm="http://schemas.microsoft.com/office/excel/2006/main">
          <x14:cfRule type="dataBar" id="{3CFB38EC-161F-F24A-87DF-DEAF819EDB26}">
            <x14:dataBar minLength="0" maxLength="100" negativeBarColorSameAsPositive="1" axisPosition="none">
              <x14:cfvo type="min"/>
              <x14:cfvo type="max"/>
            </x14:dataBar>
          </x14:cfRule>
          <xm:sqref>I58</xm:sqref>
        </x14:conditionalFormatting>
        <x14:conditionalFormatting xmlns:xm="http://schemas.microsoft.com/office/excel/2006/main">
          <x14:cfRule type="dataBar" id="{D44E729E-1B53-7948-B2E7-689BE48FD940}">
            <x14:dataBar minLength="0" maxLength="100" negativeBarColorSameAsPositive="1" axisPosition="none">
              <x14:cfvo type="min"/>
              <x14:cfvo type="max"/>
            </x14:dataBar>
          </x14:cfRule>
          <xm:sqref>I23:J23</xm:sqref>
        </x14:conditionalFormatting>
        <x14:conditionalFormatting xmlns:xm="http://schemas.microsoft.com/office/excel/2006/main">
          <x14:cfRule type="dataBar" id="{F135B7CC-1963-7D44-9381-F13FA1DE433C}">
            <x14:dataBar minLength="0" maxLength="100" negativeBarColorSameAsPositive="1" axisPosition="none">
              <x14:cfvo type="min"/>
              <x14:cfvo type="max"/>
            </x14:dataBar>
          </x14:cfRule>
          <xm:sqref>I32:J32</xm:sqref>
        </x14:conditionalFormatting>
        <x14:conditionalFormatting xmlns:xm="http://schemas.microsoft.com/office/excel/2006/main">
          <x14:cfRule type="dataBar" id="{76650533-DFFD-F647-B711-84E9CAE68033}">
            <x14:dataBar minLength="0" maxLength="100" negativeBarColorSameAsPositive="1" axisPosition="none">
              <x14:cfvo type="min"/>
              <x14:cfvo type="max"/>
            </x14:dataBar>
          </x14:cfRule>
          <xm:sqref>I42:J42</xm:sqref>
        </x14:conditionalFormatting>
        <x14:conditionalFormatting xmlns:xm="http://schemas.microsoft.com/office/excel/2006/main">
          <x14:cfRule type="dataBar" id="{545BC384-5445-044C-8619-6EFC117E8C3F}">
            <x14:dataBar minLength="0" maxLength="100" negativeBarColorSameAsPositive="1" axisPosition="none">
              <x14:cfvo type="min"/>
              <x14:cfvo type="max"/>
            </x14:dataBar>
          </x14:cfRule>
          <xm:sqref>I51:J51</xm:sqref>
        </x14:conditionalFormatting>
        <x14:conditionalFormatting xmlns:xm="http://schemas.microsoft.com/office/excel/2006/main">
          <x14:cfRule type="dataBar" id="{7539502F-F059-9643-A27C-9B96A20AF2AD}">
            <x14:dataBar minLength="0" maxLength="100" negativeBarColorSameAsPositive="1" axisPosition="none">
              <x14:cfvo type="min"/>
              <x14:cfvo type="max"/>
            </x14:dataBar>
          </x14:cfRule>
          <xm:sqref>I60:J60</xm:sqref>
        </x14:conditionalFormatting>
        <x14:conditionalFormatting xmlns:xm="http://schemas.microsoft.com/office/excel/2006/main">
          <x14:cfRule type="dataBar" id="{C7ED7A94-9A5E-8245-80F6-FC9BD4D5AF7C}">
            <x14:dataBar minLength="0" maxLength="100" border="1" negativeBarBorderColorSameAsPositive="0">
              <x14:cfvo type="autoMin"/>
              <x14:cfvo type="autoMax"/>
              <x14:borderColor rgb="FF638EC6"/>
              <x14:negativeFillColor rgb="FFFF0000"/>
              <x14:negativeBorderColor rgb="FFFF0000"/>
              <x14:axisColor rgb="FF000000"/>
            </x14:dataBar>
          </x14:cfRule>
          <xm:sqref>I8</xm:sqref>
        </x14:conditionalFormatting>
        <x14:conditionalFormatting xmlns:xm="http://schemas.microsoft.com/office/excel/2006/main">
          <x14:cfRule type="dataBar" id="{1FD68A4A-D877-E846-9C02-BC118D787458}">
            <x14:dataBar minLength="0" maxLength="100" border="1" negativeBarBorderColorSameAsPositive="0">
              <x14:cfvo type="autoMin"/>
              <x14:cfvo type="autoMax"/>
              <x14:borderColor rgb="FF638EC6"/>
              <x14:negativeFillColor rgb="FFFF0000"/>
              <x14:negativeBorderColor rgb="FFFF0000"/>
              <x14:axisColor rgb="FF000000"/>
            </x14:dataBar>
          </x14:cfRule>
          <xm:sqref>I14:I23</xm:sqref>
        </x14:conditionalFormatting>
        <x14:conditionalFormatting xmlns:xm="http://schemas.microsoft.com/office/excel/2006/main">
          <x14:cfRule type="dataBar" id="{F6B5365B-8D8B-B744-A87D-EFDD17FDE2FE}">
            <x14:dataBar minLength="0" maxLength="100" border="1" negativeBarBorderColorSameAsPositive="0">
              <x14:cfvo type="autoMin"/>
              <x14:cfvo type="autoMax"/>
              <x14:borderColor rgb="FF638EC6"/>
              <x14:negativeFillColor rgb="FFFF0000"/>
              <x14:negativeBorderColor rgb="FFFF0000"/>
              <x14:axisColor rgb="FF000000"/>
            </x14:dataBar>
          </x14:cfRule>
          <xm:sqref>I31</xm:sqref>
        </x14:conditionalFormatting>
        <x14:conditionalFormatting xmlns:xm="http://schemas.microsoft.com/office/excel/2006/main">
          <x14:cfRule type="dataBar" id="{8FA55F41-13AC-B844-9CD1-FAE40B722FC2}">
            <x14:dataBar minLength="0" maxLength="100" border="1" negativeBarBorderColorSameAsPositive="0">
              <x14:cfvo type="autoMin"/>
              <x14:cfvo type="autoMax"/>
              <x14:borderColor rgb="FF638EC6"/>
              <x14:negativeFillColor rgb="FFFF0000"/>
              <x14:negativeBorderColor rgb="FFFF0000"/>
              <x14:axisColor rgb="FF000000"/>
            </x14:dataBar>
          </x14:cfRule>
          <xm:sqref>I41</xm:sqref>
        </x14:conditionalFormatting>
        <x14:conditionalFormatting xmlns:xm="http://schemas.microsoft.com/office/excel/2006/main">
          <x14:cfRule type="dataBar" id="{B8744AED-5888-DA47-9484-62A70F407778}">
            <x14:dataBar minLength="0" maxLength="100" border="1" negativeBarBorderColorSameAsPositive="0">
              <x14:cfvo type="autoMin"/>
              <x14:cfvo type="autoMax"/>
              <x14:borderColor rgb="FF638EC6"/>
              <x14:negativeFillColor rgb="FFFF0000"/>
              <x14:negativeBorderColor rgb="FFFF0000"/>
              <x14:axisColor rgb="FF000000"/>
            </x14:dataBar>
          </x14:cfRule>
          <xm:sqref>I50</xm:sqref>
        </x14:conditionalFormatting>
        <x14:conditionalFormatting xmlns:xm="http://schemas.microsoft.com/office/excel/2006/main">
          <x14:cfRule type="dataBar" id="{1AF18582-707C-8E46-B597-604054C67CC6}">
            <x14:dataBar minLength="0" maxLength="100" border="1" negativeBarBorderColorSameAsPositive="0">
              <x14:cfvo type="autoMin"/>
              <x14:cfvo type="autoMax"/>
              <x14:borderColor rgb="FF638EC6"/>
              <x14:negativeFillColor rgb="FFFF0000"/>
              <x14:negativeBorderColor rgb="FFFF0000"/>
              <x14:axisColor rgb="FF000000"/>
            </x14:dataBar>
          </x14:cfRule>
          <xm:sqref>I59</xm:sqref>
        </x14:conditionalFormatting>
        <x14:conditionalFormatting xmlns:xm="http://schemas.microsoft.com/office/excel/2006/main">
          <x14:cfRule type="dataBar" id="{A13B5D4B-FF45-8643-8648-BAA0C484608B}">
            <x14:dataBar minLength="0" maxLength="100" border="1" negativeBarBorderColorSameAsPositive="0">
              <x14:cfvo type="autoMin"/>
              <x14:cfvo type="autoMax"/>
              <x14:borderColor rgb="FF638EC6"/>
              <x14:negativeFillColor rgb="FFFF0000"/>
              <x14:negativeBorderColor rgb="FFFF0000"/>
              <x14:axisColor rgb="FF000000"/>
            </x14:dataBar>
          </x14:cfRule>
          <xm:sqref>I14:I23</xm:sqref>
        </x14:conditionalFormatting>
        <x14:conditionalFormatting xmlns:xm="http://schemas.microsoft.com/office/excel/2006/main">
          <x14:cfRule type="dataBar" id="{3B957D71-CB71-464D-B9B4-4607294D2827}">
            <x14:dataBar minLength="0" maxLength="100" border="1" negativeBarBorderColorSameAsPositive="0">
              <x14:cfvo type="autoMin"/>
              <x14:cfvo type="autoMax"/>
              <x14:borderColor rgb="FF638EC6"/>
              <x14:negativeFillColor rgb="FFFF0000"/>
              <x14:negativeBorderColor rgb="FFFF0000"/>
              <x14:axisColor rgb="FF000000"/>
            </x14:dataBar>
          </x14:cfRule>
          <xm:sqref>I30:I32</xm:sqref>
        </x14:conditionalFormatting>
        <x14:conditionalFormatting xmlns:xm="http://schemas.microsoft.com/office/excel/2006/main">
          <x14:cfRule type="dataBar" id="{BCF79A17-3DB3-F842-ACEE-D3A6C09ACD4C}">
            <x14:dataBar minLength="0" maxLength="100" border="1" negativeBarBorderColorSameAsPositive="0">
              <x14:cfvo type="autoMin"/>
              <x14:cfvo type="autoMax"/>
              <x14:borderColor rgb="FF638EC6"/>
              <x14:negativeFillColor rgb="FFFF0000"/>
              <x14:negativeBorderColor rgb="FFFF0000"/>
              <x14:axisColor rgb="FF000000"/>
            </x14:dataBar>
          </x14:cfRule>
          <xm:sqref>I40:I42</xm:sqref>
        </x14:conditionalFormatting>
        <x14:conditionalFormatting xmlns:xm="http://schemas.microsoft.com/office/excel/2006/main">
          <x14:cfRule type="dataBar" id="{0047EE26-B4A4-3847-A231-7DC506027352}">
            <x14:dataBar minLength="0" maxLength="100" border="1" negativeBarBorderColorSameAsPositive="0">
              <x14:cfvo type="autoMin"/>
              <x14:cfvo type="autoMax"/>
              <x14:borderColor rgb="FF638EC6"/>
              <x14:negativeFillColor rgb="FFFF0000"/>
              <x14:negativeBorderColor rgb="FFFF0000"/>
              <x14:axisColor rgb="FF000000"/>
            </x14:dataBar>
          </x14:cfRule>
          <xm:sqref>I49:I51</xm:sqref>
        </x14:conditionalFormatting>
        <x14:conditionalFormatting xmlns:xm="http://schemas.microsoft.com/office/excel/2006/main">
          <x14:cfRule type="dataBar" id="{C7A422F0-6E3C-B34D-9713-1EDAD4759C98}">
            <x14:dataBar minLength="0" maxLength="100" border="1" negativeBarBorderColorSameAsPositive="0">
              <x14:cfvo type="autoMin"/>
              <x14:cfvo type="autoMax"/>
              <x14:borderColor rgb="FF638EC6"/>
              <x14:negativeFillColor rgb="FFFF0000"/>
              <x14:negativeBorderColor rgb="FFFF0000"/>
              <x14:axisColor rgb="FF000000"/>
            </x14:dataBar>
          </x14:cfRule>
          <xm:sqref>I58:I60</xm:sqref>
        </x14:conditionalFormatting>
        <x14:conditionalFormatting xmlns:xm="http://schemas.microsoft.com/office/excel/2006/main">
          <x14:cfRule type="dataBar" id="{F2D2313A-B91E-2D48-8651-6D020171F63E}">
            <x14:dataBar minLength="0" maxLength="100" negativeBarColorSameAsPositive="1" axisPosition="none">
              <x14:cfvo type="min"/>
              <x14:cfvo type="max"/>
            </x14:dataBar>
          </x14:cfRule>
          <xm:sqref>I27</xm:sqref>
        </x14:conditionalFormatting>
        <x14:conditionalFormatting xmlns:xm="http://schemas.microsoft.com/office/excel/2006/main">
          <x14:cfRule type="dataBar" id="{FADC038A-368E-3544-B92A-3CBF2444F549}">
            <x14:dataBar minLength="0" maxLength="100" border="1" negativeBarBorderColorSameAsPositive="0">
              <x14:cfvo type="autoMin"/>
              <x14:cfvo type="autoMax"/>
              <x14:borderColor rgb="FF638EC6"/>
              <x14:negativeFillColor rgb="FFFF0000"/>
              <x14:negativeBorderColor rgb="FFFF0000"/>
              <x14:axisColor rgb="FF000000"/>
            </x14:dataBar>
          </x14:cfRule>
          <xm:sqref>I27</xm:sqref>
        </x14:conditionalFormatting>
        <x14:conditionalFormatting xmlns:xm="http://schemas.microsoft.com/office/excel/2006/main">
          <x14:cfRule type="dataBar" id="{5EA003C3-E93C-4C41-B76B-8BB2DB6F4533}">
            <x14:dataBar minLength="0" maxLength="100" border="1" negativeBarBorderColorSameAsPositive="0">
              <x14:cfvo type="autoMin"/>
              <x14:cfvo type="autoMax"/>
              <x14:borderColor rgb="FF638EC6"/>
              <x14:negativeFillColor rgb="FFFF0000"/>
              <x14:negativeBorderColor rgb="FFFF0000"/>
              <x14:axisColor rgb="FF000000"/>
            </x14:dataBar>
          </x14:cfRule>
          <xm:sqref>I27</xm:sqref>
        </x14:conditionalFormatting>
        <x14:conditionalFormatting xmlns:xm="http://schemas.microsoft.com/office/excel/2006/main">
          <x14:cfRule type="dataBar" id="{41871C05-00AD-AD46-8564-4BB91119E5DF}">
            <x14:dataBar minLength="0" maxLength="100" negativeBarColorSameAsPositive="1" axisPosition="none">
              <x14:cfvo type="min"/>
              <x14:cfvo type="max"/>
            </x14:dataBar>
          </x14:cfRule>
          <xm:sqref>I28</xm:sqref>
        </x14:conditionalFormatting>
        <x14:conditionalFormatting xmlns:xm="http://schemas.microsoft.com/office/excel/2006/main">
          <x14:cfRule type="dataBar" id="{FD87E42F-4677-584A-A7B2-2BE7342AE47F}">
            <x14:dataBar minLength="0" maxLength="100" border="1" negativeBarBorderColorSameAsPositive="0">
              <x14:cfvo type="autoMin"/>
              <x14:cfvo type="autoMax"/>
              <x14:borderColor rgb="FF638EC6"/>
              <x14:negativeFillColor rgb="FFFF0000"/>
              <x14:negativeBorderColor rgb="FFFF0000"/>
              <x14:axisColor rgb="FF000000"/>
            </x14:dataBar>
          </x14:cfRule>
          <xm:sqref>I28</xm:sqref>
        </x14:conditionalFormatting>
        <x14:conditionalFormatting xmlns:xm="http://schemas.microsoft.com/office/excel/2006/main">
          <x14:cfRule type="dataBar" id="{B2DC754E-5AE6-7A4D-8EA3-091578E8A281}">
            <x14:dataBar minLength="0" maxLength="100" border="1" negativeBarBorderColorSameAsPositive="0">
              <x14:cfvo type="autoMin"/>
              <x14:cfvo type="autoMax"/>
              <x14:borderColor rgb="FF638EC6"/>
              <x14:negativeFillColor rgb="FFFF0000"/>
              <x14:negativeBorderColor rgb="FFFF0000"/>
              <x14:axisColor rgb="FF000000"/>
            </x14:dataBar>
          </x14:cfRule>
          <xm:sqref>I28</xm:sqref>
        </x14:conditionalFormatting>
        <x14:conditionalFormatting xmlns:xm="http://schemas.microsoft.com/office/excel/2006/main">
          <x14:cfRule type="dataBar" id="{C23852DD-3EE9-124E-A5DC-743FA06E941C}">
            <x14:dataBar minLength="0" maxLength="100" negativeBarColorSameAsPositive="1" axisPosition="none">
              <x14:cfvo type="min"/>
              <x14:cfvo type="max"/>
            </x14:dataBar>
          </x14:cfRule>
          <xm:sqref>I29</xm:sqref>
        </x14:conditionalFormatting>
        <x14:conditionalFormatting xmlns:xm="http://schemas.microsoft.com/office/excel/2006/main">
          <x14:cfRule type="dataBar" id="{FED02BDE-84E2-C242-9984-C66A720584EC}">
            <x14:dataBar minLength="0" maxLength="100" border="1" negativeBarBorderColorSameAsPositive="0">
              <x14:cfvo type="autoMin"/>
              <x14:cfvo type="autoMax"/>
              <x14:borderColor rgb="FF638EC6"/>
              <x14:negativeFillColor rgb="FFFF0000"/>
              <x14:negativeBorderColor rgb="FFFF0000"/>
              <x14:axisColor rgb="FF000000"/>
            </x14:dataBar>
          </x14:cfRule>
          <xm:sqref>I29</xm:sqref>
        </x14:conditionalFormatting>
        <x14:conditionalFormatting xmlns:xm="http://schemas.microsoft.com/office/excel/2006/main">
          <x14:cfRule type="dataBar" id="{D7B1F4B9-614F-4140-937A-E3DBFE51F387}">
            <x14:dataBar minLength="0" maxLength="100" border="1" negativeBarBorderColorSameAsPositive="0">
              <x14:cfvo type="autoMin"/>
              <x14:cfvo type="autoMax"/>
              <x14:borderColor rgb="FF638EC6"/>
              <x14:negativeFillColor rgb="FFFF0000"/>
              <x14:negativeBorderColor rgb="FFFF0000"/>
              <x14:axisColor rgb="FF000000"/>
            </x14:dataBar>
          </x14:cfRule>
          <xm:sqref>I29</xm:sqref>
        </x14:conditionalFormatting>
        <x14:conditionalFormatting xmlns:xm="http://schemas.microsoft.com/office/excel/2006/main">
          <x14:cfRule type="dataBar" id="{7929B705-646D-6A4B-8E20-66F62C89FE73}">
            <x14:dataBar minLength="0" maxLength="100" negativeBarColorSameAsPositive="1" axisPosition="none">
              <x14:cfvo type="min"/>
              <x14:cfvo type="max"/>
            </x14:dataBar>
          </x14:cfRule>
          <xm:sqref>I36</xm:sqref>
        </x14:conditionalFormatting>
        <x14:conditionalFormatting xmlns:xm="http://schemas.microsoft.com/office/excel/2006/main">
          <x14:cfRule type="dataBar" id="{640FE297-1633-584C-9924-1C284994BE76}">
            <x14:dataBar minLength="0" maxLength="100" border="1" negativeBarBorderColorSameAsPositive="0">
              <x14:cfvo type="autoMin"/>
              <x14:cfvo type="autoMax"/>
              <x14:borderColor rgb="FF638EC6"/>
              <x14:negativeFillColor rgb="FFFF0000"/>
              <x14:negativeBorderColor rgb="FFFF0000"/>
              <x14:axisColor rgb="FF000000"/>
            </x14:dataBar>
          </x14:cfRule>
          <xm:sqref>I36</xm:sqref>
        </x14:conditionalFormatting>
        <x14:conditionalFormatting xmlns:xm="http://schemas.microsoft.com/office/excel/2006/main">
          <x14:cfRule type="dataBar" id="{1E9C0FAC-6FEA-994F-BF31-8BA8AC4CDCD4}">
            <x14:dataBar minLength="0" maxLength="100" border="1" negativeBarBorderColorSameAsPositive="0">
              <x14:cfvo type="autoMin"/>
              <x14:cfvo type="autoMax"/>
              <x14:borderColor rgb="FF638EC6"/>
              <x14:negativeFillColor rgb="FFFF0000"/>
              <x14:negativeBorderColor rgb="FFFF0000"/>
              <x14:axisColor rgb="FF000000"/>
            </x14:dataBar>
          </x14:cfRule>
          <xm:sqref>I36</xm:sqref>
        </x14:conditionalFormatting>
        <x14:conditionalFormatting xmlns:xm="http://schemas.microsoft.com/office/excel/2006/main">
          <x14:cfRule type="dataBar" id="{B4927872-72D4-1B4D-943B-40AD99C4C7A8}">
            <x14:dataBar minLength="0" maxLength="100" negativeBarColorSameAsPositive="1" axisPosition="none">
              <x14:cfvo type="min"/>
              <x14:cfvo type="max"/>
            </x14:dataBar>
          </x14:cfRule>
          <xm:sqref>I37</xm:sqref>
        </x14:conditionalFormatting>
        <x14:conditionalFormatting xmlns:xm="http://schemas.microsoft.com/office/excel/2006/main">
          <x14:cfRule type="dataBar" id="{D7D417F6-FB5A-8342-97E9-47F319723B54}">
            <x14:dataBar minLength="0" maxLength="100" border="1" negativeBarBorderColorSameAsPositive="0">
              <x14:cfvo type="autoMin"/>
              <x14:cfvo type="autoMax"/>
              <x14:borderColor rgb="FF638EC6"/>
              <x14:negativeFillColor rgb="FFFF0000"/>
              <x14:negativeBorderColor rgb="FFFF0000"/>
              <x14:axisColor rgb="FF000000"/>
            </x14:dataBar>
          </x14:cfRule>
          <xm:sqref>I37</xm:sqref>
        </x14:conditionalFormatting>
        <x14:conditionalFormatting xmlns:xm="http://schemas.microsoft.com/office/excel/2006/main">
          <x14:cfRule type="dataBar" id="{71D91F68-E42E-EE4F-AC44-280B4FABD365}">
            <x14:dataBar minLength="0" maxLength="100" border="1" negativeBarBorderColorSameAsPositive="0">
              <x14:cfvo type="autoMin"/>
              <x14:cfvo type="autoMax"/>
              <x14:borderColor rgb="FF638EC6"/>
              <x14:negativeFillColor rgb="FFFF0000"/>
              <x14:negativeBorderColor rgb="FFFF0000"/>
              <x14:axisColor rgb="FF000000"/>
            </x14:dataBar>
          </x14:cfRule>
          <xm:sqref>I37</xm:sqref>
        </x14:conditionalFormatting>
        <x14:conditionalFormatting xmlns:xm="http://schemas.microsoft.com/office/excel/2006/main">
          <x14:cfRule type="dataBar" id="{496FF7A2-2DA2-4C43-BB89-F7D6D79AD809}">
            <x14:dataBar minLength="0" maxLength="100" negativeBarColorSameAsPositive="1" axisPosition="none">
              <x14:cfvo type="min"/>
              <x14:cfvo type="max"/>
            </x14:dataBar>
          </x14:cfRule>
          <xm:sqref>I38</xm:sqref>
        </x14:conditionalFormatting>
        <x14:conditionalFormatting xmlns:xm="http://schemas.microsoft.com/office/excel/2006/main">
          <x14:cfRule type="dataBar" id="{96C8B866-1836-3C4B-84D3-75507E0EA770}">
            <x14:dataBar minLength="0" maxLength="100" border="1" negativeBarBorderColorSameAsPositive="0">
              <x14:cfvo type="autoMin"/>
              <x14:cfvo type="autoMax"/>
              <x14:borderColor rgb="FF638EC6"/>
              <x14:negativeFillColor rgb="FFFF0000"/>
              <x14:negativeBorderColor rgb="FFFF0000"/>
              <x14:axisColor rgb="FF000000"/>
            </x14:dataBar>
          </x14:cfRule>
          <xm:sqref>I38</xm:sqref>
        </x14:conditionalFormatting>
        <x14:conditionalFormatting xmlns:xm="http://schemas.microsoft.com/office/excel/2006/main">
          <x14:cfRule type="dataBar" id="{C8C350AF-CFF9-BD4D-8340-922811C6256B}">
            <x14:dataBar minLength="0" maxLength="100" border="1" negativeBarBorderColorSameAsPositive="0">
              <x14:cfvo type="autoMin"/>
              <x14:cfvo type="autoMax"/>
              <x14:borderColor rgb="FF638EC6"/>
              <x14:negativeFillColor rgb="FFFF0000"/>
              <x14:negativeBorderColor rgb="FFFF0000"/>
              <x14:axisColor rgb="FF000000"/>
            </x14:dataBar>
          </x14:cfRule>
          <xm:sqref>I38</xm:sqref>
        </x14:conditionalFormatting>
        <x14:conditionalFormatting xmlns:xm="http://schemas.microsoft.com/office/excel/2006/main">
          <x14:cfRule type="dataBar" id="{3CBC45C7-29B8-5E47-9223-E09D742CC508}">
            <x14:dataBar minLength="0" maxLength="100" negativeBarColorSameAsPositive="1" axisPosition="none">
              <x14:cfvo type="min"/>
              <x14:cfvo type="max"/>
            </x14:dataBar>
          </x14:cfRule>
          <xm:sqref>I39</xm:sqref>
        </x14:conditionalFormatting>
        <x14:conditionalFormatting xmlns:xm="http://schemas.microsoft.com/office/excel/2006/main">
          <x14:cfRule type="dataBar" id="{58AD8060-74C1-4045-9B86-6B00B49F1464}">
            <x14:dataBar minLength="0" maxLength="100" border="1" negativeBarBorderColorSameAsPositive="0">
              <x14:cfvo type="autoMin"/>
              <x14:cfvo type="autoMax"/>
              <x14:borderColor rgb="FF638EC6"/>
              <x14:negativeFillColor rgb="FFFF0000"/>
              <x14:negativeBorderColor rgb="FFFF0000"/>
              <x14:axisColor rgb="FF000000"/>
            </x14:dataBar>
          </x14:cfRule>
          <xm:sqref>I39</xm:sqref>
        </x14:conditionalFormatting>
        <x14:conditionalFormatting xmlns:xm="http://schemas.microsoft.com/office/excel/2006/main">
          <x14:cfRule type="dataBar" id="{C4FE10B6-392F-BC47-800C-2A96D8CF2C89}">
            <x14:dataBar minLength="0" maxLength="100" border="1" negativeBarBorderColorSameAsPositive="0">
              <x14:cfvo type="autoMin"/>
              <x14:cfvo type="autoMax"/>
              <x14:borderColor rgb="FF638EC6"/>
              <x14:negativeFillColor rgb="FFFF0000"/>
              <x14:negativeBorderColor rgb="FFFF0000"/>
              <x14:axisColor rgb="FF000000"/>
            </x14:dataBar>
          </x14:cfRule>
          <xm:sqref>I39</xm:sqref>
        </x14:conditionalFormatting>
        <x14:conditionalFormatting xmlns:xm="http://schemas.microsoft.com/office/excel/2006/main">
          <x14:cfRule type="dataBar" id="{1FEB28D5-C418-F44B-A50A-150DE33CD41E}">
            <x14:dataBar minLength="0" maxLength="100" negativeBarColorSameAsPositive="1" axisPosition="none">
              <x14:cfvo type="min"/>
              <x14:cfvo type="max"/>
            </x14:dataBar>
          </x14:cfRule>
          <xm:sqref>I46</xm:sqref>
        </x14:conditionalFormatting>
        <x14:conditionalFormatting xmlns:xm="http://schemas.microsoft.com/office/excel/2006/main">
          <x14:cfRule type="dataBar" id="{493A89EE-278A-4041-962B-D190D4B11CE7}">
            <x14:dataBar minLength="0" maxLength="100" border="1" negativeBarBorderColorSameAsPositive="0">
              <x14:cfvo type="autoMin"/>
              <x14:cfvo type="autoMax"/>
              <x14:borderColor rgb="FF638EC6"/>
              <x14:negativeFillColor rgb="FFFF0000"/>
              <x14:negativeBorderColor rgb="FFFF0000"/>
              <x14:axisColor rgb="FF000000"/>
            </x14:dataBar>
          </x14:cfRule>
          <xm:sqref>I46</xm:sqref>
        </x14:conditionalFormatting>
        <x14:conditionalFormatting xmlns:xm="http://schemas.microsoft.com/office/excel/2006/main">
          <x14:cfRule type="dataBar" id="{90D174FA-92BE-7445-A9A2-C64DD90001A1}">
            <x14:dataBar minLength="0" maxLength="100" border="1" negativeBarBorderColorSameAsPositive="0">
              <x14:cfvo type="autoMin"/>
              <x14:cfvo type="autoMax"/>
              <x14:borderColor rgb="FF638EC6"/>
              <x14:negativeFillColor rgb="FFFF0000"/>
              <x14:negativeBorderColor rgb="FFFF0000"/>
              <x14:axisColor rgb="FF000000"/>
            </x14:dataBar>
          </x14:cfRule>
          <xm:sqref>I46</xm:sqref>
        </x14:conditionalFormatting>
        <x14:conditionalFormatting xmlns:xm="http://schemas.microsoft.com/office/excel/2006/main">
          <x14:cfRule type="dataBar" id="{AD70CE87-1393-6A4B-A20F-AA42CE9DFE2E}">
            <x14:dataBar minLength="0" maxLength="100" negativeBarColorSameAsPositive="1" axisPosition="none">
              <x14:cfvo type="min"/>
              <x14:cfvo type="max"/>
            </x14:dataBar>
          </x14:cfRule>
          <xm:sqref>I47</xm:sqref>
        </x14:conditionalFormatting>
        <x14:conditionalFormatting xmlns:xm="http://schemas.microsoft.com/office/excel/2006/main">
          <x14:cfRule type="dataBar" id="{00393687-789B-984E-9E7C-6ABB24FF094B}">
            <x14:dataBar minLength="0" maxLength="100" border="1" negativeBarBorderColorSameAsPositive="0">
              <x14:cfvo type="autoMin"/>
              <x14:cfvo type="autoMax"/>
              <x14:borderColor rgb="FF638EC6"/>
              <x14:negativeFillColor rgb="FFFF0000"/>
              <x14:negativeBorderColor rgb="FFFF0000"/>
              <x14:axisColor rgb="FF000000"/>
            </x14:dataBar>
          </x14:cfRule>
          <xm:sqref>I47</xm:sqref>
        </x14:conditionalFormatting>
        <x14:conditionalFormatting xmlns:xm="http://schemas.microsoft.com/office/excel/2006/main">
          <x14:cfRule type="dataBar" id="{9A7E3186-BA0B-A34D-938E-1DAFB1055498}">
            <x14:dataBar minLength="0" maxLength="100" border="1" negativeBarBorderColorSameAsPositive="0">
              <x14:cfvo type="autoMin"/>
              <x14:cfvo type="autoMax"/>
              <x14:borderColor rgb="FF638EC6"/>
              <x14:negativeFillColor rgb="FFFF0000"/>
              <x14:negativeBorderColor rgb="FFFF0000"/>
              <x14:axisColor rgb="FF000000"/>
            </x14:dataBar>
          </x14:cfRule>
          <xm:sqref>I47</xm:sqref>
        </x14:conditionalFormatting>
        <x14:conditionalFormatting xmlns:xm="http://schemas.microsoft.com/office/excel/2006/main">
          <x14:cfRule type="dataBar" id="{D84C74BD-6A2D-464E-95C2-1CBEAE8DEFD7}">
            <x14:dataBar minLength="0" maxLength="100" negativeBarColorSameAsPositive="1" axisPosition="none">
              <x14:cfvo type="min"/>
              <x14:cfvo type="max"/>
            </x14:dataBar>
          </x14:cfRule>
          <xm:sqref>I48</xm:sqref>
        </x14:conditionalFormatting>
        <x14:conditionalFormatting xmlns:xm="http://schemas.microsoft.com/office/excel/2006/main">
          <x14:cfRule type="dataBar" id="{0D4DF64B-075B-E44F-B963-75D277238558}">
            <x14:dataBar minLength="0" maxLength="100" border="1" negativeBarBorderColorSameAsPositive="0">
              <x14:cfvo type="autoMin"/>
              <x14:cfvo type="autoMax"/>
              <x14:borderColor rgb="FF638EC6"/>
              <x14:negativeFillColor rgb="FFFF0000"/>
              <x14:negativeBorderColor rgb="FFFF0000"/>
              <x14:axisColor rgb="FF000000"/>
            </x14:dataBar>
          </x14:cfRule>
          <xm:sqref>I48</xm:sqref>
        </x14:conditionalFormatting>
        <x14:conditionalFormatting xmlns:xm="http://schemas.microsoft.com/office/excel/2006/main">
          <x14:cfRule type="dataBar" id="{293F89B3-BC2C-764F-B4B1-0BBFAEA7B8B8}">
            <x14:dataBar minLength="0" maxLength="100" border="1" negativeBarBorderColorSameAsPositive="0">
              <x14:cfvo type="autoMin"/>
              <x14:cfvo type="autoMax"/>
              <x14:borderColor rgb="FF638EC6"/>
              <x14:negativeFillColor rgb="FFFF0000"/>
              <x14:negativeBorderColor rgb="FFFF0000"/>
              <x14:axisColor rgb="FF000000"/>
            </x14:dataBar>
          </x14:cfRule>
          <xm:sqref>I48</xm:sqref>
        </x14:conditionalFormatting>
        <x14:conditionalFormatting xmlns:xm="http://schemas.microsoft.com/office/excel/2006/main">
          <x14:cfRule type="dataBar" id="{521CC937-C6CA-574E-B3FE-0D1DA43E7302}">
            <x14:dataBar minLength="0" maxLength="100" negativeBarColorSameAsPositive="1" axisPosition="none">
              <x14:cfvo type="min"/>
              <x14:cfvo type="max"/>
            </x14:dataBar>
          </x14:cfRule>
          <xm:sqref>I55</xm:sqref>
        </x14:conditionalFormatting>
        <x14:conditionalFormatting xmlns:xm="http://schemas.microsoft.com/office/excel/2006/main">
          <x14:cfRule type="dataBar" id="{3153D527-A96F-2B40-8A17-AE068F1D28FC}">
            <x14:dataBar minLength="0" maxLength="100" border="1" negativeBarBorderColorSameAsPositive="0">
              <x14:cfvo type="autoMin"/>
              <x14:cfvo type="autoMax"/>
              <x14:borderColor rgb="FF638EC6"/>
              <x14:negativeFillColor rgb="FFFF0000"/>
              <x14:negativeBorderColor rgb="FFFF0000"/>
              <x14:axisColor rgb="FF000000"/>
            </x14:dataBar>
          </x14:cfRule>
          <xm:sqref>I55</xm:sqref>
        </x14:conditionalFormatting>
        <x14:conditionalFormatting xmlns:xm="http://schemas.microsoft.com/office/excel/2006/main">
          <x14:cfRule type="dataBar" id="{F1C0EB12-4C3F-914E-B332-16B8F2973CF2}">
            <x14:dataBar minLength="0" maxLength="100" border="1" negativeBarBorderColorSameAsPositive="0">
              <x14:cfvo type="autoMin"/>
              <x14:cfvo type="autoMax"/>
              <x14:borderColor rgb="FF638EC6"/>
              <x14:negativeFillColor rgb="FFFF0000"/>
              <x14:negativeBorderColor rgb="FFFF0000"/>
              <x14:axisColor rgb="FF000000"/>
            </x14:dataBar>
          </x14:cfRule>
          <xm:sqref>I55</xm:sqref>
        </x14:conditionalFormatting>
        <x14:conditionalFormatting xmlns:xm="http://schemas.microsoft.com/office/excel/2006/main">
          <x14:cfRule type="dataBar" id="{4713AA21-2B44-AC48-A0AD-BD54FC9FE54E}">
            <x14:dataBar minLength="0" maxLength="100" negativeBarColorSameAsPositive="1" axisPosition="none">
              <x14:cfvo type="min"/>
              <x14:cfvo type="max"/>
            </x14:dataBar>
          </x14:cfRule>
          <xm:sqref>I56</xm:sqref>
        </x14:conditionalFormatting>
        <x14:conditionalFormatting xmlns:xm="http://schemas.microsoft.com/office/excel/2006/main">
          <x14:cfRule type="dataBar" id="{EB6A7183-784D-3F40-9990-24E251B337D7}">
            <x14:dataBar minLength="0" maxLength="100" border="1" negativeBarBorderColorSameAsPositive="0">
              <x14:cfvo type="autoMin"/>
              <x14:cfvo type="autoMax"/>
              <x14:borderColor rgb="FF638EC6"/>
              <x14:negativeFillColor rgb="FFFF0000"/>
              <x14:negativeBorderColor rgb="FFFF0000"/>
              <x14:axisColor rgb="FF000000"/>
            </x14:dataBar>
          </x14:cfRule>
          <xm:sqref>I56</xm:sqref>
        </x14:conditionalFormatting>
        <x14:conditionalFormatting xmlns:xm="http://schemas.microsoft.com/office/excel/2006/main">
          <x14:cfRule type="dataBar" id="{F19CF111-2F02-004F-88D7-662616877FE4}">
            <x14:dataBar minLength="0" maxLength="100" border="1" negativeBarBorderColorSameAsPositive="0">
              <x14:cfvo type="autoMin"/>
              <x14:cfvo type="autoMax"/>
              <x14:borderColor rgb="FF638EC6"/>
              <x14:negativeFillColor rgb="FFFF0000"/>
              <x14:negativeBorderColor rgb="FFFF0000"/>
              <x14:axisColor rgb="FF000000"/>
            </x14:dataBar>
          </x14:cfRule>
          <xm:sqref>I56</xm:sqref>
        </x14:conditionalFormatting>
        <x14:conditionalFormatting xmlns:xm="http://schemas.microsoft.com/office/excel/2006/main">
          <x14:cfRule type="dataBar" id="{9EDE9374-AC62-5D45-9981-2BE2F5C7B88D}">
            <x14:dataBar minLength="0" maxLength="100" negativeBarColorSameAsPositive="1" axisPosition="none">
              <x14:cfvo type="min"/>
              <x14:cfvo type="max"/>
            </x14:dataBar>
          </x14:cfRule>
          <xm:sqref>I57</xm:sqref>
        </x14:conditionalFormatting>
        <x14:conditionalFormatting xmlns:xm="http://schemas.microsoft.com/office/excel/2006/main">
          <x14:cfRule type="dataBar" id="{119FA718-1B4C-F844-9E87-E2DDD3EB009C}">
            <x14:dataBar minLength="0" maxLength="100" border="1" negativeBarBorderColorSameAsPositive="0">
              <x14:cfvo type="autoMin"/>
              <x14:cfvo type="autoMax"/>
              <x14:borderColor rgb="FF638EC6"/>
              <x14:negativeFillColor rgb="FFFF0000"/>
              <x14:negativeBorderColor rgb="FFFF0000"/>
              <x14:axisColor rgb="FF000000"/>
            </x14:dataBar>
          </x14:cfRule>
          <xm:sqref>I57</xm:sqref>
        </x14:conditionalFormatting>
        <x14:conditionalFormatting xmlns:xm="http://schemas.microsoft.com/office/excel/2006/main">
          <x14:cfRule type="dataBar" id="{1E9480E1-8983-354A-848F-7D8BFA338750}">
            <x14:dataBar minLength="0" maxLength="100" border="1" negativeBarBorderColorSameAsPositive="0">
              <x14:cfvo type="autoMin"/>
              <x14:cfvo type="autoMax"/>
              <x14:borderColor rgb="FF638EC6"/>
              <x14:negativeFillColor rgb="FFFF0000"/>
              <x14:negativeBorderColor rgb="FFFF0000"/>
              <x14:axisColor rgb="FF000000"/>
            </x14:dataBar>
          </x14:cfRule>
          <xm:sqref>I57</xm:sqref>
        </x14:conditionalFormatting>
        <x14:conditionalFormatting xmlns:xm="http://schemas.microsoft.com/office/excel/2006/main">
          <x14:cfRule type="dataBar" id="{474332B4-66D9-3C43-A3CE-54172B13351E}">
            <x14:dataBar minLength="0" maxLength="100" border="1" negativeBarBorderColorSameAsPositive="0">
              <x14:cfvo type="autoMin"/>
              <x14:cfvo type="autoMax"/>
              <x14:borderColor rgb="FF638EC6"/>
              <x14:negativeFillColor rgb="FFFF0000"/>
              <x14:negativeBorderColor rgb="FFFF0000"/>
              <x14:axisColor rgb="FF000000"/>
            </x14:dataBar>
          </x14:cfRule>
          <xm:sqref>C8 E8 G8 I8 K8:L8</xm:sqref>
        </x14:conditionalFormatting>
        <x14:conditionalFormatting xmlns:xm="http://schemas.microsoft.com/office/excel/2006/main">
          <x14:cfRule type="dataBar" id="{0D6AB125-81A6-794E-8239-E4FE15BAC209}">
            <x14:dataBar minLength="0" maxLength="100" border="1" negativeBarBorderColorSameAsPositive="0">
              <x14:cfvo type="autoMin"/>
              <x14:cfvo type="autoMax"/>
              <x14:borderColor rgb="FF638EC6"/>
              <x14:negativeFillColor rgb="FFFF0000"/>
              <x14:negativeBorderColor rgb="FFFF0000"/>
              <x14:axisColor rgb="FF000000"/>
            </x14:dataBar>
          </x14:cfRule>
          <xm:sqref>I27:I32</xm:sqref>
        </x14:conditionalFormatting>
        <x14:conditionalFormatting xmlns:xm="http://schemas.microsoft.com/office/excel/2006/main">
          <x14:cfRule type="dataBar" id="{52311EA6-DFAC-4C49-94E1-A150232A20D6}">
            <x14:dataBar minLength="0" maxLength="100" border="1" negativeBarBorderColorSameAsPositive="0">
              <x14:cfvo type="autoMin"/>
              <x14:cfvo type="autoMax"/>
              <x14:borderColor rgb="FF638EC6"/>
              <x14:negativeFillColor rgb="FFFF0000"/>
              <x14:negativeBorderColor rgb="FFFF0000"/>
              <x14:axisColor rgb="FF000000"/>
            </x14:dataBar>
          </x14:cfRule>
          <xm:sqref>I36:I42</xm:sqref>
        </x14:conditionalFormatting>
        <x14:conditionalFormatting xmlns:xm="http://schemas.microsoft.com/office/excel/2006/main">
          <x14:cfRule type="dataBar" id="{8870FB41-51A9-7047-9536-3232E08FC2BF}">
            <x14:dataBar minLength="0" maxLength="100" border="1" negativeBarBorderColorSameAsPositive="0">
              <x14:cfvo type="autoMin"/>
              <x14:cfvo type="autoMax"/>
              <x14:borderColor rgb="FF638EC6"/>
              <x14:negativeFillColor rgb="FFFF0000"/>
              <x14:negativeBorderColor rgb="FFFF0000"/>
              <x14:axisColor rgb="FF000000"/>
            </x14:dataBar>
          </x14:cfRule>
          <xm:sqref>I46:I51</xm:sqref>
        </x14:conditionalFormatting>
        <x14:conditionalFormatting xmlns:xm="http://schemas.microsoft.com/office/excel/2006/main">
          <x14:cfRule type="dataBar" id="{FBFCCA73-F9F7-4B43-B49E-3A89BEC6F5B6}">
            <x14:dataBar minLength="0" maxLength="100" border="1" negativeBarBorderColorSameAsPositive="0">
              <x14:cfvo type="autoMin"/>
              <x14:cfvo type="autoMax"/>
              <x14:borderColor rgb="FF638EC6"/>
              <x14:negativeFillColor rgb="FFFF0000"/>
              <x14:negativeBorderColor rgb="FFFF0000"/>
              <x14:axisColor rgb="FF000000"/>
            </x14:dataBar>
          </x14:cfRule>
          <xm:sqref>I55:I60</xm:sqref>
        </x14:conditionalFormatting>
      </x14:conditionalFormatting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sheetPr>
  <dimension ref="A2:P67"/>
  <sheetViews>
    <sheetView zoomScale="130" zoomScaleNormal="130" zoomScalePageLayoutView="130" workbookViewId="0">
      <selection activeCell="D4" sqref="D4"/>
    </sheetView>
  </sheetViews>
  <sheetFormatPr baseColWidth="10" defaultRowHeight="14" x14ac:dyDescent="0.2"/>
  <cols>
    <col min="2" max="2" width="12.796875" customWidth="1"/>
    <col min="3" max="3" width="50.19921875" customWidth="1"/>
    <col min="4" max="14" width="16.3984375" customWidth="1"/>
    <col min="15" max="15" width="8.59765625" customWidth="1"/>
    <col min="16" max="16" width="16.3984375" customWidth="1"/>
  </cols>
  <sheetData>
    <row r="2" spans="1:16" x14ac:dyDescent="0.2">
      <c r="D2" s="63" t="s">
        <v>287</v>
      </c>
      <c r="E2" s="63" t="s">
        <v>288</v>
      </c>
      <c r="F2" s="63" t="s">
        <v>290</v>
      </c>
    </row>
    <row r="3" spans="1:16" x14ac:dyDescent="0.2">
      <c r="A3" s="10" t="s">
        <v>276</v>
      </c>
      <c r="D3">
        <v>17</v>
      </c>
      <c r="E3" s="45">
        <f>P9</f>
        <v>5</v>
      </c>
      <c r="F3" s="46">
        <f>E3/D3</f>
        <v>0.29411764705882354</v>
      </c>
    </row>
    <row r="4" spans="1:16" x14ac:dyDescent="0.2">
      <c r="A4" t="s">
        <v>45</v>
      </c>
      <c r="B4" s="20" t="s">
        <v>324</v>
      </c>
    </row>
    <row r="5" spans="1:16" x14ac:dyDescent="0.2">
      <c r="A5" t="s">
        <v>44</v>
      </c>
      <c r="B5" s="20" t="s">
        <v>51</v>
      </c>
    </row>
    <row r="7" spans="1:16" x14ac:dyDescent="0.2">
      <c r="B7" s="85" t="s">
        <v>262</v>
      </c>
      <c r="C7" s="85" t="s">
        <v>262</v>
      </c>
      <c r="D7" s="85" t="s">
        <v>262</v>
      </c>
      <c r="E7" s="85" t="s">
        <v>262</v>
      </c>
      <c r="F7" s="85" t="s">
        <v>262</v>
      </c>
      <c r="G7" s="85" t="s">
        <v>262</v>
      </c>
      <c r="H7" s="85" t="s">
        <v>262</v>
      </c>
      <c r="I7" s="85" t="s">
        <v>262</v>
      </c>
      <c r="J7" s="85" t="s">
        <v>262</v>
      </c>
      <c r="K7" s="85" t="s">
        <v>262</v>
      </c>
      <c r="L7" s="85" t="s">
        <v>262</v>
      </c>
      <c r="M7" s="85" t="s">
        <v>262</v>
      </c>
      <c r="N7" s="85" t="s">
        <v>262</v>
      </c>
      <c r="O7" s="85" t="s">
        <v>262</v>
      </c>
      <c r="P7" s="85" t="s">
        <v>262</v>
      </c>
    </row>
    <row r="8" spans="1:16" ht="26" x14ac:dyDescent="0.2">
      <c r="B8" s="83" t="s">
        <v>259</v>
      </c>
      <c r="C8" s="83" t="s">
        <v>259</v>
      </c>
      <c r="D8" s="19">
        <v>0</v>
      </c>
      <c r="E8" s="19" t="s">
        <v>263</v>
      </c>
      <c r="F8" s="19" t="s">
        <v>264</v>
      </c>
      <c r="G8" s="19" t="s">
        <v>265</v>
      </c>
      <c r="H8" s="19" t="s">
        <v>266</v>
      </c>
      <c r="I8" s="19" t="s">
        <v>267</v>
      </c>
      <c r="J8" s="19" t="s">
        <v>268</v>
      </c>
      <c r="K8" s="19" t="s">
        <v>269</v>
      </c>
      <c r="L8" s="19" t="s">
        <v>270</v>
      </c>
      <c r="M8" s="19" t="s">
        <v>271</v>
      </c>
      <c r="N8" s="19">
        <v>10</v>
      </c>
      <c r="O8" s="13" t="s">
        <v>282</v>
      </c>
      <c r="P8" s="13" t="s">
        <v>281</v>
      </c>
    </row>
    <row r="9" spans="1:16" x14ac:dyDescent="0.2">
      <c r="B9" s="81"/>
      <c r="C9" s="81"/>
      <c r="D9" s="17">
        <f>COUNTIFS(all!$G$3:$G$120,'Summary - RegCli (PfizerCN)'!$B$4,all!$H$3:$H$120,'Summary - RegCli (PfizerCN)'!D8,all!$F$3:$F$120,'Summary - RegCli (PfizerCN)'!$B$5)</f>
        <v>0</v>
      </c>
      <c r="E9" s="17">
        <f>COUNTIFS(all!$G$3:$G$120,'Summary - RegCli (PfizerCN)'!$B$4,all!$H$3:$H$120,'Summary - RegCli (PfizerCN)'!E8,all!$F$3:$F$120,'Summary - RegCli (PfizerCN)'!$B$5)</f>
        <v>0</v>
      </c>
      <c r="F9" s="17">
        <f>COUNTIFS(all!$G$3:$G$120,'Summary - RegCli (PfizerCN)'!$B$4,all!$H$3:$H$120,'Summary - RegCli (PfizerCN)'!F8,all!$F$3:$F$120,'Summary - RegCli (PfizerCN)'!$B$5)</f>
        <v>0</v>
      </c>
      <c r="G9" s="17">
        <f>COUNTIFS(all!$G$3:$G$120,'Summary - RegCli (PfizerCN)'!$B$4,all!$H$3:$H$120,'Summary - RegCli (PfizerCN)'!G8,all!$F$3:$F$120,'Summary - RegCli (PfizerCN)'!$B$5)</f>
        <v>0</v>
      </c>
      <c r="H9" s="17">
        <f>COUNTIFS(all!$G$3:$G$120,'Summary - RegCli (PfizerCN)'!$B$4,all!$H$3:$H$120,'Summary - RegCli (PfizerCN)'!H8,all!$F$3:$F$120,'Summary - RegCli (PfizerCN)'!$B$5)</f>
        <v>0</v>
      </c>
      <c r="I9" s="17">
        <f>COUNTIFS(all!$G$3:$G$120,'Summary - RegCli (PfizerCN)'!$B$4,all!$H$3:$H$120,'Summary - RegCli (PfizerCN)'!I8,all!$F$3:$F$120,'Summary - RegCli (PfizerCN)'!$B$5)</f>
        <v>0</v>
      </c>
      <c r="J9" s="17">
        <f>COUNTIFS(all!$G$3:$G$120,'Summary - RegCli (PfizerCN)'!$B$4,all!$H$3:$H$120,'Summary - RegCli (PfizerCN)'!J8,all!$F$3:$F$120,'Summary - RegCli (PfizerCN)'!$B$5)</f>
        <v>0</v>
      </c>
      <c r="K9" s="17">
        <f>COUNTIFS(all!$G$3:$G$120,'Summary - RegCli (PfizerCN)'!$B$4,all!$H$3:$H$120,'Summary - RegCli (PfizerCN)'!K8,all!$F$3:$F$120,'Summary - RegCli (PfizerCN)'!$B$5)</f>
        <v>0</v>
      </c>
      <c r="L9" s="17">
        <f>COUNTIFS(all!$G$3:$G$120,'Summary - RegCli (PfizerCN)'!$B$4,all!$H$3:$H$120,'Summary - RegCli (PfizerCN)'!L8,all!$F$3:$F$120,'Summary - RegCli (PfizerCN)'!$B$5)</f>
        <v>2</v>
      </c>
      <c r="M9" s="17">
        <f>COUNTIFS(all!$G$3:$G$120,'Summary - RegCli (PfizerCN)'!$B$4,all!$H$3:$H$120,'Summary - RegCli (PfizerCN)'!M8,all!$F$3:$F$120,'Summary - RegCli (PfizerCN)'!$B$5)</f>
        <v>0</v>
      </c>
      <c r="N9" s="17">
        <f>COUNTIFS(all!$G$3:$G$120,'Summary - RegCli (PfizerCN)'!$B$4,all!$H$3:$H$120,'Summary - RegCli (PfizerCN)'!N8,all!$F$3:$F$120,'Summary - RegCli (PfizerCN)'!$B$5)</f>
        <v>3</v>
      </c>
      <c r="O9" s="18">
        <f>((SUM(M9:N9)-SUM(D9:I9))/P9)*100</f>
        <v>60</v>
      </c>
      <c r="P9" s="15">
        <f>SUM(D9:N9)</f>
        <v>5</v>
      </c>
    </row>
    <row r="11" spans="1:16" x14ac:dyDescent="0.2">
      <c r="D11">
        <v>1</v>
      </c>
      <c r="E11">
        <v>2</v>
      </c>
      <c r="F11">
        <v>3</v>
      </c>
      <c r="G11">
        <v>4</v>
      </c>
      <c r="H11">
        <v>5</v>
      </c>
    </row>
    <row r="12" spans="1:16" x14ac:dyDescent="0.2">
      <c r="B12" s="85" t="s">
        <v>260</v>
      </c>
      <c r="C12" s="85" t="s">
        <v>260</v>
      </c>
      <c r="D12" s="85" t="s">
        <v>260</v>
      </c>
      <c r="E12" s="85" t="s">
        <v>260</v>
      </c>
      <c r="F12" s="85" t="s">
        <v>260</v>
      </c>
      <c r="G12" s="85" t="s">
        <v>260</v>
      </c>
      <c r="H12" s="85" t="s">
        <v>260</v>
      </c>
      <c r="I12" s="85" t="s">
        <v>260</v>
      </c>
      <c r="J12" s="85" t="s">
        <v>260</v>
      </c>
      <c r="K12" s="85" t="s">
        <v>260</v>
      </c>
      <c r="O12" s="14"/>
    </row>
    <row r="13" spans="1:16" ht="26" x14ac:dyDescent="0.2">
      <c r="B13" s="83" t="s">
        <v>259</v>
      </c>
      <c r="C13" s="83" t="s">
        <v>259</v>
      </c>
      <c r="D13" s="19" t="s">
        <v>215</v>
      </c>
      <c r="E13" s="19" t="s">
        <v>213</v>
      </c>
      <c r="F13" s="19" t="s">
        <v>211</v>
      </c>
      <c r="G13" s="19" t="s">
        <v>212</v>
      </c>
      <c r="H13" s="19" t="s">
        <v>216</v>
      </c>
      <c r="I13" s="13" t="s">
        <v>214</v>
      </c>
      <c r="J13" s="13" t="s">
        <v>258</v>
      </c>
      <c r="K13" s="29" t="s">
        <v>291</v>
      </c>
    </row>
    <row r="14" spans="1:16" x14ac:dyDescent="0.2">
      <c r="B14" s="81" t="s">
        <v>205</v>
      </c>
      <c r="C14" s="81" t="s">
        <v>205</v>
      </c>
      <c r="D14" s="17">
        <f>COUNTIFS(all!$G$3:$G$120,'Summary - RegCli (PfizerCN)'!$B$4,all!$I$3:$I$120,'Summary - RegCli (PfizerCN)'!D$13,all!$F$3:$F$120,'Summary - RegCli (PfizerCN)'!$B$5)</f>
        <v>0</v>
      </c>
      <c r="E14" s="17">
        <f>COUNTIFS(all!$G$3:$G$120,'Summary - RegCli (PfizerCN)'!$B$4,all!$I$3:$I$120,'Summary - RegCli (PfizerCN)'!E$13,all!$F$3:$F$120,'Summary - RegCli (PfizerCN)'!$B$5)</f>
        <v>0</v>
      </c>
      <c r="F14" s="17">
        <f>COUNTIFS(all!$G$3:$G$120,'Summary - RegCli (PfizerCN)'!$B$4,all!$I$3:$I$120,'Summary - RegCli (PfizerCN)'!F$13,all!$F$3:$F$120,'Summary - RegCli (PfizerCN)'!$B$5)</f>
        <v>1</v>
      </c>
      <c r="G14" s="17">
        <f>COUNTIFS(all!$G$3:$G$120,'Summary - RegCli (PfizerCN)'!$B$4,all!$I$3:$I$120,'Summary - RegCli (PfizerCN)'!G$13,all!$F$3:$F$120,'Summary - RegCli (PfizerCN)'!$B$5)</f>
        <v>3</v>
      </c>
      <c r="H14" s="17">
        <f>COUNTIFS(all!$G$3:$G$120,'Summary - RegCli (PfizerCN)'!$B$4,all!$I$3:$I$120,'Summary - RegCli (PfizerCN)'!H$13,all!$F$3:$F$120,'Summary - RegCli (PfizerCN)'!$B$5)</f>
        <v>1</v>
      </c>
      <c r="I14" s="17">
        <f>COUNTIFS(all!$G$3:$G$120,'Summary - RegCli (PfizerCN)'!$B$4,all!$I$3:$I$120,'Summary - RegCli (PfizerCN)'!I$13,all!$F$3:$F$120,'Summary - RegCli (PfizerCN)'!$B$5)</f>
        <v>0</v>
      </c>
      <c r="J14" s="15">
        <f>SUM(D14:I14)</f>
        <v>5</v>
      </c>
      <c r="K14" s="28">
        <f>SUMPRODUCT($D$11:$H$11,D14:H14)/SUM(D14:H14)</f>
        <v>4</v>
      </c>
    </row>
    <row r="15" spans="1:16" x14ac:dyDescent="0.2">
      <c r="B15" s="81" t="s">
        <v>206</v>
      </c>
      <c r="C15" s="81" t="s">
        <v>206</v>
      </c>
      <c r="D15" s="17">
        <f>COUNTIFS(all!$G$3:$G$120,'Summary - RegCli (PfizerCN)'!$B$4,all!$J$3:$J$120,'Summary - RegCli (PfizerCN)'!D$13,all!$F$3:$F$120,'Summary - RegCli (PfizerCN)'!$B$5)</f>
        <v>0</v>
      </c>
      <c r="E15" s="17">
        <f>COUNTIFS(all!$G$3:$G$120,'Summary - RegCli (PfizerCN)'!$B$4,all!$J$3:$J$120,'Summary - RegCli (PfizerCN)'!E$13,all!$F$3:$F$120,'Summary - RegCli (PfizerCN)'!$B$5)</f>
        <v>0</v>
      </c>
      <c r="F15" s="17">
        <f>COUNTIFS(all!$G$3:$G$120,'Summary - RegCli (PfizerCN)'!$B$4,all!$J$3:$J$120,'Summary - RegCli (PfizerCN)'!F$13,all!$F$3:$F$120,'Summary - RegCli (PfizerCN)'!$B$5)</f>
        <v>1</v>
      </c>
      <c r="G15" s="17">
        <f>COUNTIFS(all!$G$3:$G$120,'Summary - RegCli (PfizerCN)'!$B$4,all!$J$3:$J$120,'Summary - RegCli (PfizerCN)'!G$13,all!$F$3:$F$120,'Summary - RegCli (PfizerCN)'!$B$5)</f>
        <v>3</v>
      </c>
      <c r="H15" s="17">
        <f>COUNTIFS(all!$G$3:$G$120,'Summary - RegCli (PfizerCN)'!$B$4,all!$J$3:$J$120,'Summary - RegCli (PfizerCN)'!H$13,all!$F$3:$F$120,'Summary - RegCli (PfizerCN)'!$B$5)</f>
        <v>1</v>
      </c>
      <c r="I15" s="17">
        <f>COUNTIFS(all!$G$3:$G$120,'Summary - RegCli (PfizerCN)'!$B$4,all!$J$3:$J$120,'Summary - RegCli (PfizerCN)'!I$13,all!$F$3:$F$120,'Summary - RegCli (PfizerCN)'!$B$5)</f>
        <v>0</v>
      </c>
      <c r="J15" s="15">
        <f t="shared" ref="J15:J20" si="0">SUM(D15:I15)</f>
        <v>5</v>
      </c>
      <c r="K15" s="28">
        <f t="shared" ref="K15:K20" si="1">SUMPRODUCT($D$11:$H$11,D15:H15)/SUM(D15:H15)</f>
        <v>4</v>
      </c>
    </row>
    <row r="16" spans="1:16" x14ac:dyDescent="0.2">
      <c r="B16" s="81" t="s">
        <v>207</v>
      </c>
      <c r="C16" s="81" t="s">
        <v>207</v>
      </c>
      <c r="D16" s="17">
        <f>COUNTIFS(all!$G$3:$G$120,'Summary - RegCli (PfizerCN)'!$B$4,all!$K$3:$K$120,'Summary - RegCli (PfizerCN)'!D$13,all!$F$3:$F$120,'Summary - RegCli (PfizerCN)'!$B$5)</f>
        <v>0</v>
      </c>
      <c r="E16" s="17">
        <f>COUNTIFS(all!$G$3:$G$120,'Summary - RegCli (PfizerCN)'!$B$4,all!$K$3:$K$120,'Summary - RegCli (PfizerCN)'!E$13,all!$F$3:$F$120,'Summary - RegCli (PfizerCN)'!$B$5)</f>
        <v>0</v>
      </c>
      <c r="F16" s="17">
        <f>COUNTIFS(all!$G$3:$G$120,'Summary - RegCli (PfizerCN)'!$B$4,all!$K$3:$K$120,'Summary - RegCli (PfizerCN)'!F$13,all!$F$3:$F$120,'Summary - RegCli (PfizerCN)'!$B$5)</f>
        <v>0</v>
      </c>
      <c r="G16" s="17">
        <f>COUNTIFS(all!$G$3:$G$120,'Summary - RegCli (PfizerCN)'!$B$4,all!$K$3:$K$120,'Summary - RegCli (PfizerCN)'!G$13,all!$F$3:$F$120,'Summary - RegCli (PfizerCN)'!$B$5)</f>
        <v>4</v>
      </c>
      <c r="H16" s="17">
        <f>COUNTIFS(all!$G$3:$G$120,'Summary - RegCli (PfizerCN)'!$B$4,all!$K$3:$K$120,'Summary - RegCli (PfizerCN)'!H$13,all!$F$3:$F$120,'Summary - RegCli (PfizerCN)'!$B$5)</f>
        <v>1</v>
      </c>
      <c r="I16" s="17">
        <f>COUNTIFS(all!$G$3:$G$120,'Summary - RegCli (PfizerCN)'!$B$4,all!$K$3:$K$120,'Summary - RegCli (PfizerCN)'!I$13,all!$F$3:$F$120,'Summary - RegCli (PfizerCN)'!$B$5)</f>
        <v>0</v>
      </c>
      <c r="J16" s="15">
        <f t="shared" si="0"/>
        <v>5</v>
      </c>
      <c r="K16" s="28">
        <f t="shared" si="1"/>
        <v>4.2</v>
      </c>
    </row>
    <row r="17" spans="2:11" x14ac:dyDescent="0.2">
      <c r="B17" s="81" t="s">
        <v>217</v>
      </c>
      <c r="C17" s="81" t="s">
        <v>217</v>
      </c>
      <c r="D17" s="17">
        <f>COUNTIFS(all!$G$3:$G$120,'Summary - RegCli (PfizerCN)'!$B$4,all!$L$3:$L$120,'Summary - RegCli (PfizerCN)'!D$13,all!$F$3:$F$120,'Summary - RegCli (PfizerCN)'!$B$5)</f>
        <v>0</v>
      </c>
      <c r="E17" s="17">
        <f>COUNTIFS(all!$G$3:$G$120,'Summary - RegCli (PfizerCN)'!$B$4,all!$L$3:$L$120,'Summary - RegCli (PfizerCN)'!E$13,all!$F$3:$F$120,'Summary - RegCli (PfizerCN)'!$B$5)</f>
        <v>0</v>
      </c>
      <c r="F17" s="17">
        <f>COUNTIFS(all!$G$3:$G$120,'Summary - RegCli (PfizerCN)'!$B$4,all!$L$3:$L$120,'Summary - RegCli (PfizerCN)'!F$13,all!$F$3:$F$120,'Summary - RegCli (PfizerCN)'!$B$5)</f>
        <v>2</v>
      </c>
      <c r="G17" s="17">
        <f>COUNTIFS(all!$G$3:$G$120,'Summary - RegCli (PfizerCN)'!$B$4,all!$L$3:$L$120,'Summary - RegCli (PfizerCN)'!G$13,all!$F$3:$F$120,'Summary - RegCli (PfizerCN)'!$B$5)</f>
        <v>2</v>
      </c>
      <c r="H17" s="17">
        <f>COUNTIFS(all!$G$3:$G$120,'Summary - RegCli (PfizerCN)'!$B$4,all!$L$3:$L$120,'Summary - RegCli (PfizerCN)'!H$13,all!$F$3:$F$120,'Summary - RegCli (PfizerCN)'!$B$5)</f>
        <v>1</v>
      </c>
      <c r="I17" s="17">
        <f>COUNTIFS(all!$G$3:$G$120,'Summary - RegCli (PfizerCN)'!$B$4,all!$L$3:$L$120,'Summary - RegCli (PfizerCN)'!I$13,all!$F$3:$F$120,'Summary - RegCli (PfizerCN)'!$B$5)</f>
        <v>0</v>
      </c>
      <c r="J17" s="15">
        <f t="shared" si="0"/>
        <v>5</v>
      </c>
      <c r="K17" s="28">
        <f t="shared" si="1"/>
        <v>3.8</v>
      </c>
    </row>
    <row r="18" spans="2:11" x14ac:dyDescent="0.2">
      <c r="B18" s="81" t="s">
        <v>208</v>
      </c>
      <c r="C18" s="81" t="s">
        <v>208</v>
      </c>
      <c r="D18" s="17">
        <f>COUNTIFS(all!$G$3:$G$120,'Summary - RegCli (PfizerCN)'!$B$4,all!$M$3:$M$120,'Summary - RegCli (PfizerCN)'!D$13,all!$F$3:$F$120,'Summary - RegCli (PfizerCN)'!$B$5)</f>
        <v>0</v>
      </c>
      <c r="E18" s="17">
        <f>COUNTIFS(all!$G$3:$G$120,'Summary - RegCli (PfizerCN)'!$B$4,all!$M$3:$M$120,'Summary - RegCli (PfizerCN)'!E$13,all!$F$3:$F$120,'Summary - RegCli (PfizerCN)'!$B$5)</f>
        <v>0</v>
      </c>
      <c r="F18" s="17">
        <f>COUNTIFS(all!$G$3:$G$120,'Summary - RegCli (PfizerCN)'!$B$4,all!$M$3:$M$120,'Summary - RegCli (PfizerCN)'!F$13,all!$F$3:$F$120,'Summary - RegCli (PfizerCN)'!$B$5)</f>
        <v>1</v>
      </c>
      <c r="G18" s="17">
        <f>COUNTIFS(all!$G$3:$G$120,'Summary - RegCli (PfizerCN)'!$B$4,all!$M$3:$M$120,'Summary - RegCli (PfizerCN)'!G$13,all!$F$3:$F$120,'Summary - RegCli (PfizerCN)'!$B$5)</f>
        <v>3</v>
      </c>
      <c r="H18" s="17">
        <f>COUNTIFS(all!$G$3:$G$120,'Summary - RegCli (PfizerCN)'!$B$4,all!$M$3:$M$120,'Summary - RegCli (PfizerCN)'!H$13,all!$F$3:$F$120,'Summary - RegCli (PfizerCN)'!$B$5)</f>
        <v>1</v>
      </c>
      <c r="I18" s="17">
        <f>COUNTIFS(all!$G$3:$G$120,'Summary - RegCli (PfizerCN)'!$B$4,all!$M$3:$M$120,'Summary - RegCli (PfizerCN)'!I$13,all!$F$3:$F$120,'Summary - RegCli (PfizerCN)'!$B$5)</f>
        <v>0</v>
      </c>
      <c r="J18" s="15">
        <f t="shared" si="0"/>
        <v>5</v>
      </c>
      <c r="K18" s="28">
        <f t="shared" si="1"/>
        <v>4</v>
      </c>
    </row>
    <row r="19" spans="2:11" x14ac:dyDescent="0.2">
      <c r="B19" s="81" t="s">
        <v>209</v>
      </c>
      <c r="C19" s="81" t="s">
        <v>209</v>
      </c>
      <c r="D19" s="17">
        <f>COUNTIFS(all!$G$3:$G$120,'Summary - RegCli (PfizerCN)'!$B$4,all!$N$3:$N$120,'Summary - RegCli (PfizerCN)'!D$13,all!$F$3:$F$120,'Summary - RegCli (PfizerCN)'!$B$5)</f>
        <v>0</v>
      </c>
      <c r="E19" s="17">
        <f>COUNTIFS(all!$G$3:$G$120,'Summary - RegCli (PfizerCN)'!$B$4,all!$N$3:$N$120,'Summary - RegCli (PfizerCN)'!E$13,all!$F$3:$F$120,'Summary - RegCli (PfizerCN)'!$B$5)</f>
        <v>0</v>
      </c>
      <c r="F19" s="17">
        <f>COUNTIFS(all!$G$3:$G$120,'Summary - RegCli (PfizerCN)'!$B$4,all!$N$3:$N$120,'Summary - RegCli (PfizerCN)'!F$13,all!$F$3:$F$120,'Summary - RegCli (PfizerCN)'!$B$5)</f>
        <v>0</v>
      </c>
      <c r="G19" s="17">
        <f>COUNTIFS(all!$G$3:$G$120,'Summary - RegCli (PfizerCN)'!$B$4,all!$N$3:$N$120,'Summary - RegCli (PfizerCN)'!G$13,all!$F$3:$F$120,'Summary - RegCli (PfizerCN)'!$B$5)</f>
        <v>3</v>
      </c>
      <c r="H19" s="17">
        <f>COUNTIFS(all!$G$3:$G$120,'Summary - RegCli (PfizerCN)'!$B$4,all!$N$3:$N$120,'Summary - RegCli (PfizerCN)'!H$13,all!$F$3:$F$120,'Summary - RegCli (PfizerCN)'!$B$5)</f>
        <v>1</v>
      </c>
      <c r="I19" s="17">
        <f>COUNTIFS(all!$G$3:$G$120,'Summary - RegCli (PfizerCN)'!$B$4,all!$N$3:$N$120,'Summary - RegCli (PfizerCN)'!I$13,all!$F$3:$F$120,'Summary - RegCli (PfizerCN)'!$B$5)</f>
        <v>1</v>
      </c>
      <c r="J19" s="15">
        <f t="shared" si="0"/>
        <v>5</v>
      </c>
      <c r="K19" s="28">
        <f t="shared" si="1"/>
        <v>4.25</v>
      </c>
    </row>
    <row r="20" spans="2:11" x14ac:dyDescent="0.2">
      <c r="B20" s="81" t="s">
        <v>210</v>
      </c>
      <c r="C20" s="81" t="s">
        <v>210</v>
      </c>
      <c r="D20" s="17">
        <f>COUNTIFS(all!$G$3:$G$120,'Summary - RegCli (PfizerCN)'!$B$4,all!$O$3:$O$120,'Summary - RegCli (PfizerCN)'!D$13,all!$F$3:$F$120,'Summary - RegCli (PfizerCN)'!$B$5)</f>
        <v>0</v>
      </c>
      <c r="E20" s="17">
        <f>COUNTIFS(all!$G$3:$G$120,'Summary - RegCli (PfizerCN)'!$B$4,all!$O$3:$O$120,'Summary - RegCli (PfizerCN)'!E$13,all!$F$3:$F$120,'Summary - RegCli (PfizerCN)'!$B$5)</f>
        <v>0</v>
      </c>
      <c r="F20" s="17">
        <f>COUNTIFS(all!$G$3:$G$120,'Summary - RegCli (PfizerCN)'!$B$4,all!$O$3:$O$120,'Summary - RegCli (PfizerCN)'!F$13,all!$F$3:$F$120,'Summary - RegCli (PfizerCN)'!$B$5)</f>
        <v>0</v>
      </c>
      <c r="G20" s="17">
        <f>COUNTIFS(all!$G$3:$G$120,'Summary - RegCli (PfizerCN)'!$B$4,all!$O$3:$O$120,'Summary - RegCli (PfizerCN)'!G$13,all!$F$3:$F$120,'Summary - RegCli (PfizerCN)'!$B$5)</f>
        <v>3</v>
      </c>
      <c r="H20" s="17">
        <f>COUNTIFS(all!$G$3:$G$120,'Summary - RegCli (PfizerCN)'!$B$4,all!$O$3:$O$120,'Summary - RegCli (PfizerCN)'!H$13,all!$F$3:$F$120,'Summary - RegCli (PfizerCN)'!$B$5)</f>
        <v>1</v>
      </c>
      <c r="I20" s="17">
        <f>COUNTIFS(all!$G$3:$G$120,'Summary - RegCli (PfizerCN)'!$B$4,all!$O$3:$O$120,'Summary - RegCli (PfizerCN)'!I$13,all!$F$3:$F$120,'Summary - RegCli (PfizerCN)'!$B$5)</f>
        <v>1</v>
      </c>
      <c r="J20" s="15">
        <f t="shared" si="0"/>
        <v>5</v>
      </c>
      <c r="K20" s="28">
        <f t="shared" si="1"/>
        <v>4.25</v>
      </c>
    </row>
    <row r="25" spans="2:11" x14ac:dyDescent="0.2">
      <c r="B25" s="85" t="s">
        <v>272</v>
      </c>
      <c r="C25" s="85" t="s">
        <v>272</v>
      </c>
      <c r="D25" s="85" t="s">
        <v>272</v>
      </c>
      <c r="E25" s="85" t="s">
        <v>272</v>
      </c>
      <c r="F25" s="85" t="s">
        <v>272</v>
      </c>
      <c r="G25" s="85" t="s">
        <v>272</v>
      </c>
      <c r="H25" s="85" t="s">
        <v>272</v>
      </c>
      <c r="I25" s="85" t="s">
        <v>272</v>
      </c>
      <c r="J25" s="85" t="s">
        <v>272</v>
      </c>
      <c r="K25" s="85" t="s">
        <v>272</v>
      </c>
    </row>
    <row r="26" spans="2:11" ht="26" x14ac:dyDescent="0.2">
      <c r="B26" s="83" t="s">
        <v>259</v>
      </c>
      <c r="C26" s="83" t="s">
        <v>259</v>
      </c>
      <c r="D26" s="19" t="s">
        <v>215</v>
      </c>
      <c r="E26" s="19" t="s">
        <v>213</v>
      </c>
      <c r="F26" s="19" t="s">
        <v>211</v>
      </c>
      <c r="G26" s="19" t="s">
        <v>212</v>
      </c>
      <c r="H26" s="19" t="s">
        <v>216</v>
      </c>
      <c r="I26" s="13" t="s">
        <v>214</v>
      </c>
      <c r="J26" s="13" t="s">
        <v>258</v>
      </c>
      <c r="K26" s="29" t="s">
        <v>291</v>
      </c>
    </row>
    <row r="27" spans="2:11" x14ac:dyDescent="0.2">
      <c r="B27" s="81" t="s">
        <v>218</v>
      </c>
      <c r="C27" s="81" t="s">
        <v>218</v>
      </c>
      <c r="D27" s="17">
        <f>COUNTIFS(all!$G$3:$G$120,'Summary - RegCli (PfizerCN)'!$B$4,all!$Q$3:$Q$120,'Summary - RegCli (PfizerCN)'!D$13,all!$F$3:$F$120,'Summary - RegCli (PfizerCN)'!$B$5)</f>
        <v>0</v>
      </c>
      <c r="E27" s="17">
        <f>COUNTIFS(all!$G$3:$G$120,'Summary - RegCli (PfizerCN)'!$B$4,all!$Q$3:$Q$120,'Summary - RegCli (PfizerCN)'!E$13,all!$F$3:$F$120,'Summary - RegCli (PfizerCN)'!$B$5)</f>
        <v>0</v>
      </c>
      <c r="F27" s="17">
        <f>COUNTIFS(all!$G$3:$G$120,'Summary - RegCli (PfizerCN)'!$B$4,all!$Q$3:$Q$120,'Summary - RegCli (PfizerCN)'!F$13,all!$F$3:$F$120,'Summary - RegCli (PfizerCN)'!$B$5)</f>
        <v>1</v>
      </c>
      <c r="G27" s="17">
        <f>COUNTIFS(all!$G$3:$G$120,'Summary - RegCli (PfizerCN)'!$B$4,all!$Q$3:$Q$120,'Summary - RegCli (PfizerCN)'!G$13,all!$F$3:$F$120,'Summary - RegCli (PfizerCN)'!$B$5)</f>
        <v>2</v>
      </c>
      <c r="H27" s="17">
        <f>COUNTIFS(all!$G$3:$G$120,'Summary - RegCli (PfizerCN)'!$B$4,all!$Q$3:$Q$120,'Summary - RegCli (PfizerCN)'!H$13,all!$F$3:$F$120,'Summary - RegCli (PfizerCN)'!$B$5)</f>
        <v>1</v>
      </c>
      <c r="I27" s="17">
        <f>COUNTIFS(all!$G$3:$G$120,'Summary - RegCli (PfizerCN)'!$B$4,all!$Q$3:$Q$120,'Summary - RegCli (PfizerCN)'!I$13,all!$F$3:$F$120,'Summary - RegCli (PfizerCN)'!$B$5)</f>
        <v>0</v>
      </c>
      <c r="J27" s="15">
        <f>SUM(D27:I27)</f>
        <v>4</v>
      </c>
      <c r="K27" s="28">
        <f>SUMPRODUCT($D$11:$H$11,D27:H27)/SUM(D27:H27)</f>
        <v>4</v>
      </c>
    </row>
    <row r="28" spans="2:11" x14ac:dyDescent="0.2">
      <c r="B28" s="81" t="s">
        <v>219</v>
      </c>
      <c r="C28" s="81" t="s">
        <v>219</v>
      </c>
      <c r="D28" s="17">
        <f>COUNTIFS(all!$G$3:$G$120,'Summary - RegCli (PfizerCN)'!$B$4,all!$R$3:$R$120,'Summary - RegCli (PfizerCN)'!D$13,all!$F$3:$F$120,'Summary - RegCli (PfizerCN)'!$B$5)</f>
        <v>0</v>
      </c>
      <c r="E28" s="17">
        <f>COUNTIFS(all!$G$3:$G$120,'Summary - RegCli (PfizerCN)'!$B$4,all!$R$3:$R$120,'Summary - RegCli (PfizerCN)'!E$13,all!$F$3:$F$120,'Summary - RegCli (PfizerCN)'!$B$5)</f>
        <v>0</v>
      </c>
      <c r="F28" s="17">
        <f>COUNTIFS(all!$G$3:$G$120,'Summary - RegCli (PfizerCN)'!$B$4,all!$R$3:$R$120,'Summary - RegCli (PfizerCN)'!F$13,all!$F$3:$F$120,'Summary - RegCli (PfizerCN)'!$B$5)</f>
        <v>0</v>
      </c>
      <c r="G28" s="17">
        <f>COUNTIFS(all!$G$3:$G$120,'Summary - RegCli (PfizerCN)'!$B$4,all!$R$3:$R$120,'Summary - RegCli (PfizerCN)'!G$13,all!$F$3:$F$120,'Summary - RegCli (PfizerCN)'!$B$5)</f>
        <v>3</v>
      </c>
      <c r="H28" s="17">
        <f>COUNTIFS(all!$G$3:$G$120,'Summary - RegCli (PfizerCN)'!$B$4,all!$R$3:$R$120,'Summary - RegCli (PfizerCN)'!H$13,all!$F$3:$F$120,'Summary - RegCli (PfizerCN)'!$B$5)</f>
        <v>1</v>
      </c>
      <c r="I28" s="17">
        <f>COUNTIFS(all!$G$3:$G$120,'Summary - RegCli (PfizerCN)'!$B$4,all!$R$3:$R$120,'Summary - RegCli (PfizerCN)'!I$13,all!$F$3:$F$120,'Summary - RegCli (PfizerCN)'!$B$5)</f>
        <v>0</v>
      </c>
      <c r="J28" s="15">
        <f>SUM(D28:I28)</f>
        <v>4</v>
      </c>
      <c r="K28" s="28">
        <f>SUMPRODUCT($D$11:$H$11,D28:H28)/SUM(D28:H28)</f>
        <v>4.25</v>
      </c>
    </row>
    <row r="29" spans="2:11" x14ac:dyDescent="0.2">
      <c r="B29" s="81" t="s">
        <v>220</v>
      </c>
      <c r="C29" s="81" t="s">
        <v>220</v>
      </c>
      <c r="D29" s="17">
        <f>COUNTIFS(all!$G$3:$G$120,'Summary - RegCli (PfizerCN)'!$B$4,all!$S$3:$S$120,'Summary - RegCli (PfizerCN)'!D$13,all!$F$3:$F$120,'Summary - RegCli (PfizerCN)'!$B$5)</f>
        <v>0</v>
      </c>
      <c r="E29" s="17">
        <f>COUNTIFS(all!$G$3:$G$120,'Summary - RegCli (PfizerCN)'!$B$4,all!$S$3:$S$120,'Summary - RegCli (PfizerCN)'!E$13,all!$F$3:$F$120,'Summary - RegCli (PfizerCN)'!$B$5)</f>
        <v>0</v>
      </c>
      <c r="F29" s="17">
        <f>COUNTIFS(all!$G$3:$G$120,'Summary - RegCli (PfizerCN)'!$B$4,all!$S$3:$S$120,'Summary - RegCli (PfizerCN)'!F$13,all!$F$3:$F$120,'Summary - RegCli (PfizerCN)'!$B$5)</f>
        <v>0</v>
      </c>
      <c r="G29" s="17">
        <f>COUNTIFS(all!$G$3:$G$120,'Summary - RegCli (PfizerCN)'!$B$4,all!$S$3:$S$120,'Summary - RegCli (PfizerCN)'!G$13,all!$F$3:$F$120,'Summary - RegCli (PfizerCN)'!$B$5)</f>
        <v>2</v>
      </c>
      <c r="H29" s="17">
        <f>COUNTIFS(all!$G$3:$G$120,'Summary - RegCli (PfizerCN)'!$B$4,all!$S$3:$S$120,'Summary - RegCli (PfizerCN)'!H$13,all!$F$3:$F$120,'Summary - RegCli (PfizerCN)'!$B$5)</f>
        <v>2</v>
      </c>
      <c r="I29" s="17">
        <f>COUNTIFS(all!$G$3:$G$120,'Summary - RegCli (PfizerCN)'!$B$4,all!$S$3:$S$120,'Summary - RegCli (PfizerCN)'!I$13,all!$F$3:$F$120,'Summary - RegCli (PfizerCN)'!$B$5)</f>
        <v>0</v>
      </c>
      <c r="J29" s="15">
        <f>SUM(D29:I29)</f>
        <v>4</v>
      </c>
      <c r="K29" s="28">
        <f>SUMPRODUCT($D$11:$H$11,D29:H29)/SUM(D29:H29)</f>
        <v>4.5</v>
      </c>
    </row>
    <row r="34" spans="2:11" x14ac:dyDescent="0.2">
      <c r="B34" s="85" t="s">
        <v>273</v>
      </c>
      <c r="C34" s="85" t="s">
        <v>273</v>
      </c>
      <c r="D34" s="85" t="s">
        <v>273</v>
      </c>
      <c r="E34" s="85" t="s">
        <v>273</v>
      </c>
      <c r="F34" s="85" t="s">
        <v>273</v>
      </c>
      <c r="G34" s="85" t="s">
        <v>273</v>
      </c>
      <c r="H34" s="85" t="s">
        <v>273</v>
      </c>
      <c r="I34" s="85" t="s">
        <v>273</v>
      </c>
      <c r="J34" s="85" t="s">
        <v>273</v>
      </c>
      <c r="K34" s="85" t="s">
        <v>273</v>
      </c>
    </row>
    <row r="35" spans="2:11" ht="26" x14ac:dyDescent="0.2">
      <c r="B35" s="83" t="s">
        <v>259</v>
      </c>
      <c r="C35" s="83" t="s">
        <v>259</v>
      </c>
      <c r="D35" s="19" t="s">
        <v>215</v>
      </c>
      <c r="E35" s="19" t="s">
        <v>213</v>
      </c>
      <c r="F35" s="19" t="s">
        <v>211</v>
      </c>
      <c r="G35" s="19" t="s">
        <v>212</v>
      </c>
      <c r="H35" s="19" t="s">
        <v>216</v>
      </c>
      <c r="I35" s="13" t="s">
        <v>214</v>
      </c>
      <c r="J35" s="13" t="s">
        <v>258</v>
      </c>
      <c r="K35" s="29" t="s">
        <v>291</v>
      </c>
    </row>
    <row r="36" spans="2:11" x14ac:dyDescent="0.2">
      <c r="B36" s="81" t="s">
        <v>221</v>
      </c>
      <c r="C36" s="81" t="s">
        <v>221</v>
      </c>
      <c r="D36" s="17">
        <f>COUNTIFS(all!$G$3:$G$120,'Summary - RegCli (PfizerCN)'!$B$4,all!$U$3:$U$120,'Summary - RegCli (PfizerCN)'!D$13,all!$F$3:$F$120,'Summary - RegCli (PfizerCN)'!$B$5)</f>
        <v>0</v>
      </c>
      <c r="E36" s="17">
        <f>COUNTIFS(all!$G$3:$G$120,'Summary - RegCli (PfizerCN)'!$B$4,all!$U$3:$U$120,'Summary - RegCli (PfizerCN)'!E$13,all!$F$3:$F$120,'Summary - RegCli (PfizerCN)'!$B$5)</f>
        <v>0</v>
      </c>
      <c r="F36" s="17">
        <f>COUNTIFS(all!$G$3:$G$120,'Summary - RegCli (PfizerCN)'!$B$4,all!$U$3:$U$120,'Summary - RegCli (PfizerCN)'!F$13,all!$F$3:$F$120,'Summary - RegCli (PfizerCN)'!$B$5)</f>
        <v>0</v>
      </c>
      <c r="G36" s="17">
        <f>COUNTIFS(all!$G$3:$G$120,'Summary - RegCli (PfizerCN)'!$B$4,all!$U$3:$U$120,'Summary - RegCli (PfizerCN)'!G$13,all!$F$3:$F$120,'Summary - RegCli (PfizerCN)'!$B$5)</f>
        <v>4</v>
      </c>
      <c r="H36" s="17">
        <f>COUNTIFS(all!$G$3:$G$120,'Summary - RegCli (PfizerCN)'!$B$4,all!$U$3:$U$120,'Summary - RegCli (PfizerCN)'!H$13,all!$F$3:$F$120,'Summary - RegCli (PfizerCN)'!$B$5)</f>
        <v>1</v>
      </c>
      <c r="I36" s="17">
        <f>COUNTIFS(all!$G$3:$G$120,'Summary - RegCli (PfizerCN)'!$B$4,all!$U$3:$U$120,'Summary - RegCli (PfizerCN)'!I$13,all!$F$3:$F$120,'Summary - RegCli (PfizerCN)'!$B$5)</f>
        <v>0</v>
      </c>
      <c r="J36" s="15">
        <f>SUM(D36:I36)</f>
        <v>5</v>
      </c>
      <c r="K36" s="28">
        <f>SUMPRODUCT($D$11:$H$11,D36:H36)/SUM(D36:H36)</f>
        <v>4.2</v>
      </c>
    </row>
    <row r="37" spans="2:11" x14ac:dyDescent="0.2">
      <c r="B37" s="81" t="s">
        <v>222</v>
      </c>
      <c r="C37" s="81" t="s">
        <v>222</v>
      </c>
      <c r="D37" s="17">
        <f>COUNTIFS(all!$G$3:$G$120,'Summary - RegCli (PfizerCN)'!$B$4,all!$V$3:$V$120,'Summary - RegCli (PfizerCN)'!D$13,all!$F$3:$F$120,'Summary - RegCli (PfizerCN)'!$B$5)</f>
        <v>0</v>
      </c>
      <c r="E37" s="17">
        <f>COUNTIFS(all!$G$3:$G$120,'Summary - RegCli (PfizerCN)'!$B$4,all!$V$3:$V$120,'Summary - RegCli (PfizerCN)'!E$13,all!$F$3:$F$120,'Summary - RegCli (PfizerCN)'!$B$5)</f>
        <v>0</v>
      </c>
      <c r="F37" s="17">
        <f>COUNTIFS(all!$G$3:$G$120,'Summary - RegCli (PfizerCN)'!$B$4,all!$V$3:$V$120,'Summary - RegCli (PfizerCN)'!F$13,all!$F$3:$F$120,'Summary - RegCli (PfizerCN)'!$B$5)</f>
        <v>0</v>
      </c>
      <c r="G37" s="17">
        <f>COUNTIFS(all!$G$3:$G$120,'Summary - RegCli (PfizerCN)'!$B$4,all!$V$3:$V$120,'Summary - RegCli (PfizerCN)'!G$13,all!$F$3:$F$120,'Summary - RegCli (PfizerCN)'!$B$5)</f>
        <v>3</v>
      </c>
      <c r="H37" s="17">
        <f>COUNTIFS(all!$G$3:$G$120,'Summary - RegCli (PfizerCN)'!$B$4,all!$V$3:$V$120,'Summary - RegCli (PfizerCN)'!H$13,all!$F$3:$F$120,'Summary - RegCli (PfizerCN)'!$B$5)</f>
        <v>2</v>
      </c>
      <c r="I37" s="17">
        <f>COUNTIFS(all!$G$3:$G$120,'Summary - RegCli (PfizerCN)'!$B$4,all!$V$3:$V$120,'Summary - RegCli (PfizerCN)'!I$13,all!$F$3:$F$120,'Summary - RegCli (PfizerCN)'!$B$5)</f>
        <v>0</v>
      </c>
      <c r="J37" s="15">
        <f>SUM(D37:I37)</f>
        <v>5</v>
      </c>
      <c r="K37" s="28">
        <f>SUMPRODUCT($D$11:$H$11,D37:H37)/SUM(D37:H37)</f>
        <v>4.4000000000000004</v>
      </c>
    </row>
    <row r="38" spans="2:11" x14ac:dyDescent="0.2">
      <c r="B38" s="81" t="s">
        <v>223</v>
      </c>
      <c r="C38" s="81" t="s">
        <v>223</v>
      </c>
      <c r="D38" s="17">
        <f>COUNTIFS(all!$G$3:$G$120,'Summary - RegCli (PfizerCN)'!$B$4,all!$W$3:$W$120,'Summary - RegCli (PfizerCN)'!D$13,all!$F$3:$F$120,'Summary - RegCli (PfizerCN)'!$B$5)</f>
        <v>0</v>
      </c>
      <c r="E38" s="17">
        <f>COUNTIFS(all!$G$3:$G$120,'Summary - RegCli (PfizerCN)'!$B$4,all!$W$3:$W$120,'Summary - RegCli (PfizerCN)'!E$13,all!$F$3:$F$120,'Summary - RegCli (PfizerCN)'!$B$5)</f>
        <v>0</v>
      </c>
      <c r="F38" s="17">
        <f>COUNTIFS(all!$G$3:$G$120,'Summary - RegCli (PfizerCN)'!$B$4,all!$W$3:$W$120,'Summary - RegCli (PfizerCN)'!F$13,all!$F$3:$F$120,'Summary - RegCli (PfizerCN)'!$B$5)</f>
        <v>0</v>
      </c>
      <c r="G38" s="17">
        <f>COUNTIFS(all!$G$3:$G$120,'Summary - RegCli (PfizerCN)'!$B$4,all!$W$3:$W$120,'Summary - RegCli (PfizerCN)'!G$13,all!$F$3:$F$120,'Summary - RegCli (PfizerCN)'!$B$5)</f>
        <v>3</v>
      </c>
      <c r="H38" s="17">
        <f>COUNTIFS(all!$G$3:$G$120,'Summary - RegCli (PfizerCN)'!$B$4,all!$W$3:$W$120,'Summary - RegCli (PfizerCN)'!H$13,all!$F$3:$F$120,'Summary - RegCli (PfizerCN)'!$B$5)</f>
        <v>2</v>
      </c>
      <c r="I38" s="17">
        <f>COUNTIFS(all!$G$3:$G$120,'Summary - RegCli (PfizerCN)'!$B$4,all!$W$3:$W$120,'Summary - RegCli (PfizerCN)'!I$13,all!$F$3:$F$120,'Summary - RegCli (PfizerCN)'!$B$5)</f>
        <v>0</v>
      </c>
      <c r="J38" s="15">
        <f>SUM(D38:I38)</f>
        <v>5</v>
      </c>
      <c r="K38" s="28">
        <f>SUMPRODUCT($D$11:$H$11,D38:H38)/SUM(D38:H38)</f>
        <v>4.4000000000000004</v>
      </c>
    </row>
    <row r="39" spans="2:11" x14ac:dyDescent="0.2">
      <c r="B39" s="81" t="s">
        <v>224</v>
      </c>
      <c r="C39" s="81" t="s">
        <v>224</v>
      </c>
      <c r="D39" s="17">
        <f>COUNTIFS(all!$G$3:$G$120,'Summary - RegCli (PfizerCN)'!$B$4,all!$X$3:$X$120,'Summary - RegCli (PfizerCN)'!D$13,all!$F$3:$F$120,'Summary - RegCli (PfizerCN)'!$B$5)</f>
        <v>0</v>
      </c>
      <c r="E39" s="17">
        <f>COUNTIFS(all!$G$3:$G$120,'Summary - RegCli (PfizerCN)'!$B$4,all!$X$3:$X$120,'Summary - RegCli (PfizerCN)'!E$13,all!$F$3:$F$120,'Summary - RegCli (PfizerCN)'!$B$5)</f>
        <v>0</v>
      </c>
      <c r="F39" s="17">
        <f>COUNTIFS(all!$G$3:$G$120,'Summary - RegCli (PfizerCN)'!$B$4,all!$X$3:$X$120,'Summary - RegCli (PfizerCN)'!F$13,all!$F$3:$F$120,'Summary - RegCli (PfizerCN)'!$B$5)</f>
        <v>0</v>
      </c>
      <c r="G39" s="17">
        <f>COUNTIFS(all!$G$3:$G$120,'Summary - RegCli (PfizerCN)'!$B$4,all!$X$3:$X$120,'Summary - RegCli (PfizerCN)'!G$13,all!$F$3:$F$120,'Summary - RegCli (PfizerCN)'!$B$5)</f>
        <v>2</v>
      </c>
      <c r="H39" s="17">
        <f>COUNTIFS(all!$G$3:$G$120,'Summary - RegCli (PfizerCN)'!$B$4,all!$X$3:$X$120,'Summary - RegCli (PfizerCN)'!H$13,all!$F$3:$F$120,'Summary - RegCli (PfizerCN)'!$B$5)</f>
        <v>3</v>
      </c>
      <c r="I39" s="17">
        <f>COUNTIFS(all!$G$3:$G$120,'Summary - RegCli (PfizerCN)'!$B$4,all!$X$3:$X$120,'Summary - RegCli (PfizerCN)'!I$13,all!$F$3:$F$120,'Summary - RegCli (PfizerCN)'!$B$5)</f>
        <v>0</v>
      </c>
      <c r="J39" s="15">
        <f>SUM(D39:I39)</f>
        <v>5</v>
      </c>
      <c r="K39" s="28">
        <f>SUMPRODUCT($D$11:$H$11,D39:H39)/SUM(D39:H39)</f>
        <v>4.5999999999999996</v>
      </c>
    </row>
    <row r="42" spans="2:11" x14ac:dyDescent="0.2">
      <c r="B42" s="82" t="s">
        <v>274</v>
      </c>
      <c r="C42" s="82" t="s">
        <v>274</v>
      </c>
      <c r="D42" s="82" t="s">
        <v>274</v>
      </c>
      <c r="E42" s="82" t="s">
        <v>274</v>
      </c>
      <c r="F42" s="82" t="s">
        <v>274</v>
      </c>
      <c r="G42" s="82" t="s">
        <v>274</v>
      </c>
      <c r="H42" s="82" t="s">
        <v>274</v>
      </c>
      <c r="I42" s="82" t="s">
        <v>274</v>
      </c>
      <c r="J42" s="82" t="s">
        <v>274</v>
      </c>
      <c r="K42" s="82" t="s">
        <v>274</v>
      </c>
    </row>
    <row r="43" spans="2:11" ht="26" x14ac:dyDescent="0.2">
      <c r="B43" s="83" t="s">
        <v>259</v>
      </c>
      <c r="C43" s="83" t="s">
        <v>259</v>
      </c>
      <c r="D43" s="19" t="s">
        <v>215</v>
      </c>
      <c r="E43" s="19" t="s">
        <v>213</v>
      </c>
      <c r="F43" s="19" t="s">
        <v>211</v>
      </c>
      <c r="G43" s="19" t="s">
        <v>212</v>
      </c>
      <c r="H43" s="19" t="s">
        <v>216</v>
      </c>
      <c r="I43" s="13" t="s">
        <v>214</v>
      </c>
      <c r="J43" s="13" t="s">
        <v>258</v>
      </c>
      <c r="K43" s="29" t="s">
        <v>291</v>
      </c>
    </row>
    <row r="44" spans="2:11" x14ac:dyDescent="0.2">
      <c r="B44" s="81" t="s">
        <v>225</v>
      </c>
      <c r="C44" s="81" t="s">
        <v>225</v>
      </c>
      <c r="D44" s="17">
        <f>COUNTIFS(all!$G$3:$G$120,'Summary - RegCli (PfizerCN)'!$B$4,all!$Z$3:$Z$120,'Summary - RegCli (PfizerCN)'!D$13,all!$F$3:$F$120,'Summary - RegCli (PfizerCN)'!$B$5)</f>
        <v>0</v>
      </c>
      <c r="E44" s="17">
        <f>COUNTIFS(all!$G$3:$G$120,'Summary - RegCli (PfizerCN)'!$B$4,all!$Z$3:$Z$120,'Summary - RegCli (PfizerCN)'!E$13,all!$F$3:$F$120,'Summary - RegCli (PfizerCN)'!$B$5)</f>
        <v>0</v>
      </c>
      <c r="F44" s="17">
        <f>COUNTIFS(all!$G$3:$G$120,'Summary - RegCli (PfizerCN)'!$B$4,all!$Z$3:$Z$120,'Summary - RegCli (PfizerCN)'!F$13,all!$F$3:$F$120,'Summary - RegCli (PfizerCN)'!$B$5)</f>
        <v>0</v>
      </c>
      <c r="G44" s="17">
        <f>COUNTIFS(all!$G$3:$G$120,'Summary - RegCli (PfizerCN)'!$B$4,all!$Z$3:$Z$120,'Summary - RegCli (PfizerCN)'!G$13,all!$F$3:$F$120,'Summary - RegCli (PfizerCN)'!$B$5)</f>
        <v>0</v>
      </c>
      <c r="H44" s="17">
        <f>COUNTIFS(all!$G$3:$G$120,'Summary - RegCli (PfizerCN)'!$B$4,all!$Z$3:$Z$120,'Summary - RegCli (PfizerCN)'!H$13,all!$F$3:$F$120,'Summary - RegCli (PfizerCN)'!$B$5)</f>
        <v>0</v>
      </c>
      <c r="I44" s="17">
        <f>COUNTIFS(all!$G$3:$G$120,'Summary - RegCli (PfizerCN)'!$B$4,all!$Z$3:$Z$120,'Summary - RegCli (PfizerCN)'!I$13,all!$F$3:$F$120,'Summary - RegCli (PfizerCN)'!$B$5)</f>
        <v>0</v>
      </c>
      <c r="J44" s="15">
        <f>SUM(D44:I44)</f>
        <v>0</v>
      </c>
      <c r="K44" s="28" t="e">
        <f>SUMPRODUCT($D$11:$H$11,D44:H44)/SUM(D44:H44)</f>
        <v>#DIV/0!</v>
      </c>
    </row>
    <row r="45" spans="2:11" x14ac:dyDescent="0.2">
      <c r="B45" s="81" t="s">
        <v>226</v>
      </c>
      <c r="C45" s="81" t="s">
        <v>226</v>
      </c>
      <c r="D45" s="17">
        <f>COUNTIFS(all!$G$3:$G$120,'Summary - RegCli (PfizerCN)'!$B$4,all!$AA$3:$AA$120,'Summary - RegCli (PfizerCN)'!D$13,all!$F$3:$F$120,'Summary - RegCli (PfizerCN)'!$B$5)</f>
        <v>0</v>
      </c>
      <c r="E45" s="17">
        <f>COUNTIFS(all!$G$3:$G$120,'Summary - RegCli (PfizerCN)'!$B$4,all!$AA$3:$AA$120,'Summary - RegCli (PfizerCN)'!E$13,all!$F$3:$F$120,'Summary - RegCli (PfizerCN)'!$B$5)</f>
        <v>0</v>
      </c>
      <c r="F45" s="17">
        <f>COUNTIFS(all!$G$3:$G$120,'Summary - RegCli (PfizerCN)'!$B$4,all!$AA$3:$AA$120,'Summary - RegCli (PfizerCN)'!F$13,all!$F$3:$F$120,'Summary - RegCli (PfizerCN)'!$B$5)</f>
        <v>0</v>
      </c>
      <c r="G45" s="17">
        <f>COUNTIFS(all!$G$3:$G$120,'Summary - RegCli (PfizerCN)'!$B$4,all!$AA$3:$AA$120,'Summary - RegCli (PfizerCN)'!G$13,all!$F$3:$F$120,'Summary - RegCli (PfizerCN)'!$B$5)</f>
        <v>0</v>
      </c>
      <c r="H45" s="17">
        <f>COUNTIFS(all!$G$3:$G$120,'Summary - RegCli (PfizerCN)'!$B$4,all!$AA$3:$AA$120,'Summary - RegCli (PfizerCN)'!H$13,all!$F$3:$F$120,'Summary - RegCli (PfizerCN)'!$B$5)</f>
        <v>0</v>
      </c>
      <c r="I45" s="17">
        <f>COUNTIFS(all!$G$3:$G$120,'Summary - RegCli (PfizerCN)'!$B$4,all!$AA$3:$AA$120,'Summary - RegCli (PfizerCN)'!I$13,all!$F$3:$F$120,'Summary - RegCli (PfizerCN)'!$B$5)</f>
        <v>0</v>
      </c>
      <c r="J45" s="15">
        <f>SUM(D45:I45)</f>
        <v>0</v>
      </c>
      <c r="K45" s="28" t="e">
        <f>SUMPRODUCT($D$11:$H$11,D45:H45)/SUM(D45:H45)</f>
        <v>#DIV/0!</v>
      </c>
    </row>
    <row r="46" spans="2:11" x14ac:dyDescent="0.2">
      <c r="B46" s="81" t="s">
        <v>227</v>
      </c>
      <c r="C46" s="81" t="s">
        <v>227</v>
      </c>
      <c r="D46" s="17">
        <f>COUNTIFS(all!$G$3:$G$120,'Summary - RegCli (PfizerCN)'!$B$4,all!$AB$3:$AB$120,'Summary - RegCli (PfizerCN)'!D$13,all!$F$3:$F$120,'Summary - RegCli (PfizerCN)'!$B$5)</f>
        <v>0</v>
      </c>
      <c r="E46" s="17">
        <f>COUNTIFS(all!$G$3:$G$120,'Summary - RegCli (PfizerCN)'!$B$4,all!$AB$3:$AB$120,'Summary - RegCli (PfizerCN)'!E$13,all!$F$3:$F$120,'Summary - RegCli (PfizerCN)'!$B$5)</f>
        <v>0</v>
      </c>
      <c r="F46" s="17">
        <f>COUNTIFS(all!$G$3:$G$120,'Summary - RegCli (PfizerCN)'!$B$4,all!$AB$3:$AB$120,'Summary - RegCli (PfizerCN)'!F$13,all!$F$3:$F$120,'Summary - RegCli (PfizerCN)'!$B$5)</f>
        <v>0</v>
      </c>
      <c r="G46" s="17">
        <f>COUNTIFS(all!$G$3:$G$120,'Summary - RegCli (PfizerCN)'!$B$4,all!$AB$3:$AB$120,'Summary - RegCli (PfizerCN)'!G$13,all!$F$3:$F$120,'Summary - RegCli (PfizerCN)'!$B$5)</f>
        <v>0</v>
      </c>
      <c r="H46" s="17">
        <f>COUNTIFS(all!$G$3:$G$120,'Summary - RegCli (PfizerCN)'!$B$4,all!$AB$3:$AB$120,'Summary - RegCli (PfizerCN)'!H$13,all!$F$3:$F$120,'Summary - RegCli (PfizerCN)'!$B$5)</f>
        <v>0</v>
      </c>
      <c r="I46" s="17">
        <f>COUNTIFS(all!$G$3:$G$120,'Summary - RegCli (PfizerCN)'!$B$4,all!$AB$3:$AB$120,'Summary - RegCli (PfizerCN)'!I$13,all!$F$3:$F$120,'Summary - RegCli (PfizerCN)'!$B$5)</f>
        <v>0</v>
      </c>
      <c r="J46" s="15">
        <f>SUM(D46:I46)</f>
        <v>0</v>
      </c>
      <c r="K46" s="28" t="e">
        <f>SUMPRODUCT($D$11:$H$11,D46:H46)/SUM(D46:H46)</f>
        <v>#DIV/0!</v>
      </c>
    </row>
    <row r="51" spans="1:11" x14ac:dyDescent="0.2">
      <c r="B51" s="82" t="s">
        <v>275</v>
      </c>
      <c r="C51" s="82" t="s">
        <v>275</v>
      </c>
      <c r="D51" s="82" t="s">
        <v>275</v>
      </c>
      <c r="E51" s="82" t="s">
        <v>275</v>
      </c>
      <c r="F51" s="82" t="s">
        <v>275</v>
      </c>
      <c r="G51" s="82" t="s">
        <v>275</v>
      </c>
      <c r="H51" s="82" t="s">
        <v>275</v>
      </c>
      <c r="I51" s="82" t="s">
        <v>275</v>
      </c>
      <c r="J51" s="82" t="s">
        <v>275</v>
      </c>
      <c r="K51" s="82" t="s">
        <v>275</v>
      </c>
    </row>
    <row r="52" spans="1:11" ht="26" x14ac:dyDescent="0.2">
      <c r="B52" s="84" t="s">
        <v>259</v>
      </c>
      <c r="C52" s="84" t="s">
        <v>259</v>
      </c>
      <c r="D52" s="19" t="s">
        <v>215</v>
      </c>
      <c r="E52" s="19" t="s">
        <v>213</v>
      </c>
      <c r="F52" s="19" t="s">
        <v>211</v>
      </c>
      <c r="G52" s="19" t="s">
        <v>212</v>
      </c>
      <c r="H52" s="19" t="s">
        <v>216</v>
      </c>
      <c r="I52" s="12" t="s">
        <v>214</v>
      </c>
      <c r="J52" s="13" t="s">
        <v>258</v>
      </c>
      <c r="K52" s="29" t="s">
        <v>291</v>
      </c>
    </row>
    <row r="53" spans="1:11" x14ac:dyDescent="0.2">
      <c r="B53" s="81" t="s">
        <v>228</v>
      </c>
      <c r="C53" s="81" t="s">
        <v>228</v>
      </c>
      <c r="D53" s="17">
        <f>COUNTIFS(all!$G$3:$G$120,'Summary - RegCli (PfizerCN)'!$B$4,all!$AD$3:$AD$120,'Summary - RegCli (PfizerCN)'!D$13,all!$F$3:$F$120,'Summary - RegCli (PfizerCN)'!$B$5)</f>
        <v>0</v>
      </c>
      <c r="E53" s="17">
        <f>COUNTIFS(all!$G$3:$G$120,'Summary - RegCli (PfizerCN)'!$B$4,all!$AD$3:$AD$120,'Summary - RegCli (PfizerCN)'!E$13,all!$F$3:$F$120,'Summary - RegCli (PfizerCN)'!$B$5)</f>
        <v>0</v>
      </c>
      <c r="F53" s="17">
        <f>COUNTIFS(all!$G$3:$G$120,'Summary - RegCli (PfizerCN)'!$B$4,all!$AD$3:$AD$120,'Summary - RegCli (PfizerCN)'!F$13,all!$F$3:$F$120,'Summary - RegCli (PfizerCN)'!$B$5)</f>
        <v>0</v>
      </c>
      <c r="G53" s="17">
        <f>COUNTIFS(all!$G$3:$G$120,'Summary - RegCli (PfizerCN)'!$B$4,all!$AD$3:$AD$120,'Summary - RegCli (PfizerCN)'!G$13,all!$F$3:$F$120,'Summary - RegCli (PfizerCN)'!$B$5)</f>
        <v>0</v>
      </c>
      <c r="H53" s="17">
        <f>COUNTIFS(all!$G$3:$G$120,'Summary - RegCli (PfizerCN)'!$B$4,all!$AD$3:$AD$120,'Summary - RegCli (PfizerCN)'!H$13,all!$F$3:$F$120,'Summary - RegCli (PfizerCN)'!$B$5)</f>
        <v>0</v>
      </c>
      <c r="I53" s="17">
        <f>COUNTIFS(all!$G$3:$G$120,'Summary - RegCli (PfizerCN)'!$B$4,all!$AD$3:$AD$120,'Summary - RegCli (PfizerCN)'!I$13,all!$F$3:$F$120,'Summary - RegCli (PfizerCN)'!$B$5)</f>
        <v>0</v>
      </c>
      <c r="J53" s="15">
        <f>SUM(D53:I53)</f>
        <v>0</v>
      </c>
      <c r="K53" s="28" t="e">
        <f>SUMPRODUCT($D$11:$H$11,D53:H53)/SUM(D53:H53)</f>
        <v>#DIV/0!</v>
      </c>
    </row>
    <row r="54" spans="1:11" x14ac:dyDescent="0.2">
      <c r="B54" s="81" t="s">
        <v>229</v>
      </c>
      <c r="C54" s="81" t="s">
        <v>229</v>
      </c>
      <c r="D54" s="17">
        <f>COUNTIFS(all!$G$3:$G$120,'Summary - RegCli (PfizerCN)'!$B$4,all!$AE$3:$AE$120,'Summary - RegCli (PfizerCN)'!D$13,all!$F$3:$F$120,'Summary - RegCli (PfizerCN)'!$B$5)</f>
        <v>0</v>
      </c>
      <c r="E54" s="17">
        <f>COUNTIFS(all!$G$3:$G$120,'Summary - RegCli (PfizerCN)'!$B$4,all!$AE$3:$AE$120,'Summary - RegCli (PfizerCN)'!E$13,all!$F$3:$F$120,'Summary - RegCli (PfizerCN)'!$B$5)</f>
        <v>0</v>
      </c>
      <c r="F54" s="17">
        <f>COUNTIFS(all!$G$3:$G$120,'Summary - RegCli (PfizerCN)'!$B$4,all!$AE$3:$AE$120,'Summary - RegCli (PfizerCN)'!F$13,all!$F$3:$F$120,'Summary - RegCli (PfizerCN)'!$B$5)</f>
        <v>0</v>
      </c>
      <c r="G54" s="17">
        <f>COUNTIFS(all!$G$3:$G$120,'Summary - RegCli (PfizerCN)'!$B$4,all!$AE$3:$AE$120,'Summary - RegCli (PfizerCN)'!G$13,all!$F$3:$F$120,'Summary - RegCli (PfizerCN)'!$B$5)</f>
        <v>0</v>
      </c>
      <c r="H54" s="17">
        <f>COUNTIFS(all!$G$3:$G$120,'Summary - RegCli (PfizerCN)'!$B$4,all!$AE$3:$AE$120,'Summary - RegCli (PfizerCN)'!H$13,all!$F$3:$F$120,'Summary - RegCli (PfizerCN)'!$B$5)</f>
        <v>0</v>
      </c>
      <c r="I54" s="17">
        <f>COUNTIFS(all!$G$3:$G$120,'Summary - RegCli (PfizerCN)'!$B$4,all!$AE$3:$AE$120,'Summary - RegCli (PfizerCN)'!I$13,all!$F$3:$F$120,'Summary - RegCli (PfizerCN)'!$B$5)</f>
        <v>0</v>
      </c>
      <c r="J54" s="15">
        <f>SUM(D54:I54)</f>
        <v>0</v>
      </c>
      <c r="K54" s="28" t="e">
        <f>SUMPRODUCT($D$11:$H$11,D54:H54)/SUM(D54:H54)</f>
        <v>#DIV/0!</v>
      </c>
    </row>
    <row r="55" spans="1:11" x14ac:dyDescent="0.2">
      <c r="B55" s="81" t="s">
        <v>230</v>
      </c>
      <c r="C55" s="81" t="s">
        <v>230</v>
      </c>
      <c r="D55" s="17">
        <f>COUNTIFS(all!$G$3:$G$120,'Summary - RegCli (PfizerCN)'!$B$4,all!$AF$3:$AF$120,'Summary - RegCli (PfizerCN)'!D$13,all!$F$3:$F$120,'Summary - RegCli (PfizerCN)'!$B$5)</f>
        <v>0</v>
      </c>
      <c r="E55" s="17">
        <f>COUNTIFS(all!$G$3:$G$120,'Summary - RegCli (PfizerCN)'!$B$4,all!$AF$3:$AF$120,'Summary - RegCli (PfizerCN)'!E$13,all!$F$3:$F$120,'Summary - RegCli (PfizerCN)'!$B$5)</f>
        <v>0</v>
      </c>
      <c r="F55" s="17">
        <f>COUNTIFS(all!$G$3:$G$120,'Summary - RegCli (PfizerCN)'!$B$4,all!$AF$3:$AF$120,'Summary - RegCli (PfizerCN)'!F$13,all!$F$3:$F$120,'Summary - RegCli (PfizerCN)'!$B$5)</f>
        <v>0</v>
      </c>
      <c r="G55" s="17">
        <f>COUNTIFS(all!$G$3:$G$120,'Summary - RegCli (PfizerCN)'!$B$4,all!$AF$3:$AF$120,'Summary - RegCli (PfizerCN)'!G$13,all!$F$3:$F$120,'Summary - RegCli (PfizerCN)'!$B$5)</f>
        <v>0</v>
      </c>
      <c r="H55" s="17">
        <f>COUNTIFS(all!$G$3:$G$120,'Summary - RegCli (PfizerCN)'!$B$4,all!$AF$3:$AF$120,'Summary - RegCli (PfizerCN)'!H$13,all!$F$3:$F$120,'Summary - RegCli (PfizerCN)'!$B$5)</f>
        <v>0</v>
      </c>
      <c r="I55" s="17">
        <f>COUNTIFS(all!$G$3:$G$120,'Summary - RegCli (PfizerCN)'!$B$4,all!$AF$3:$AF$120,'Summary - RegCli (PfizerCN)'!I$13,all!$F$3:$F$120,'Summary - RegCli (PfizerCN)'!$B$5)</f>
        <v>0</v>
      </c>
      <c r="J55" s="15">
        <f>SUM(D55:I55)</f>
        <v>0</v>
      </c>
      <c r="K55" s="28" t="e">
        <f>SUMPRODUCT($D$11:$H$11,D55:H55)/SUM(D55:H55)</f>
        <v>#DIV/0!</v>
      </c>
    </row>
    <row r="60" spans="1:11" x14ac:dyDescent="0.2">
      <c r="A60" t="s">
        <v>280</v>
      </c>
    </row>
    <row r="61" spans="1:11" x14ac:dyDescent="0.2">
      <c r="B61" s="10" t="s">
        <v>278</v>
      </c>
      <c r="C61" s="10" t="s">
        <v>277</v>
      </c>
      <c r="D61" s="10" t="s">
        <v>261</v>
      </c>
    </row>
    <row r="62" spans="1:11" x14ac:dyDescent="0.2">
      <c r="B62" t="s">
        <v>52</v>
      </c>
      <c r="C62" t="s">
        <v>126</v>
      </c>
      <c r="D62" t="s">
        <v>50</v>
      </c>
    </row>
    <row r="63" spans="1:11" x14ac:dyDescent="0.2">
      <c r="B63" t="s">
        <v>279</v>
      </c>
      <c r="C63" t="s">
        <v>153</v>
      </c>
      <c r="D63" t="s">
        <v>57</v>
      </c>
    </row>
    <row r="64" spans="1:11" x14ac:dyDescent="0.2">
      <c r="B64" t="s">
        <v>108</v>
      </c>
      <c r="C64" t="s">
        <v>167</v>
      </c>
      <c r="D64" t="s">
        <v>59</v>
      </c>
    </row>
    <row r="65" spans="2:4" x14ac:dyDescent="0.2">
      <c r="B65" t="s">
        <v>324</v>
      </c>
      <c r="C65" t="s">
        <v>51</v>
      </c>
      <c r="D65" t="s">
        <v>144</v>
      </c>
    </row>
    <row r="66" spans="2:4" x14ac:dyDescent="0.2">
      <c r="C66" t="s">
        <v>88</v>
      </c>
      <c r="D66" t="s">
        <v>93</v>
      </c>
    </row>
    <row r="67" spans="2:4" x14ac:dyDescent="0.2">
      <c r="C67" t="s">
        <v>159</v>
      </c>
    </row>
  </sheetData>
  <mergeCells count="33">
    <mergeCell ref="B20:C20"/>
    <mergeCell ref="B7:P7"/>
    <mergeCell ref="B8:C8"/>
    <mergeCell ref="B9:C9"/>
    <mergeCell ref="B12:K12"/>
    <mergeCell ref="B13:C13"/>
    <mergeCell ref="B14:C14"/>
    <mergeCell ref="B15:C15"/>
    <mergeCell ref="B16:C16"/>
    <mergeCell ref="B17:C17"/>
    <mergeCell ref="B18:C18"/>
    <mergeCell ref="B19:C19"/>
    <mergeCell ref="B42:K42"/>
    <mergeCell ref="B25:K25"/>
    <mergeCell ref="B26:C26"/>
    <mergeCell ref="B27:C27"/>
    <mergeCell ref="B28:C28"/>
    <mergeCell ref="B29:C29"/>
    <mergeCell ref="B34:K34"/>
    <mergeCell ref="B35:C35"/>
    <mergeCell ref="B36:C36"/>
    <mergeCell ref="B37:C37"/>
    <mergeCell ref="B38:C38"/>
    <mergeCell ref="B39:C39"/>
    <mergeCell ref="B53:C53"/>
    <mergeCell ref="B54:C54"/>
    <mergeCell ref="B55:C55"/>
    <mergeCell ref="B43:C43"/>
    <mergeCell ref="B44:C44"/>
    <mergeCell ref="B45:C45"/>
    <mergeCell ref="B46:C46"/>
    <mergeCell ref="B51:K51"/>
    <mergeCell ref="B52:C52"/>
  </mergeCells>
  <conditionalFormatting sqref="B9:N9">
    <cfRule type="dataBar" priority="9">
      <dataBar>
        <cfvo type="min"/>
        <cfvo type="max"/>
        <color rgb="FF638EC6"/>
      </dataBar>
      <extLst>
        <ext xmlns:x14="http://schemas.microsoft.com/office/spreadsheetml/2009/9/main" uri="{B025F937-C7B1-47D3-B67F-A62EFF666E3E}">
          <x14:id>{F9D7F554-DFD2-E044-A54D-FB5BDA7FC02E}</x14:id>
        </ext>
      </extLst>
    </cfRule>
  </conditionalFormatting>
  <conditionalFormatting sqref="D9:N9">
    <cfRule type="dataBar" priority="1">
      <dataBar>
        <cfvo type="min"/>
        <cfvo type="max"/>
        <color rgb="FF638EC6"/>
      </dataBar>
      <extLst>
        <ext xmlns:x14="http://schemas.microsoft.com/office/spreadsheetml/2009/9/main" uri="{B025F937-C7B1-47D3-B67F-A62EFF666E3E}">
          <x14:id>{D54D1741-5795-BA4D-87CF-69D42277D962}</x14:id>
        </ext>
      </extLst>
    </cfRule>
  </conditionalFormatting>
  <conditionalFormatting sqref="D14:I20">
    <cfRule type="dataBar" priority="2">
      <dataBar>
        <cfvo type="min"/>
        <cfvo type="max"/>
        <color rgb="FF638EC6"/>
      </dataBar>
      <extLst>
        <ext xmlns:x14="http://schemas.microsoft.com/office/spreadsheetml/2009/9/main" uri="{B025F937-C7B1-47D3-B67F-A62EFF666E3E}">
          <x14:id>{24FFF572-6132-124C-8F20-AD4062A169CF}</x14:id>
        </ext>
      </extLst>
    </cfRule>
  </conditionalFormatting>
  <conditionalFormatting sqref="D27:I29">
    <cfRule type="dataBar" priority="8">
      <dataBar>
        <cfvo type="min"/>
        <cfvo type="max"/>
        <color rgb="FF638EC6"/>
      </dataBar>
      <extLst>
        <ext xmlns:x14="http://schemas.microsoft.com/office/spreadsheetml/2009/9/main" uri="{B025F937-C7B1-47D3-B67F-A62EFF666E3E}">
          <x14:id>{E9ADBDC9-4D76-7346-94E5-5CAAA158584E}</x14:id>
        </ext>
      </extLst>
    </cfRule>
  </conditionalFormatting>
  <conditionalFormatting sqref="D36:I39">
    <cfRule type="dataBar" priority="7">
      <dataBar>
        <cfvo type="min"/>
        <cfvo type="max"/>
        <color rgb="FF638EC6"/>
      </dataBar>
      <extLst>
        <ext xmlns:x14="http://schemas.microsoft.com/office/spreadsheetml/2009/9/main" uri="{B025F937-C7B1-47D3-B67F-A62EFF666E3E}">
          <x14:id>{3AB0AB79-EA13-7847-A958-5A86AB4965DB}</x14:id>
        </ext>
      </extLst>
    </cfRule>
  </conditionalFormatting>
  <conditionalFormatting sqref="D53:I55">
    <cfRule type="dataBar" priority="5">
      <dataBar>
        <cfvo type="min"/>
        <cfvo type="max"/>
        <color rgb="FF638EC6"/>
      </dataBar>
      <extLst>
        <ext xmlns:x14="http://schemas.microsoft.com/office/spreadsheetml/2009/9/main" uri="{B025F937-C7B1-47D3-B67F-A62EFF666E3E}">
          <x14:id>{6C49BA8B-E06B-4E41-894E-96A6CABD37CC}</x14:id>
        </ext>
      </extLst>
    </cfRule>
  </conditionalFormatting>
  <conditionalFormatting sqref="D44:I46">
    <cfRule type="dataBar" priority="6">
      <dataBar>
        <cfvo type="min"/>
        <cfvo type="max"/>
        <color rgb="FF638EC6"/>
      </dataBar>
      <extLst>
        <ext xmlns:x14="http://schemas.microsoft.com/office/spreadsheetml/2009/9/main" uri="{B025F937-C7B1-47D3-B67F-A62EFF666E3E}">
          <x14:id>{3CEDA769-3FBD-CB4B-96CD-452D07762268}</x14:id>
        </ext>
      </extLst>
    </cfRule>
  </conditionalFormatting>
  <conditionalFormatting sqref="D36:I39">
    <cfRule type="dataBar" priority="4">
      <dataBar>
        <cfvo type="min"/>
        <cfvo type="max"/>
        <color rgb="FF638EC6"/>
      </dataBar>
      <extLst>
        <ext xmlns:x14="http://schemas.microsoft.com/office/spreadsheetml/2009/9/main" uri="{B025F937-C7B1-47D3-B67F-A62EFF666E3E}">
          <x14:id>{8C45BD97-176B-F74E-8ED1-26A39E307A49}</x14:id>
        </ext>
      </extLst>
    </cfRule>
  </conditionalFormatting>
  <conditionalFormatting sqref="D27:I29">
    <cfRule type="dataBar" priority="3">
      <dataBar>
        <cfvo type="min"/>
        <cfvo type="max"/>
        <color rgb="FF638EC6"/>
      </dataBar>
      <extLst>
        <ext xmlns:x14="http://schemas.microsoft.com/office/spreadsheetml/2009/9/main" uri="{B025F937-C7B1-47D3-B67F-A62EFF666E3E}">
          <x14:id>{49EC5EF9-C1F9-9A4D-9D88-6AF45068B03A}</x14:id>
        </ext>
      </extLst>
    </cfRule>
  </conditionalFormatting>
  <dataValidations count="2">
    <dataValidation type="list" allowBlank="1" showInputMessage="1" showErrorMessage="1" sqref="B4">
      <formula1>$B$62:$B$68</formula1>
    </dataValidation>
    <dataValidation type="list" allowBlank="1" showInputMessage="1" showErrorMessage="1" sqref="B5">
      <formula1>$C$62:$C$67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9D7F554-DFD2-E044-A54D-FB5BDA7FC02E}">
            <x14:dataBar minLength="0" maxLength="100" negativeBarColorSameAsPositive="1" axisPosition="none">
              <x14:cfvo type="min"/>
              <x14:cfvo type="max"/>
            </x14:dataBar>
          </x14:cfRule>
          <xm:sqref>B9:N9</xm:sqref>
        </x14:conditionalFormatting>
        <x14:conditionalFormatting xmlns:xm="http://schemas.microsoft.com/office/excel/2006/main">
          <x14:cfRule type="dataBar" id="{D54D1741-5795-BA4D-87CF-69D42277D962}">
            <x14:dataBar minLength="0" maxLength="100" negativeBarColorSameAsPositive="1" axisPosition="none">
              <x14:cfvo type="min"/>
              <x14:cfvo type="max"/>
            </x14:dataBar>
          </x14:cfRule>
          <xm:sqref>D9:N9</xm:sqref>
        </x14:conditionalFormatting>
        <x14:conditionalFormatting xmlns:xm="http://schemas.microsoft.com/office/excel/2006/main">
          <x14:cfRule type="dataBar" id="{24FFF572-6132-124C-8F20-AD4062A169CF}">
            <x14:dataBar minLength="0" maxLength="100" negativeBarColorSameAsPositive="1" axisPosition="none">
              <x14:cfvo type="min"/>
              <x14:cfvo type="max"/>
            </x14:dataBar>
          </x14:cfRule>
          <xm:sqref>D14:I20</xm:sqref>
        </x14:conditionalFormatting>
        <x14:conditionalFormatting xmlns:xm="http://schemas.microsoft.com/office/excel/2006/main">
          <x14:cfRule type="dataBar" id="{E9ADBDC9-4D76-7346-94E5-5CAAA158584E}">
            <x14:dataBar minLength="0" maxLength="100" negativeBarColorSameAsPositive="1" axisPosition="none">
              <x14:cfvo type="min"/>
              <x14:cfvo type="max"/>
            </x14:dataBar>
          </x14:cfRule>
          <xm:sqref>D27:I29</xm:sqref>
        </x14:conditionalFormatting>
        <x14:conditionalFormatting xmlns:xm="http://schemas.microsoft.com/office/excel/2006/main">
          <x14:cfRule type="dataBar" id="{3AB0AB79-EA13-7847-A958-5A86AB4965DB}">
            <x14:dataBar minLength="0" maxLength="100" negativeBarColorSameAsPositive="1" axisPosition="none">
              <x14:cfvo type="min"/>
              <x14:cfvo type="max"/>
            </x14:dataBar>
          </x14:cfRule>
          <xm:sqref>D36:I39</xm:sqref>
        </x14:conditionalFormatting>
        <x14:conditionalFormatting xmlns:xm="http://schemas.microsoft.com/office/excel/2006/main">
          <x14:cfRule type="dataBar" id="{6C49BA8B-E06B-4E41-894E-96A6CABD37CC}">
            <x14:dataBar minLength="0" maxLength="100" negativeBarColorSameAsPositive="1" axisPosition="none">
              <x14:cfvo type="min"/>
              <x14:cfvo type="max"/>
            </x14:dataBar>
          </x14:cfRule>
          <xm:sqref>D53:I55</xm:sqref>
        </x14:conditionalFormatting>
        <x14:conditionalFormatting xmlns:xm="http://schemas.microsoft.com/office/excel/2006/main">
          <x14:cfRule type="dataBar" id="{3CEDA769-3FBD-CB4B-96CD-452D07762268}">
            <x14:dataBar minLength="0" maxLength="100" negativeBarColorSameAsPositive="1" axisPosition="none">
              <x14:cfvo type="min"/>
              <x14:cfvo type="max"/>
            </x14:dataBar>
          </x14:cfRule>
          <xm:sqref>D44:I46</xm:sqref>
        </x14:conditionalFormatting>
        <x14:conditionalFormatting xmlns:xm="http://schemas.microsoft.com/office/excel/2006/main">
          <x14:cfRule type="dataBar" id="{8C45BD97-176B-F74E-8ED1-26A39E307A49}">
            <x14:dataBar minLength="0" maxLength="100" negativeBarColorSameAsPositive="1" axisPosition="none">
              <x14:cfvo type="min"/>
              <x14:cfvo type="max"/>
            </x14:dataBar>
          </x14:cfRule>
          <xm:sqref>D36:I39</xm:sqref>
        </x14:conditionalFormatting>
        <x14:conditionalFormatting xmlns:xm="http://schemas.microsoft.com/office/excel/2006/main">
          <x14:cfRule type="dataBar" id="{49EC5EF9-C1F9-9A4D-9D88-6AF45068B03A}">
            <x14:dataBar minLength="0" maxLength="100" negativeBarColorSameAsPositive="1" axisPosition="none">
              <x14:cfvo type="min"/>
              <x14:cfvo type="max"/>
            </x14:dataBar>
          </x14:cfRule>
          <xm:sqref>D27:I29</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67"/>
  <sheetViews>
    <sheetView topLeftCell="A29" zoomScale="130" zoomScaleNormal="130" zoomScalePageLayoutView="130" workbookViewId="0">
      <selection activeCell="D55" sqref="D55:I55"/>
    </sheetView>
  </sheetViews>
  <sheetFormatPr baseColWidth="10" defaultRowHeight="14" x14ac:dyDescent="0.2"/>
  <cols>
    <col min="2" max="2" width="12.796875" customWidth="1"/>
    <col min="3" max="3" width="50.19921875" customWidth="1"/>
    <col min="4" max="4" width="21.19921875" bestFit="1" customWidth="1"/>
    <col min="5" max="5" width="22.19921875" customWidth="1"/>
    <col min="6" max="14" width="16.3984375" customWidth="1"/>
    <col min="15" max="15" width="8.59765625" customWidth="1"/>
    <col min="16" max="16" width="16.3984375" customWidth="1"/>
  </cols>
  <sheetData>
    <row r="3" spans="1:16" x14ac:dyDescent="0.2">
      <c r="A3" s="10" t="s">
        <v>276</v>
      </c>
    </row>
    <row r="4" spans="1:16" x14ac:dyDescent="0.2">
      <c r="A4" t="s">
        <v>261</v>
      </c>
      <c r="B4" s="20" t="s">
        <v>82</v>
      </c>
    </row>
    <row r="7" spans="1:16" x14ac:dyDescent="0.2">
      <c r="B7" s="85" t="s">
        <v>262</v>
      </c>
      <c r="C7" s="85" t="s">
        <v>262</v>
      </c>
      <c r="D7" s="85" t="s">
        <v>262</v>
      </c>
      <c r="E7" s="85" t="s">
        <v>262</v>
      </c>
      <c r="F7" s="85" t="s">
        <v>262</v>
      </c>
      <c r="G7" s="85" t="s">
        <v>262</v>
      </c>
      <c r="H7" s="85" t="s">
        <v>262</v>
      </c>
      <c r="I7" s="85" t="s">
        <v>262</v>
      </c>
      <c r="J7" s="85" t="s">
        <v>262</v>
      </c>
      <c r="K7" s="85" t="s">
        <v>262</v>
      </c>
      <c r="L7" s="85" t="s">
        <v>262</v>
      </c>
      <c r="M7" s="85" t="s">
        <v>262</v>
      </c>
      <c r="N7" s="85" t="s">
        <v>262</v>
      </c>
      <c r="O7" s="85" t="s">
        <v>262</v>
      </c>
      <c r="P7" s="85" t="s">
        <v>262</v>
      </c>
    </row>
    <row r="8" spans="1:16" ht="26" x14ac:dyDescent="0.2">
      <c r="B8" s="83" t="s">
        <v>259</v>
      </c>
      <c r="C8" s="83" t="s">
        <v>259</v>
      </c>
      <c r="D8" s="19">
        <v>0</v>
      </c>
      <c r="E8" s="19" t="s">
        <v>263</v>
      </c>
      <c r="F8" s="19" t="s">
        <v>264</v>
      </c>
      <c r="G8" s="19" t="s">
        <v>265</v>
      </c>
      <c r="H8" s="19" t="s">
        <v>266</v>
      </c>
      <c r="I8" s="19" t="s">
        <v>267</v>
      </c>
      <c r="J8" s="19" t="s">
        <v>268</v>
      </c>
      <c r="K8" s="19" t="s">
        <v>269</v>
      </c>
      <c r="L8" s="19" t="s">
        <v>270</v>
      </c>
      <c r="M8" s="19" t="s">
        <v>271</v>
      </c>
      <c r="N8" s="19">
        <v>10</v>
      </c>
      <c r="O8" s="13" t="s">
        <v>282</v>
      </c>
      <c r="P8" s="13" t="s">
        <v>281</v>
      </c>
    </row>
    <row r="9" spans="1:16" x14ac:dyDescent="0.2">
      <c r="B9" s="81"/>
      <c r="C9" s="81"/>
      <c r="D9" s="17">
        <f>COUNTIFS(all!$D$3:$D$120,'Analysis Summary - Function'!$B$4,all!$H$3:$H$120,'Analysis Summary - Function'!D8)</f>
        <v>0</v>
      </c>
      <c r="E9" s="17">
        <f>COUNTIFS(all!$E$3:$E$120,'Analysis Summary - Function'!$B$4,all!$H$3:$H$120,'Analysis Summary - Function'!E8)</f>
        <v>0</v>
      </c>
      <c r="F9" s="17">
        <f>COUNTIFS(all!$E$3:$E$120,'Analysis Summary - Function'!$B$4,all!$H$3:$H$120,'Analysis Summary - Function'!F8)</f>
        <v>0</v>
      </c>
      <c r="G9" s="17">
        <f>COUNTIFS(all!$E$3:$E$120,'Analysis Summary - Function'!$B$4,all!$H$3:$H$120,'Analysis Summary - Function'!G8)</f>
        <v>0</v>
      </c>
      <c r="H9" s="17">
        <f>COUNTIFS(all!$E$3:$E$120,'Analysis Summary - Function'!$B$4,all!$H$3:$H$120,'Analysis Summary - Function'!H8)</f>
        <v>0</v>
      </c>
      <c r="I9" s="17">
        <f>COUNTIFS(all!$E$3:$E$120,'Analysis Summary - Function'!$B$4,all!$H$3:$H$120,'Analysis Summary - Function'!I8)</f>
        <v>0</v>
      </c>
      <c r="J9" s="17">
        <f>COUNTIFS(all!$E$3:$E$120,'Analysis Summary - Function'!$B$4,all!$H$3:$H$120,'Analysis Summary - Function'!J8)</f>
        <v>0</v>
      </c>
      <c r="K9" s="17">
        <f>COUNTIFS(all!$E$3:$E$120,'Analysis Summary - Function'!$B$4,all!$H$3:$H$120,'Analysis Summary - Function'!K8)</f>
        <v>0</v>
      </c>
      <c r="L9" s="17">
        <f>COUNTIFS(all!$E$3:$E$120,'Analysis Summary - Function'!$B$4,all!$H$3:$H$120,'Analysis Summary - Function'!L8)</f>
        <v>0</v>
      </c>
      <c r="M9" s="17">
        <f>COUNTIFS(all!$E$3:$E$120,'Analysis Summary - Function'!$B$4,all!$H$3:$H$120,'Analysis Summary - Function'!M8)</f>
        <v>0</v>
      </c>
      <c r="N9" s="17">
        <f>COUNTIFS(all!$E$3:$E$120,'Analysis Summary - Function'!$B$4,all!$H$3:$H$120,'Analysis Summary - Function'!N8)</f>
        <v>0</v>
      </c>
      <c r="O9" s="18" t="e">
        <f>((SUM(M9:N9)-SUM(D9:I9))/P9)*100</f>
        <v>#DIV/0!</v>
      </c>
      <c r="P9" s="15">
        <f>SUM(D9:N9)</f>
        <v>0</v>
      </c>
    </row>
    <row r="12" spans="1:16" x14ac:dyDescent="0.2">
      <c r="B12" s="85" t="s">
        <v>260</v>
      </c>
      <c r="C12" s="85" t="s">
        <v>260</v>
      </c>
      <c r="D12" s="85" t="s">
        <v>260</v>
      </c>
      <c r="E12" s="85" t="s">
        <v>260</v>
      </c>
      <c r="F12" s="85" t="s">
        <v>260</v>
      </c>
      <c r="G12" s="85" t="s">
        <v>260</v>
      </c>
      <c r="H12" s="85" t="s">
        <v>260</v>
      </c>
      <c r="I12" s="85" t="s">
        <v>260</v>
      </c>
      <c r="J12" s="85" t="s">
        <v>260</v>
      </c>
      <c r="K12" s="85" t="s">
        <v>260</v>
      </c>
      <c r="O12" s="14"/>
    </row>
    <row r="13" spans="1:16" ht="26" x14ac:dyDescent="0.2">
      <c r="B13" s="83" t="s">
        <v>259</v>
      </c>
      <c r="C13" s="83" t="s">
        <v>259</v>
      </c>
      <c r="D13" s="19" t="s">
        <v>215</v>
      </c>
      <c r="E13" s="19" t="s">
        <v>213</v>
      </c>
      <c r="F13" s="19" t="s">
        <v>211</v>
      </c>
      <c r="G13" s="19" t="s">
        <v>212</v>
      </c>
      <c r="H13" s="19" t="s">
        <v>216</v>
      </c>
      <c r="I13" s="13" t="s">
        <v>214</v>
      </c>
      <c r="J13" s="13" t="s">
        <v>258</v>
      </c>
      <c r="K13" s="13"/>
    </row>
    <row r="14" spans="1:16" x14ac:dyDescent="0.2">
      <c r="B14" s="81" t="s">
        <v>205</v>
      </c>
      <c r="C14" s="81" t="s">
        <v>205</v>
      </c>
      <c r="D14" s="17">
        <f>COUNTIFS(all!$D$3:$D$120,'Analysis Summary - Function'!$B$4,all!$I$3:$I$120,'Analysis Summary - Function'!D$13)</f>
        <v>1</v>
      </c>
      <c r="E14" s="17">
        <f>COUNTIFS(all!$D$3:$D$120,'Analysis Summary - Function'!$B$4,all!$I$3:$I$120,'Analysis Summary - Function'!E$13)</f>
        <v>2</v>
      </c>
      <c r="F14" s="17">
        <f>COUNTIFS(all!$D$3:$D$120,'Analysis Summary - Function'!$B$4,all!$I$3:$I$120,'Analysis Summary - Function'!F$13)</f>
        <v>2</v>
      </c>
      <c r="G14" s="17">
        <f>COUNTIFS(all!$D$3:$D$120,'Analysis Summary - Function'!$B$4,all!$I$3:$I$120,'Analysis Summary - Function'!G$13)</f>
        <v>2</v>
      </c>
      <c r="H14" s="17">
        <f>COUNTIFS(all!$D$3:$D$120,'Analysis Summary - Function'!$B$4,all!$I$3:$I$120,'Analysis Summary - Function'!H$13)</f>
        <v>0</v>
      </c>
      <c r="I14" s="17">
        <f>COUNTIFS(all!$D$3:$D$120,'Analysis Summary - Function'!$B$4,all!$I$3:$I$120,'Analysis Summary - Function'!I$13)</f>
        <v>0</v>
      </c>
      <c r="J14" s="15">
        <f>SUM(D14:I14)</f>
        <v>7</v>
      </c>
      <c r="K14" s="15"/>
    </row>
    <row r="15" spans="1:16" x14ac:dyDescent="0.2">
      <c r="B15" s="81" t="s">
        <v>206</v>
      </c>
      <c r="C15" s="81" t="s">
        <v>206</v>
      </c>
      <c r="D15" s="17">
        <f>COUNTIFS(all!$D$3:$D$120,'Analysis Summary - Function'!$B$4,all!$J$3:$J$120,'Analysis Summary - Function'!D$13)</f>
        <v>2</v>
      </c>
      <c r="E15" s="17">
        <f>COUNTIFS(all!$D$3:$D$120,'Analysis Summary - Function'!$B$4,all!$J$3:$J$120,'Analysis Summary - Function'!E$13)</f>
        <v>1</v>
      </c>
      <c r="F15" s="17">
        <f>COUNTIFS(all!$D$3:$D$120,'Analysis Summary - Function'!$B$4,all!$J$3:$J$120,'Analysis Summary - Function'!F$13)</f>
        <v>2</v>
      </c>
      <c r="G15" s="17">
        <f>COUNTIFS(all!$D$3:$D$120,'Analysis Summary - Function'!$B$4,all!$J$3:$J$120,'Analysis Summary - Function'!G$13)</f>
        <v>2</v>
      </c>
      <c r="H15" s="17">
        <f>COUNTIFS(all!$D$3:$D$120,'Analysis Summary - Function'!$B$4,all!$J$3:$J$120,'Analysis Summary - Function'!H$13)</f>
        <v>0</v>
      </c>
      <c r="I15" s="17">
        <f>COUNTIFS(all!$D$3:$D$120,'Analysis Summary - Function'!$B$4,all!$J$3:$J$120,'Analysis Summary - Function'!I$13)</f>
        <v>0</v>
      </c>
      <c r="J15" s="15">
        <f t="shared" ref="J15:J20" si="0">SUM(D15:I15)</f>
        <v>7</v>
      </c>
      <c r="K15" s="15"/>
    </row>
    <row r="16" spans="1:16" x14ac:dyDescent="0.2">
      <c r="B16" s="81" t="s">
        <v>207</v>
      </c>
      <c r="C16" s="81" t="s">
        <v>207</v>
      </c>
      <c r="D16" s="17">
        <f>COUNTIFS(all!$D$3:$D$120,'Analysis Summary - Function'!$B$4,all!$K$3:$K$120,'Analysis Summary - Function'!D$13)</f>
        <v>1</v>
      </c>
      <c r="E16" s="17">
        <f>COUNTIFS(all!$D$3:$D$120,'Analysis Summary - Function'!$B$4,all!$K$3:$K$120,'Analysis Summary - Function'!E$13)</f>
        <v>3</v>
      </c>
      <c r="F16" s="17">
        <f>COUNTIFS(all!$D$3:$D$120,'Analysis Summary - Function'!$B$4,all!$K$3:$K$120,'Analysis Summary - Function'!F$13)</f>
        <v>0</v>
      </c>
      <c r="G16" s="17">
        <f>COUNTIFS(all!$D$3:$D$120,'Analysis Summary - Function'!$B$4,all!$K$3:$K$120,'Analysis Summary - Function'!G$13)</f>
        <v>3</v>
      </c>
      <c r="H16" s="17">
        <f>COUNTIFS(all!$D$3:$D$120,'Analysis Summary - Function'!$B$4,all!$K$3:$K$120,'Analysis Summary - Function'!H$13)</f>
        <v>0</v>
      </c>
      <c r="I16" s="17">
        <f>COUNTIFS(all!$D$3:$D$120,'Analysis Summary - Function'!$B$4,all!$K$3:$K$120,'Analysis Summary - Function'!I$13)</f>
        <v>0</v>
      </c>
      <c r="J16" s="15">
        <f t="shared" si="0"/>
        <v>7</v>
      </c>
      <c r="K16" s="15"/>
    </row>
    <row r="17" spans="2:11" x14ac:dyDescent="0.2">
      <c r="B17" s="81" t="s">
        <v>217</v>
      </c>
      <c r="C17" s="81" t="s">
        <v>217</v>
      </c>
      <c r="D17" s="17">
        <f>COUNTIFS(all!$D$3:$D$120,'Analysis Summary - Function'!$B$4,all!$L$3:$L$120,'Analysis Summary - Function'!D$13)</f>
        <v>0</v>
      </c>
      <c r="E17" s="17">
        <f>COUNTIFS(all!$D$3:$D$120,'Analysis Summary - Function'!$B$4,all!$L$3:$L$120,'Analysis Summary - Function'!E$13)</f>
        <v>1</v>
      </c>
      <c r="F17" s="17">
        <f>COUNTIFS(all!$D$3:$D$120,'Analysis Summary - Function'!$B$4,all!$L$3:$L$120,'Analysis Summary - Function'!F$13)</f>
        <v>3</v>
      </c>
      <c r="G17" s="17">
        <f>COUNTIFS(all!$D$3:$D$120,'Analysis Summary - Function'!$B$4,all!$L$3:$L$120,'Analysis Summary - Function'!G$13)</f>
        <v>2</v>
      </c>
      <c r="H17" s="17">
        <f>COUNTIFS(all!$D$3:$D$120,'Analysis Summary - Function'!$B$4,all!$L$3:$L$120,'Analysis Summary - Function'!H$13)</f>
        <v>0</v>
      </c>
      <c r="I17" s="17">
        <f>COUNTIFS(all!$D$3:$D$120,'Analysis Summary - Function'!$B$4,all!$L$3:$L$120,'Analysis Summary - Function'!I$13)</f>
        <v>1</v>
      </c>
      <c r="J17" s="15">
        <f t="shared" si="0"/>
        <v>7</v>
      </c>
      <c r="K17" s="15"/>
    </row>
    <row r="18" spans="2:11" x14ac:dyDescent="0.2">
      <c r="B18" s="81" t="s">
        <v>208</v>
      </c>
      <c r="C18" s="81" t="s">
        <v>208</v>
      </c>
      <c r="D18" s="17">
        <f>COUNTIFS(all!$D$3:$D$120,'Analysis Summary - Function'!$B$4,all!$M$3:$M$120,'Analysis Summary - Function'!D$13)</f>
        <v>0</v>
      </c>
      <c r="E18" s="17">
        <f>COUNTIFS(all!$D$3:$D$120,'Analysis Summary - Function'!$B$4,all!$M$3:$M$120,'Analysis Summary - Function'!E$13)</f>
        <v>2</v>
      </c>
      <c r="F18" s="17">
        <f>COUNTIFS(all!$D$3:$D$120,'Analysis Summary - Function'!$B$4,all!$M$3:$M$120,'Analysis Summary - Function'!F$13)</f>
        <v>2</v>
      </c>
      <c r="G18" s="17">
        <f>COUNTIFS(all!$D$3:$D$120,'Analysis Summary - Function'!$B$4,all!$M$3:$M$120,'Analysis Summary - Function'!G$13)</f>
        <v>2</v>
      </c>
      <c r="H18" s="17">
        <f>COUNTIFS(all!$D$3:$D$120,'Analysis Summary - Function'!$B$4,all!$M$3:$M$120,'Analysis Summary - Function'!H$13)</f>
        <v>0</v>
      </c>
      <c r="I18" s="17">
        <f>COUNTIFS(all!$D$3:$D$120,'Analysis Summary - Function'!$B$4,all!$M$3:$M$120,'Analysis Summary - Function'!I$13)</f>
        <v>1</v>
      </c>
      <c r="J18" s="15">
        <f t="shared" si="0"/>
        <v>7</v>
      </c>
      <c r="K18" s="15"/>
    </row>
    <row r="19" spans="2:11" x14ac:dyDescent="0.2">
      <c r="B19" s="81" t="s">
        <v>209</v>
      </c>
      <c r="C19" s="81" t="s">
        <v>209</v>
      </c>
      <c r="D19" s="17">
        <f>COUNTIFS(all!$D$3:$D$120,'Analysis Summary - Function'!$B$4,all!$N$3:$N$120,'Analysis Summary - Function'!D$13)</f>
        <v>0</v>
      </c>
      <c r="E19" s="17">
        <f>COUNTIFS(all!$D$3:$D$120,'Analysis Summary - Function'!$B$4,all!$N$3:$N$120,'Analysis Summary - Function'!E$13)</f>
        <v>2</v>
      </c>
      <c r="F19" s="17">
        <f>COUNTIFS(all!$D$3:$D$120,'Analysis Summary - Function'!$B$4,all!$N$3:$N$120,'Analysis Summary - Function'!F$13)</f>
        <v>2</v>
      </c>
      <c r="G19" s="17">
        <f>COUNTIFS(all!$D$3:$D$120,'Analysis Summary - Function'!$B$4,all!$N$3:$N$120,'Analysis Summary - Function'!G$13)</f>
        <v>1</v>
      </c>
      <c r="H19" s="17">
        <f>COUNTIFS(all!$D$3:$D$120,'Analysis Summary - Function'!$B$4,all!$N$3:$N$120,'Analysis Summary - Function'!H$13)</f>
        <v>0</v>
      </c>
      <c r="I19" s="17">
        <f>COUNTIFS(all!$D$3:$D$120,'Analysis Summary - Function'!$B$4,all!$N$3:$N$120,'Analysis Summary - Function'!I$13)</f>
        <v>2</v>
      </c>
      <c r="J19" s="15">
        <f t="shared" si="0"/>
        <v>7</v>
      </c>
      <c r="K19" s="15"/>
    </row>
    <row r="20" spans="2:11" x14ac:dyDescent="0.2">
      <c r="B20" s="81" t="s">
        <v>210</v>
      </c>
      <c r="C20" s="81" t="s">
        <v>210</v>
      </c>
      <c r="D20" s="17">
        <f>COUNTIFS(all!$D$3:$D$120,'Analysis Summary - Function'!$B$4,all!$O$3:$O$120,'Analysis Summary - Function'!D$13)</f>
        <v>0</v>
      </c>
      <c r="E20" s="17">
        <f>COUNTIFS(all!$D$3:$D$120,'Analysis Summary - Function'!$B$4,all!$O$3:$O$120,'Analysis Summary - Function'!E$13)</f>
        <v>2</v>
      </c>
      <c r="F20" s="17">
        <f>COUNTIFS(all!$D$3:$D$120,'Analysis Summary - Function'!$B$4,all!$O$3:$O$120,'Analysis Summary - Function'!F$13)</f>
        <v>2</v>
      </c>
      <c r="G20" s="17">
        <f>COUNTIFS(all!$D$3:$D$120,'Analysis Summary - Function'!$B$4,all!$O$3:$O$120,'Analysis Summary - Function'!G$13)</f>
        <v>1</v>
      </c>
      <c r="H20" s="17">
        <f>COUNTIFS(all!$D$3:$D$120,'Analysis Summary - Function'!$B$4,all!$O$3:$O$120,'Analysis Summary - Function'!H$13)</f>
        <v>0</v>
      </c>
      <c r="I20" s="17">
        <f>COUNTIFS(all!$D$3:$D$120,'Analysis Summary - Function'!$B$4,all!$O$3:$O$120,'Analysis Summary - Function'!I$13)</f>
        <v>2</v>
      </c>
      <c r="J20" s="15">
        <f t="shared" si="0"/>
        <v>7</v>
      </c>
      <c r="K20" s="15"/>
    </row>
    <row r="25" spans="2:11" x14ac:dyDescent="0.2">
      <c r="B25" s="85" t="s">
        <v>272</v>
      </c>
      <c r="C25" s="85" t="s">
        <v>272</v>
      </c>
      <c r="D25" s="85" t="s">
        <v>272</v>
      </c>
      <c r="E25" s="85" t="s">
        <v>272</v>
      </c>
      <c r="F25" s="85" t="s">
        <v>272</v>
      </c>
      <c r="G25" s="85" t="s">
        <v>272</v>
      </c>
      <c r="H25" s="85" t="s">
        <v>272</v>
      </c>
      <c r="I25" s="85" t="s">
        <v>272</v>
      </c>
      <c r="J25" s="85" t="s">
        <v>272</v>
      </c>
      <c r="K25" s="85" t="s">
        <v>272</v>
      </c>
    </row>
    <row r="26" spans="2:11" ht="26" x14ac:dyDescent="0.2">
      <c r="B26" s="83" t="s">
        <v>259</v>
      </c>
      <c r="C26" s="83" t="s">
        <v>259</v>
      </c>
      <c r="D26" s="19" t="s">
        <v>215</v>
      </c>
      <c r="E26" s="19" t="s">
        <v>213</v>
      </c>
      <c r="F26" s="19" t="s">
        <v>211</v>
      </c>
      <c r="G26" s="19" t="s">
        <v>212</v>
      </c>
      <c r="H26" s="19" t="s">
        <v>216</v>
      </c>
      <c r="I26" s="13" t="s">
        <v>214</v>
      </c>
      <c r="J26" s="13" t="s">
        <v>258</v>
      </c>
      <c r="K26" s="13"/>
    </row>
    <row r="27" spans="2:11" x14ac:dyDescent="0.2">
      <c r="B27" s="81" t="s">
        <v>218</v>
      </c>
      <c r="C27" s="81" t="s">
        <v>218</v>
      </c>
      <c r="D27" s="17">
        <f>COUNTIFS(all!$D$3:$D$120,'Analysis Summary - Function'!$B$4,all!$Q$3:$Q$120,'Analysis Summary - Function'!D$13)</f>
        <v>0</v>
      </c>
      <c r="E27" s="17">
        <f>COUNTIFS(all!$D$3:$D$120,'Analysis Summary - Function'!$B$4,all!$Q$3:$Q$120,'Analysis Summary - Function'!E$13)</f>
        <v>0</v>
      </c>
      <c r="F27" s="17">
        <f>COUNTIFS(all!$D$3:$D$120,'Analysis Summary - Function'!$B$4,all!$Q$3:$Q$120,'Analysis Summary - Function'!F$13)</f>
        <v>4</v>
      </c>
      <c r="G27" s="17">
        <f>COUNTIFS(all!$D$3:$D$120,'Analysis Summary - Function'!$B$4,all!$Q$3:$Q$120,'Analysis Summary - Function'!G$13)</f>
        <v>2</v>
      </c>
      <c r="H27" s="17">
        <f>COUNTIFS(all!$D$3:$D$120,'Analysis Summary - Function'!$B$4,all!$Q$3:$Q$120,'Analysis Summary - Function'!H$13)</f>
        <v>0</v>
      </c>
      <c r="I27" s="17">
        <f>COUNTIFS(all!$D$3:$D$120,'Analysis Summary - Function'!$B$4,all!$Q$3:$Q$120,'Analysis Summary - Function'!I$13)</f>
        <v>1</v>
      </c>
      <c r="J27" s="15">
        <f>SUM(D27:I27)</f>
        <v>7</v>
      </c>
      <c r="K27" s="15"/>
    </row>
    <row r="28" spans="2:11" x14ac:dyDescent="0.2">
      <c r="B28" s="81" t="s">
        <v>219</v>
      </c>
      <c r="C28" s="81" t="s">
        <v>219</v>
      </c>
      <c r="D28" s="17">
        <f>COUNTIFS(all!$D$3:$D$120,'Analysis Summary - Function'!$B$4,all!$R$3:$R$120,'Analysis Summary - Function'!D$13)</f>
        <v>0</v>
      </c>
      <c r="E28" s="17">
        <f>COUNTIFS(all!$D$3:$D$120,'Analysis Summary - Function'!$B$4,all!$R$3:$R$120,'Analysis Summary - Function'!E$13)</f>
        <v>2</v>
      </c>
      <c r="F28" s="17">
        <f>COUNTIFS(all!$D$3:$D$120,'Analysis Summary - Function'!$B$4,all!$R$3:$R$120,'Analysis Summary - Function'!F$13)</f>
        <v>3</v>
      </c>
      <c r="G28" s="17">
        <f>COUNTIFS(all!$D$3:$D$120,'Analysis Summary - Function'!$B$4,all!$R$3:$R$120,'Analysis Summary - Function'!G$13)</f>
        <v>2</v>
      </c>
      <c r="H28" s="17">
        <f>COUNTIFS(all!$D$3:$D$120,'Analysis Summary - Function'!$B$4,all!$R$3:$R$120,'Analysis Summary - Function'!H$13)</f>
        <v>0</v>
      </c>
      <c r="I28" s="17">
        <f>COUNTIFS(all!$D$3:$D$120,'Analysis Summary - Function'!$B$4,all!$R$3:$R$120,'Analysis Summary - Function'!I$13)</f>
        <v>0</v>
      </c>
      <c r="J28" s="15">
        <f>SUM(D28:I28)</f>
        <v>7</v>
      </c>
      <c r="K28" s="15"/>
    </row>
    <row r="29" spans="2:11" x14ac:dyDescent="0.2">
      <c r="B29" s="81" t="s">
        <v>220</v>
      </c>
      <c r="C29" s="81" t="s">
        <v>220</v>
      </c>
      <c r="D29" s="17">
        <f>COUNTIFS(all!$D$3:$D$120,'Analysis Summary - Function'!$B$4,all!$S$3:$S$120,'Analysis Summary - Function'!D$13)</f>
        <v>0</v>
      </c>
      <c r="E29" s="17">
        <f>COUNTIFS(all!$D$3:$D$120,'Analysis Summary - Function'!$B$4,all!$S$3:$S$120,'Analysis Summary - Function'!E$13)</f>
        <v>2</v>
      </c>
      <c r="F29" s="17">
        <f>COUNTIFS(all!$D$3:$D$120,'Analysis Summary - Function'!$B$4,all!$S$3:$S$120,'Analysis Summary - Function'!F$13)</f>
        <v>3</v>
      </c>
      <c r="G29" s="17">
        <f>COUNTIFS(all!$D$3:$D$120,'Analysis Summary - Function'!$B$4,all!$S$3:$S$120,'Analysis Summary - Function'!G$13)</f>
        <v>2</v>
      </c>
      <c r="H29" s="17">
        <f>COUNTIFS(all!$D$3:$D$120,'Analysis Summary - Function'!$B$4,all!$S$3:$S$120,'Analysis Summary - Function'!H$13)</f>
        <v>0</v>
      </c>
      <c r="I29" s="17">
        <f>COUNTIFS(all!$D$3:$D$120,'Analysis Summary - Function'!$B$4,all!$S$3:$S$120,'Analysis Summary - Function'!I$13)</f>
        <v>0</v>
      </c>
      <c r="J29" s="15">
        <f>SUM(D29:I29)</f>
        <v>7</v>
      </c>
      <c r="K29" s="15"/>
    </row>
    <row r="34" spans="2:11" x14ac:dyDescent="0.2">
      <c r="B34" s="85" t="s">
        <v>273</v>
      </c>
      <c r="C34" s="85" t="s">
        <v>273</v>
      </c>
      <c r="D34" s="85" t="s">
        <v>273</v>
      </c>
      <c r="E34" s="85" t="s">
        <v>273</v>
      </c>
      <c r="F34" s="85" t="s">
        <v>273</v>
      </c>
      <c r="G34" s="85" t="s">
        <v>273</v>
      </c>
      <c r="H34" s="85" t="s">
        <v>273</v>
      </c>
      <c r="I34" s="85" t="s">
        <v>273</v>
      </c>
      <c r="J34" s="85" t="s">
        <v>273</v>
      </c>
      <c r="K34" s="85" t="s">
        <v>273</v>
      </c>
    </row>
    <row r="35" spans="2:11" ht="26" x14ac:dyDescent="0.2">
      <c r="B35" s="83" t="s">
        <v>259</v>
      </c>
      <c r="C35" s="83" t="s">
        <v>259</v>
      </c>
      <c r="D35" s="19" t="s">
        <v>215</v>
      </c>
      <c r="E35" s="19" t="s">
        <v>213</v>
      </c>
      <c r="F35" s="19" t="s">
        <v>211</v>
      </c>
      <c r="G35" s="19" t="s">
        <v>212</v>
      </c>
      <c r="H35" s="19" t="s">
        <v>216</v>
      </c>
      <c r="I35" s="13" t="s">
        <v>214</v>
      </c>
      <c r="J35" s="13" t="s">
        <v>258</v>
      </c>
      <c r="K35" s="13"/>
    </row>
    <row r="36" spans="2:11" x14ac:dyDescent="0.2">
      <c r="B36" s="81" t="s">
        <v>221</v>
      </c>
      <c r="C36" s="81" t="s">
        <v>221</v>
      </c>
      <c r="D36" s="17">
        <f>COUNTIFS(all!$D$3:$D$120,'Analysis Summary - Function'!$B$4,all!$U$3:$U$120,'Analysis Summary - Function'!D$13)</f>
        <v>0</v>
      </c>
      <c r="E36" s="17">
        <f>COUNTIFS(all!$D$3:$D$120,'Analysis Summary - Function'!$B$4,all!$U$3:$U$120,'Analysis Summary - Function'!E$13)</f>
        <v>1</v>
      </c>
      <c r="F36" s="17">
        <f>COUNTIFS(all!$D$3:$D$120,'Analysis Summary - Function'!$B$4,all!$U$3:$U$120,'Analysis Summary - Function'!F$13)</f>
        <v>4</v>
      </c>
      <c r="G36" s="17">
        <f>COUNTIFS(all!$D$3:$D$120,'Analysis Summary - Function'!$B$4,all!$U$3:$U$120,'Analysis Summary - Function'!G$13)</f>
        <v>2</v>
      </c>
      <c r="H36" s="17">
        <f>COUNTIFS(all!$D$3:$D$120,'Analysis Summary - Function'!$B$4,all!$U$3:$U$120,'Analysis Summary - Function'!H$13)</f>
        <v>0</v>
      </c>
      <c r="I36" s="17">
        <f>COUNTIFS(all!$D$3:$D$120,'Analysis Summary - Function'!$B$4,all!$U$3:$U$120,'Analysis Summary - Function'!I$13)</f>
        <v>0</v>
      </c>
      <c r="J36" s="15">
        <f>SUM(D36:I36)</f>
        <v>7</v>
      </c>
      <c r="K36" s="15"/>
    </row>
    <row r="37" spans="2:11" x14ac:dyDescent="0.2">
      <c r="B37" s="81" t="s">
        <v>222</v>
      </c>
      <c r="C37" s="81" t="s">
        <v>222</v>
      </c>
      <c r="D37" s="17">
        <f>COUNTIFS(all!$D$3:$D$120,'Analysis Summary - Function'!$B$4,all!$V$3:$V$120,'Analysis Summary - Function'!D$13)</f>
        <v>0</v>
      </c>
      <c r="E37" s="17">
        <f>COUNTIFS(all!$D$3:$D$120,'Analysis Summary - Function'!$B$4,all!$V$3:$V$120,'Analysis Summary - Function'!E$13)</f>
        <v>2</v>
      </c>
      <c r="F37" s="17">
        <f>COUNTIFS(all!$D$3:$D$120,'Analysis Summary - Function'!$B$4,all!$V$3:$V$120,'Analysis Summary - Function'!F$13)</f>
        <v>2</v>
      </c>
      <c r="G37" s="17">
        <f>COUNTIFS(all!$D$3:$D$120,'Analysis Summary - Function'!$B$4,all!$V$3:$V$120,'Analysis Summary - Function'!G$13)</f>
        <v>1</v>
      </c>
      <c r="H37" s="17">
        <f>COUNTIFS(all!$D$3:$D$120,'Analysis Summary - Function'!$B$4,all!$V$3:$V$120,'Analysis Summary - Function'!H$13)</f>
        <v>2</v>
      </c>
      <c r="I37" s="17">
        <f>COUNTIFS(all!$D$3:$D$120,'Analysis Summary - Function'!$B$4,all!$V$3:$V$120,'Analysis Summary - Function'!I$13)</f>
        <v>0</v>
      </c>
      <c r="J37" s="15">
        <f>SUM(D37:I37)</f>
        <v>7</v>
      </c>
      <c r="K37" s="15"/>
    </row>
    <row r="38" spans="2:11" x14ac:dyDescent="0.2">
      <c r="B38" s="81" t="s">
        <v>223</v>
      </c>
      <c r="C38" s="81" t="s">
        <v>223</v>
      </c>
      <c r="D38" s="17">
        <f>COUNTIFS(all!$D$3:$D$120,'Analysis Summary - Function'!$B$4,all!$W$3:$W$120,'Analysis Summary - Function'!D$13)</f>
        <v>1</v>
      </c>
      <c r="E38" s="17">
        <f>COUNTIFS(all!$D$3:$D$120,'Analysis Summary - Function'!$B$4,all!$W$3:$W$120,'Analysis Summary - Function'!E$13)</f>
        <v>2</v>
      </c>
      <c r="F38" s="17">
        <f>COUNTIFS(all!$D$3:$D$120,'Analysis Summary - Function'!$B$4,all!$W$3:$W$120,'Analysis Summary - Function'!F$13)</f>
        <v>0</v>
      </c>
      <c r="G38" s="17">
        <f>COUNTIFS(all!$D$3:$D$120,'Analysis Summary - Function'!$B$4,all!$W$3:$W$120,'Analysis Summary - Function'!G$13)</f>
        <v>4</v>
      </c>
      <c r="H38" s="17">
        <f>COUNTIFS(all!$D$3:$D$120,'Analysis Summary - Function'!$B$4,all!$W$3:$W$120,'Analysis Summary - Function'!H$13)</f>
        <v>0</v>
      </c>
      <c r="I38" s="17">
        <f>COUNTIFS(all!$D$3:$D$120,'Analysis Summary - Function'!$B$4,all!$W$3:$W$120,'Analysis Summary - Function'!I$13)</f>
        <v>0</v>
      </c>
      <c r="J38" s="15">
        <f>SUM(D38:I38)</f>
        <v>7</v>
      </c>
      <c r="K38" s="15"/>
    </row>
    <row r="39" spans="2:11" x14ac:dyDescent="0.2">
      <c r="B39" s="81" t="s">
        <v>224</v>
      </c>
      <c r="C39" s="81" t="s">
        <v>224</v>
      </c>
      <c r="D39" s="17">
        <f>COUNTIFS(all!$D$3:$D$120,'Analysis Summary - Function'!$B$4,all!$X$3:$X$120,'Analysis Summary - Function'!D$13)</f>
        <v>0</v>
      </c>
      <c r="E39" s="17">
        <f>COUNTIFS(all!$D$3:$D$120,'Analysis Summary - Function'!$B$4,all!$X$3:$X$120,'Analysis Summary - Function'!E$13)</f>
        <v>1</v>
      </c>
      <c r="F39" s="17">
        <f>COUNTIFS(all!$D$3:$D$120,'Analysis Summary - Function'!$B$4,all!$X$3:$X$120,'Analysis Summary - Function'!F$13)</f>
        <v>1</v>
      </c>
      <c r="G39" s="17">
        <f>COUNTIFS(all!$D$3:$D$120,'Analysis Summary - Function'!$B$4,all!$X$3:$X$120,'Analysis Summary - Function'!G$13)</f>
        <v>3</v>
      </c>
      <c r="H39" s="17">
        <f>COUNTIFS(all!$D$3:$D$120,'Analysis Summary - Function'!$B$4,all!$X$3:$X$120,'Analysis Summary - Function'!H$13)</f>
        <v>1</v>
      </c>
      <c r="I39" s="17">
        <f>COUNTIFS(all!$D$3:$D$120,'Analysis Summary - Function'!$B$4,all!$X$3:$X$120,'Analysis Summary - Function'!I$13)</f>
        <v>1</v>
      </c>
      <c r="J39" s="15">
        <f>SUM(D39:I39)</f>
        <v>7</v>
      </c>
      <c r="K39" s="15"/>
    </row>
    <row r="42" spans="2:11" x14ac:dyDescent="0.2">
      <c r="B42" s="82" t="s">
        <v>274</v>
      </c>
      <c r="C42" s="82" t="s">
        <v>274</v>
      </c>
      <c r="D42" s="82" t="s">
        <v>274</v>
      </c>
      <c r="E42" s="82" t="s">
        <v>274</v>
      </c>
      <c r="F42" s="82" t="s">
        <v>274</v>
      </c>
      <c r="G42" s="82" t="s">
        <v>274</v>
      </c>
      <c r="H42" s="82" t="s">
        <v>274</v>
      </c>
      <c r="I42" s="82" t="s">
        <v>274</v>
      </c>
      <c r="J42" s="82" t="s">
        <v>274</v>
      </c>
      <c r="K42" s="82" t="s">
        <v>274</v>
      </c>
    </row>
    <row r="43" spans="2:11" ht="26" x14ac:dyDescent="0.2">
      <c r="B43" s="83" t="s">
        <v>259</v>
      </c>
      <c r="C43" s="83" t="s">
        <v>259</v>
      </c>
      <c r="D43" s="19" t="s">
        <v>215</v>
      </c>
      <c r="E43" s="19" t="s">
        <v>213</v>
      </c>
      <c r="F43" s="19" t="s">
        <v>211</v>
      </c>
      <c r="G43" s="19" t="s">
        <v>212</v>
      </c>
      <c r="H43" s="19" t="s">
        <v>216</v>
      </c>
      <c r="I43" s="13" t="s">
        <v>214</v>
      </c>
      <c r="J43" s="13" t="s">
        <v>258</v>
      </c>
      <c r="K43" s="13"/>
    </row>
    <row r="44" spans="2:11" x14ac:dyDescent="0.2">
      <c r="B44" s="81" t="s">
        <v>225</v>
      </c>
      <c r="C44" s="81" t="s">
        <v>225</v>
      </c>
      <c r="D44" s="17">
        <f>COUNTIFS(all!$D$3:$D$120,'Analysis Summary - Function'!$B$4,all!$Z$3:$Z$120,'Analysis Summary - Function'!D$13)</f>
        <v>1</v>
      </c>
      <c r="E44" s="17">
        <f>COUNTIFS(all!$D$3:$D$120,'Analysis Summary - Function'!$B$4,all!$Z$3:$Z$120,'Analysis Summary - Function'!E$13)</f>
        <v>0</v>
      </c>
      <c r="F44" s="17">
        <f>COUNTIFS(all!$D$3:$D$120,'Analysis Summary - Function'!$B$4,all!$Z$3:$Z$120,'Analysis Summary - Function'!F$13)</f>
        <v>3</v>
      </c>
      <c r="G44" s="17">
        <f>COUNTIFS(all!$D$3:$D$120,'Analysis Summary - Function'!$B$4,all!$Z$3:$Z$120,'Analysis Summary - Function'!G$13)</f>
        <v>3</v>
      </c>
      <c r="H44" s="17">
        <f>COUNTIFS(all!$D$3:$D$120,'Analysis Summary - Function'!$B$4,all!$Z$3:$Z$120,'Analysis Summary - Function'!H$13)</f>
        <v>0</v>
      </c>
      <c r="I44" s="17">
        <f>COUNTIFS(all!$D$3:$D$120,'Analysis Summary - Function'!$B$4,all!$Z$3:$Z$120,'Analysis Summary - Function'!I$13)</f>
        <v>0</v>
      </c>
      <c r="J44" s="15">
        <f>SUM(D44:I44)</f>
        <v>7</v>
      </c>
      <c r="K44" s="15"/>
    </row>
    <row r="45" spans="2:11" x14ac:dyDescent="0.2">
      <c r="B45" s="81" t="s">
        <v>226</v>
      </c>
      <c r="C45" s="81" t="s">
        <v>226</v>
      </c>
      <c r="D45" s="17">
        <f>COUNTIFS(all!$D$3:$D$120,'Analysis Summary - Function'!$B$4,all!$AA$3:$AA$120,'Analysis Summary - Function'!D$13)</f>
        <v>0</v>
      </c>
      <c r="E45" s="17">
        <f>COUNTIFS(all!$D$3:$D$120,'Analysis Summary - Function'!$B$4,all!$AA$3:$AA$120,'Analysis Summary - Function'!E$13)</f>
        <v>0</v>
      </c>
      <c r="F45" s="17">
        <f>COUNTIFS(all!$D$3:$D$120,'Analysis Summary - Function'!$B$4,all!$AA$3:$AA$120,'Analysis Summary - Function'!F$13)</f>
        <v>3</v>
      </c>
      <c r="G45" s="17">
        <f>COUNTIFS(all!$D$3:$D$120,'Analysis Summary - Function'!$B$4,all!$AA$3:$AA$120,'Analysis Summary - Function'!G$13)</f>
        <v>2</v>
      </c>
      <c r="H45" s="17">
        <f>COUNTIFS(all!$D$3:$D$120,'Analysis Summary - Function'!$B$4,all!$AA$3:$AA$120,'Analysis Summary - Function'!H$13)</f>
        <v>1</v>
      </c>
      <c r="I45" s="17">
        <f>COUNTIFS(all!$D$3:$D$120,'Analysis Summary - Function'!$B$4,all!$AA$3:$AA$120,'Analysis Summary - Function'!I$13)</f>
        <v>1</v>
      </c>
      <c r="J45" s="15">
        <f>SUM(D45:I45)</f>
        <v>7</v>
      </c>
      <c r="K45" s="15"/>
    </row>
    <row r="46" spans="2:11" x14ac:dyDescent="0.2">
      <c r="B46" s="81" t="s">
        <v>227</v>
      </c>
      <c r="C46" s="81" t="s">
        <v>227</v>
      </c>
      <c r="D46" s="17">
        <f>COUNTIFS(all!$D$3:$D$120,'Analysis Summary - Function'!$B$4,all!$AB$3:$AB$120,'Analysis Summary - Function'!D$13)</f>
        <v>1</v>
      </c>
      <c r="E46" s="17">
        <f>COUNTIFS(all!$D$3:$D$120,'Analysis Summary - Function'!$B$4,all!$AB$3:$AB$120,'Analysis Summary - Function'!E$13)</f>
        <v>1</v>
      </c>
      <c r="F46" s="17">
        <f>COUNTIFS(all!$D$3:$D$120,'Analysis Summary - Function'!$B$4,all!$AB$3:$AB$120,'Analysis Summary - Function'!F$13)</f>
        <v>3</v>
      </c>
      <c r="G46" s="17">
        <f>COUNTIFS(all!$D$3:$D$120,'Analysis Summary - Function'!$B$4,all!$AB$3:$AB$120,'Analysis Summary - Function'!G$13)</f>
        <v>2</v>
      </c>
      <c r="H46" s="17">
        <f>COUNTIFS(all!$D$3:$D$120,'Analysis Summary - Function'!$B$4,all!$AB$3:$AB$120,'Analysis Summary - Function'!H$13)</f>
        <v>0</v>
      </c>
      <c r="I46" s="17">
        <f>COUNTIFS(all!$D$3:$D$120,'Analysis Summary - Function'!$B$4,all!$AB$3:$AB$120,'Analysis Summary - Function'!I$13)</f>
        <v>0</v>
      </c>
      <c r="J46" s="15">
        <f>SUM(D46:I46)</f>
        <v>7</v>
      </c>
      <c r="K46" s="15"/>
    </row>
    <row r="51" spans="1:11" x14ac:dyDescent="0.2">
      <c r="B51" s="82" t="s">
        <v>275</v>
      </c>
      <c r="C51" s="82" t="s">
        <v>275</v>
      </c>
      <c r="D51" s="82" t="s">
        <v>275</v>
      </c>
      <c r="E51" s="82" t="s">
        <v>275</v>
      </c>
      <c r="F51" s="82" t="s">
        <v>275</v>
      </c>
      <c r="G51" s="82" t="s">
        <v>275</v>
      </c>
      <c r="H51" s="82" t="s">
        <v>275</v>
      </c>
      <c r="I51" s="82" t="s">
        <v>275</v>
      </c>
      <c r="J51" s="82" t="s">
        <v>275</v>
      </c>
      <c r="K51" s="82" t="s">
        <v>275</v>
      </c>
    </row>
    <row r="52" spans="1:11" ht="26" x14ac:dyDescent="0.2">
      <c r="B52" s="84" t="s">
        <v>259</v>
      </c>
      <c r="C52" s="84" t="s">
        <v>259</v>
      </c>
      <c r="D52" s="19" t="s">
        <v>215</v>
      </c>
      <c r="E52" s="19" t="s">
        <v>213</v>
      </c>
      <c r="F52" s="19" t="s">
        <v>211</v>
      </c>
      <c r="G52" s="19" t="s">
        <v>212</v>
      </c>
      <c r="H52" s="19" t="s">
        <v>216</v>
      </c>
      <c r="I52" s="12" t="s">
        <v>214</v>
      </c>
      <c r="J52" s="13" t="s">
        <v>258</v>
      </c>
      <c r="K52" s="13"/>
    </row>
    <row r="53" spans="1:11" x14ac:dyDescent="0.2">
      <c r="B53" s="81" t="s">
        <v>228</v>
      </c>
      <c r="C53" s="81" t="s">
        <v>228</v>
      </c>
      <c r="D53" s="17">
        <f>COUNTIFS(all!$D$3:$D$120,'Analysis Summary - Function'!$B$4,all!$AD$3:$AD$120,'Analysis Summary - Function'!D$13)</f>
        <v>0</v>
      </c>
      <c r="E53" s="17">
        <f>COUNTIFS(all!$D$3:$D$120,'Analysis Summary - Function'!$B$4,all!$AD$3:$AD$120,'Analysis Summary - Function'!E$13)</f>
        <v>0</v>
      </c>
      <c r="F53" s="17">
        <f>COUNTIFS(all!$D$3:$D$120,'Analysis Summary - Function'!$B$4,all!$AD$3:$AD$120,'Analysis Summary - Function'!F$13)</f>
        <v>4</v>
      </c>
      <c r="G53" s="17">
        <f>COUNTIFS(all!$D$3:$D$120,'Analysis Summary - Function'!$B$4,all!$AD$3:$AD$120,'Analysis Summary - Function'!G$13)</f>
        <v>2</v>
      </c>
      <c r="H53" s="17">
        <f>COUNTIFS(all!$D$3:$D$120,'Analysis Summary - Function'!$B$4,all!$AD$3:$AD$120,'Analysis Summary - Function'!H$13)</f>
        <v>1</v>
      </c>
      <c r="I53" s="17">
        <f>COUNTIFS(all!$D$3:$D$120,'Analysis Summary - Function'!$B$4,all!$AD$3:$AD$120,'Analysis Summary - Function'!I$13)</f>
        <v>0</v>
      </c>
      <c r="J53" s="15">
        <f>SUM(D53:I53)</f>
        <v>7</v>
      </c>
      <c r="K53" s="15"/>
    </row>
    <row r="54" spans="1:11" x14ac:dyDescent="0.2">
      <c r="B54" s="81" t="s">
        <v>229</v>
      </c>
      <c r="C54" s="81" t="s">
        <v>229</v>
      </c>
      <c r="D54" s="17">
        <f>COUNTIFS(all!$D$3:$D$120,'Analysis Summary - Function'!$B$4,all!$AE$3:$AE$120,'Analysis Summary - Function'!D$13)</f>
        <v>0</v>
      </c>
      <c r="E54" s="17">
        <f>COUNTIFS(all!$D$3:$D$120,'Analysis Summary - Function'!$B$4,all!$AE$3:$AE$120,'Analysis Summary - Function'!E$13)</f>
        <v>0</v>
      </c>
      <c r="F54" s="17">
        <f>COUNTIFS(all!$D$3:$D$120,'Analysis Summary - Function'!$B$4,all!$AE$3:$AE$120,'Analysis Summary - Function'!F$13)</f>
        <v>4</v>
      </c>
      <c r="G54" s="17">
        <f>COUNTIFS(all!$D$3:$D$120,'Analysis Summary - Function'!$B$4,all!$AE$3:$AE$120,'Analysis Summary - Function'!G$13)</f>
        <v>1</v>
      </c>
      <c r="H54" s="17">
        <f>COUNTIFS(all!$D$3:$D$120,'Analysis Summary - Function'!$B$4,all!$AE$3:$AE$120,'Analysis Summary - Function'!H$13)</f>
        <v>1</v>
      </c>
      <c r="I54" s="17">
        <f>COUNTIFS(all!$D$3:$D$120,'Analysis Summary - Function'!$B$4,all!$AE$3:$AE$120,'Analysis Summary - Function'!I$13)</f>
        <v>1</v>
      </c>
      <c r="J54" s="15">
        <f>SUM(D54:I54)</f>
        <v>7</v>
      </c>
      <c r="K54" s="15"/>
    </row>
    <row r="55" spans="1:11" x14ac:dyDescent="0.2">
      <c r="B55" s="81" t="s">
        <v>230</v>
      </c>
      <c r="C55" s="81" t="s">
        <v>230</v>
      </c>
      <c r="D55" s="17">
        <f>COUNTIFS(all!$D$3:$D$120,'Analysis Summary - Function'!$B$4,all!$AF$3:$AF$120,'Analysis Summary - Function'!D$13)</f>
        <v>0</v>
      </c>
      <c r="E55" s="17">
        <f>COUNTIFS(all!$D$3:$D$120,'Analysis Summary - Function'!$B$4,all!$AF$3:$AF$120,'Analysis Summary - Function'!E$13)</f>
        <v>0</v>
      </c>
      <c r="F55" s="17">
        <f>COUNTIFS(all!$D$3:$D$120,'Analysis Summary - Function'!$B$4,all!$AF$3:$AF$120,'Analysis Summary - Function'!F$13)</f>
        <v>3</v>
      </c>
      <c r="G55" s="17">
        <f>COUNTIFS(all!$D$3:$D$120,'Analysis Summary - Function'!$B$4,all!$AF$3:$AF$120,'Analysis Summary - Function'!G$13)</f>
        <v>2</v>
      </c>
      <c r="H55" s="17">
        <f>COUNTIFS(all!$D$3:$D$120,'Analysis Summary - Function'!$B$4,all!$AF$3:$AF$120,'Analysis Summary - Function'!H$13)</f>
        <v>1</v>
      </c>
      <c r="I55" s="17">
        <f>COUNTIFS(all!$D$3:$D$120,'Analysis Summary - Function'!$B$4,all!$AF$3:$AF$120,'Analysis Summary - Function'!I$13)</f>
        <v>1</v>
      </c>
      <c r="J55" s="15">
        <f>SUM(D55:I55)</f>
        <v>7</v>
      </c>
      <c r="K55" s="15"/>
    </row>
    <row r="60" spans="1:11" x14ac:dyDescent="0.2">
      <c r="A60" t="s">
        <v>280</v>
      </c>
    </row>
    <row r="61" spans="1:11" x14ac:dyDescent="0.2">
      <c r="B61" s="10" t="s">
        <v>278</v>
      </c>
      <c r="C61" s="10" t="s">
        <v>277</v>
      </c>
      <c r="D61" s="10" t="s">
        <v>42</v>
      </c>
      <c r="E61" s="10" t="s">
        <v>261</v>
      </c>
    </row>
    <row r="62" spans="1:11" x14ac:dyDescent="0.2">
      <c r="B62" t="s">
        <v>52</v>
      </c>
      <c r="C62" t="s">
        <v>126</v>
      </c>
      <c r="D62" t="s">
        <v>19</v>
      </c>
      <c r="E62" t="s">
        <v>50</v>
      </c>
    </row>
    <row r="63" spans="1:11" x14ac:dyDescent="0.2">
      <c r="B63" t="s">
        <v>279</v>
      </c>
      <c r="C63" t="s">
        <v>153</v>
      </c>
      <c r="D63" t="s">
        <v>27</v>
      </c>
      <c r="E63" t="s">
        <v>57</v>
      </c>
    </row>
    <row r="64" spans="1:11" x14ac:dyDescent="0.2">
      <c r="B64" t="s">
        <v>108</v>
      </c>
      <c r="C64" t="s">
        <v>167</v>
      </c>
      <c r="D64" t="s">
        <v>32</v>
      </c>
      <c r="E64" t="s">
        <v>59</v>
      </c>
    </row>
    <row r="65" spans="2:5" x14ac:dyDescent="0.2">
      <c r="B65" t="s">
        <v>324</v>
      </c>
      <c r="C65" t="s">
        <v>51</v>
      </c>
      <c r="D65" t="s">
        <v>39</v>
      </c>
      <c r="E65" t="s">
        <v>144</v>
      </c>
    </row>
    <row r="66" spans="2:5" x14ac:dyDescent="0.2">
      <c r="C66" t="s">
        <v>88</v>
      </c>
      <c r="D66" t="s">
        <v>92</v>
      </c>
      <c r="E66" t="s">
        <v>93</v>
      </c>
    </row>
    <row r="67" spans="2:5" x14ac:dyDescent="0.2">
      <c r="C67" t="s">
        <v>159</v>
      </c>
      <c r="D67" t="s">
        <v>82</v>
      </c>
      <c r="E67" t="s">
        <v>50</v>
      </c>
    </row>
  </sheetData>
  <mergeCells count="33">
    <mergeCell ref="B7:P7"/>
    <mergeCell ref="B8:C8"/>
    <mergeCell ref="B9:C9"/>
    <mergeCell ref="B12:K12"/>
    <mergeCell ref="B13:C13"/>
    <mergeCell ref="B14:C14"/>
    <mergeCell ref="B15:C15"/>
    <mergeCell ref="B16:C16"/>
    <mergeCell ref="B17:C17"/>
    <mergeCell ref="B18:C18"/>
    <mergeCell ref="B19:C19"/>
    <mergeCell ref="B20:C20"/>
    <mergeCell ref="B25:K25"/>
    <mergeCell ref="B26:C26"/>
    <mergeCell ref="B27:C27"/>
    <mergeCell ref="B28:C28"/>
    <mergeCell ref="B29:C29"/>
    <mergeCell ref="B34:K34"/>
    <mergeCell ref="B35:C35"/>
    <mergeCell ref="B36:C36"/>
    <mergeCell ref="B37:C37"/>
    <mergeCell ref="B38:C38"/>
    <mergeCell ref="B39:C39"/>
    <mergeCell ref="B42:K42"/>
    <mergeCell ref="B53:C53"/>
    <mergeCell ref="B54:C54"/>
    <mergeCell ref="B55:C55"/>
    <mergeCell ref="B43:C43"/>
    <mergeCell ref="B44:C44"/>
    <mergeCell ref="B45:C45"/>
    <mergeCell ref="B46:C46"/>
    <mergeCell ref="B51:K51"/>
    <mergeCell ref="B52:C52"/>
  </mergeCells>
  <conditionalFormatting sqref="B9:N9">
    <cfRule type="dataBar" priority="9">
      <dataBar>
        <cfvo type="min"/>
        <cfvo type="max"/>
        <color rgb="FF638EC6"/>
      </dataBar>
      <extLst>
        <ext xmlns:x14="http://schemas.microsoft.com/office/spreadsheetml/2009/9/main" uri="{B025F937-C7B1-47D3-B67F-A62EFF666E3E}">
          <x14:id>{E3AAF670-992E-B646-8FC8-FE0EB77A776F}</x14:id>
        </ext>
      </extLst>
    </cfRule>
  </conditionalFormatting>
  <conditionalFormatting sqref="D9:N9">
    <cfRule type="dataBar" priority="1">
      <dataBar>
        <cfvo type="min"/>
        <cfvo type="max"/>
        <color rgb="FF638EC6"/>
      </dataBar>
      <extLst>
        <ext xmlns:x14="http://schemas.microsoft.com/office/spreadsheetml/2009/9/main" uri="{B025F937-C7B1-47D3-B67F-A62EFF666E3E}">
          <x14:id>{72CD51F5-1CEB-3C46-83BB-B9202DFF3C14}</x14:id>
        </ext>
      </extLst>
    </cfRule>
  </conditionalFormatting>
  <conditionalFormatting sqref="D14:I20">
    <cfRule type="dataBar" priority="2">
      <dataBar>
        <cfvo type="min"/>
        <cfvo type="max"/>
        <color rgb="FF638EC6"/>
      </dataBar>
      <extLst>
        <ext xmlns:x14="http://schemas.microsoft.com/office/spreadsheetml/2009/9/main" uri="{B025F937-C7B1-47D3-B67F-A62EFF666E3E}">
          <x14:id>{04CCC1AB-F132-FE46-91E1-BCE08894D9F5}</x14:id>
        </ext>
      </extLst>
    </cfRule>
  </conditionalFormatting>
  <conditionalFormatting sqref="D27:I29">
    <cfRule type="dataBar" priority="8">
      <dataBar>
        <cfvo type="min"/>
        <cfvo type="max"/>
        <color rgb="FF638EC6"/>
      </dataBar>
      <extLst>
        <ext xmlns:x14="http://schemas.microsoft.com/office/spreadsheetml/2009/9/main" uri="{B025F937-C7B1-47D3-B67F-A62EFF666E3E}">
          <x14:id>{62734DCF-ABD1-6A4E-80BA-05F2A1A434D6}</x14:id>
        </ext>
      </extLst>
    </cfRule>
  </conditionalFormatting>
  <conditionalFormatting sqref="D36:I39">
    <cfRule type="dataBar" priority="7">
      <dataBar>
        <cfvo type="min"/>
        <cfvo type="max"/>
        <color rgb="FF638EC6"/>
      </dataBar>
      <extLst>
        <ext xmlns:x14="http://schemas.microsoft.com/office/spreadsheetml/2009/9/main" uri="{B025F937-C7B1-47D3-B67F-A62EFF666E3E}">
          <x14:id>{66FBD371-B8D1-DC40-9A8E-922AB00E1511}</x14:id>
        </ext>
      </extLst>
    </cfRule>
  </conditionalFormatting>
  <conditionalFormatting sqref="D53:I55">
    <cfRule type="dataBar" priority="5">
      <dataBar>
        <cfvo type="min"/>
        <cfvo type="max"/>
        <color rgb="FF638EC6"/>
      </dataBar>
      <extLst>
        <ext xmlns:x14="http://schemas.microsoft.com/office/spreadsheetml/2009/9/main" uri="{B025F937-C7B1-47D3-B67F-A62EFF666E3E}">
          <x14:id>{E950602F-674E-B24D-9AA6-3C82DAD22C0B}</x14:id>
        </ext>
      </extLst>
    </cfRule>
  </conditionalFormatting>
  <conditionalFormatting sqref="D44:I46">
    <cfRule type="dataBar" priority="6">
      <dataBar>
        <cfvo type="min"/>
        <cfvo type="max"/>
        <color rgb="FF638EC6"/>
      </dataBar>
      <extLst>
        <ext xmlns:x14="http://schemas.microsoft.com/office/spreadsheetml/2009/9/main" uri="{B025F937-C7B1-47D3-B67F-A62EFF666E3E}">
          <x14:id>{F65B451A-72BB-7C4A-B014-0BE0889D24C2}</x14:id>
        </ext>
      </extLst>
    </cfRule>
  </conditionalFormatting>
  <conditionalFormatting sqref="E36:I36 D36:H39 I37 E38:I39">
    <cfRule type="dataBar" priority="4">
      <dataBar>
        <cfvo type="min"/>
        <cfvo type="max"/>
        <color rgb="FF638EC6"/>
      </dataBar>
      <extLst>
        <ext xmlns:x14="http://schemas.microsoft.com/office/spreadsheetml/2009/9/main" uri="{B025F937-C7B1-47D3-B67F-A62EFF666E3E}">
          <x14:id>{D2425FBF-4354-BC4F-9145-1DCF7F97048F}</x14:id>
        </ext>
      </extLst>
    </cfRule>
  </conditionalFormatting>
  <conditionalFormatting sqref="E27:I28 D27:H29 I29">
    <cfRule type="dataBar" priority="3">
      <dataBar>
        <cfvo type="min"/>
        <cfvo type="max"/>
        <color rgb="FF638EC6"/>
      </dataBar>
      <extLst>
        <ext xmlns:x14="http://schemas.microsoft.com/office/spreadsheetml/2009/9/main" uri="{B025F937-C7B1-47D3-B67F-A62EFF666E3E}">
          <x14:id>{7EA7E878-5F25-2442-BFA2-139D6600FAC3}</x14:id>
        </ext>
      </extLst>
    </cfRule>
  </conditionalFormatting>
  <dataValidations count="2">
    <dataValidation type="list" allowBlank="1" showInputMessage="1" showErrorMessage="1" sqref="B5">
      <formula1>$C$62:$C$66</formula1>
    </dataValidation>
    <dataValidation type="list" allowBlank="1" showInputMessage="1" showErrorMessage="1" sqref="B4">
      <formula1>$D$62:$D$68</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3AAF670-992E-B646-8FC8-FE0EB77A776F}">
            <x14:dataBar minLength="0" maxLength="100" negativeBarColorSameAsPositive="1" axisPosition="none">
              <x14:cfvo type="min"/>
              <x14:cfvo type="max"/>
            </x14:dataBar>
          </x14:cfRule>
          <xm:sqref>B9:N9</xm:sqref>
        </x14:conditionalFormatting>
        <x14:conditionalFormatting xmlns:xm="http://schemas.microsoft.com/office/excel/2006/main">
          <x14:cfRule type="dataBar" id="{72CD51F5-1CEB-3C46-83BB-B9202DFF3C14}">
            <x14:dataBar minLength="0" maxLength="100" negativeBarColorSameAsPositive="1" axisPosition="none">
              <x14:cfvo type="min"/>
              <x14:cfvo type="max"/>
            </x14:dataBar>
          </x14:cfRule>
          <xm:sqref>D9:N9</xm:sqref>
        </x14:conditionalFormatting>
        <x14:conditionalFormatting xmlns:xm="http://schemas.microsoft.com/office/excel/2006/main">
          <x14:cfRule type="dataBar" id="{04CCC1AB-F132-FE46-91E1-BCE08894D9F5}">
            <x14:dataBar minLength="0" maxLength="100" negativeBarColorSameAsPositive="1" axisPosition="none">
              <x14:cfvo type="min"/>
              <x14:cfvo type="max"/>
            </x14:dataBar>
          </x14:cfRule>
          <xm:sqref>D14:I20</xm:sqref>
        </x14:conditionalFormatting>
        <x14:conditionalFormatting xmlns:xm="http://schemas.microsoft.com/office/excel/2006/main">
          <x14:cfRule type="dataBar" id="{62734DCF-ABD1-6A4E-80BA-05F2A1A434D6}">
            <x14:dataBar minLength="0" maxLength="100" negativeBarColorSameAsPositive="1" axisPosition="none">
              <x14:cfvo type="min"/>
              <x14:cfvo type="max"/>
            </x14:dataBar>
          </x14:cfRule>
          <xm:sqref>D27:I29</xm:sqref>
        </x14:conditionalFormatting>
        <x14:conditionalFormatting xmlns:xm="http://schemas.microsoft.com/office/excel/2006/main">
          <x14:cfRule type="dataBar" id="{66FBD371-B8D1-DC40-9A8E-922AB00E1511}">
            <x14:dataBar minLength="0" maxLength="100" negativeBarColorSameAsPositive="1" axisPosition="none">
              <x14:cfvo type="min"/>
              <x14:cfvo type="max"/>
            </x14:dataBar>
          </x14:cfRule>
          <xm:sqref>D36:I39</xm:sqref>
        </x14:conditionalFormatting>
        <x14:conditionalFormatting xmlns:xm="http://schemas.microsoft.com/office/excel/2006/main">
          <x14:cfRule type="dataBar" id="{E950602F-674E-B24D-9AA6-3C82DAD22C0B}">
            <x14:dataBar minLength="0" maxLength="100" negativeBarColorSameAsPositive="1" axisPosition="none">
              <x14:cfvo type="min"/>
              <x14:cfvo type="max"/>
            </x14:dataBar>
          </x14:cfRule>
          <xm:sqref>D53:I55</xm:sqref>
        </x14:conditionalFormatting>
        <x14:conditionalFormatting xmlns:xm="http://schemas.microsoft.com/office/excel/2006/main">
          <x14:cfRule type="dataBar" id="{F65B451A-72BB-7C4A-B014-0BE0889D24C2}">
            <x14:dataBar minLength="0" maxLength="100" negativeBarColorSameAsPositive="1" axisPosition="none">
              <x14:cfvo type="min"/>
              <x14:cfvo type="max"/>
            </x14:dataBar>
          </x14:cfRule>
          <xm:sqref>D44:I46</xm:sqref>
        </x14:conditionalFormatting>
        <x14:conditionalFormatting xmlns:xm="http://schemas.microsoft.com/office/excel/2006/main">
          <x14:cfRule type="dataBar" id="{D2425FBF-4354-BC4F-9145-1DCF7F97048F}">
            <x14:dataBar minLength="0" maxLength="100" negativeBarColorSameAsPositive="1" axisPosition="none">
              <x14:cfvo type="min"/>
              <x14:cfvo type="max"/>
            </x14:dataBar>
          </x14:cfRule>
          <xm:sqref>E36:I36 D36:H39 I37 E38:I39</xm:sqref>
        </x14:conditionalFormatting>
        <x14:conditionalFormatting xmlns:xm="http://schemas.microsoft.com/office/excel/2006/main">
          <x14:cfRule type="dataBar" id="{7EA7E878-5F25-2442-BFA2-139D6600FAC3}">
            <x14:dataBar minLength="0" maxLength="100" negativeBarColorSameAsPositive="1" axisPosition="none">
              <x14:cfvo type="min"/>
              <x14:cfvo type="max"/>
            </x14:dataBar>
          </x14:cfRule>
          <xm:sqref>E27:I28 D27:H29 I29</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9"/>
  <sheetViews>
    <sheetView topLeftCell="A39" zoomScale="133" workbookViewId="0">
      <selection activeCell="G49" sqref="G49"/>
    </sheetView>
  </sheetViews>
  <sheetFormatPr baseColWidth="10" defaultRowHeight="14" x14ac:dyDescent="0.2"/>
  <cols>
    <col min="1" max="1" width="40" bestFit="1" customWidth="1"/>
    <col min="2" max="2" width="11.59765625" bestFit="1" customWidth="1"/>
    <col min="3" max="3" width="12.59765625" bestFit="1" customWidth="1"/>
    <col min="4" max="4" width="24.19921875" bestFit="1" customWidth="1"/>
    <col min="5" max="5" width="27.59765625" bestFit="1" customWidth="1"/>
    <col min="6" max="6" width="12.59765625" bestFit="1" customWidth="1"/>
    <col min="7" max="7" width="8" bestFit="1" customWidth="1"/>
    <col min="8" max="8" width="62.3984375" bestFit="1" customWidth="1"/>
    <col min="9" max="9" width="52" bestFit="1" customWidth="1"/>
    <col min="10" max="10" width="98" bestFit="1" customWidth="1"/>
    <col min="11" max="11" width="57" bestFit="1" customWidth="1"/>
    <col min="12" max="12" width="76.796875" bestFit="1" customWidth="1"/>
    <col min="13" max="13" width="84.59765625" bestFit="1" customWidth="1"/>
    <col min="14" max="14" width="97" bestFit="1" customWidth="1"/>
    <col min="15" max="15" width="87.19921875" bestFit="1" customWidth="1"/>
    <col min="16" max="16" width="71.59765625" bestFit="1" customWidth="1"/>
    <col min="17" max="17" width="64.3984375" bestFit="1" customWidth="1"/>
    <col min="18" max="18" width="101.19921875" bestFit="1" customWidth="1"/>
    <col min="19" max="19" width="73.3984375" bestFit="1" customWidth="1"/>
    <col min="20" max="20" width="83.796875" bestFit="1" customWidth="1"/>
    <col min="21" max="21" width="87.19921875" bestFit="1" customWidth="1"/>
    <col min="22" max="22" width="74.796875" bestFit="1" customWidth="1"/>
    <col min="23" max="23" width="53" bestFit="1" customWidth="1"/>
    <col min="24" max="24" width="51.19921875" bestFit="1" customWidth="1"/>
    <col min="25" max="25" width="91.796875" bestFit="1" customWidth="1"/>
    <col min="26" max="26" width="127.796875" bestFit="1" customWidth="1"/>
    <col min="27" max="27" width="134.3984375" bestFit="1" customWidth="1"/>
    <col min="28" max="28" width="94.3984375" bestFit="1" customWidth="1"/>
    <col min="29" max="29" width="75" bestFit="1" customWidth="1"/>
    <col min="30" max="30" width="59.19921875" bestFit="1" customWidth="1"/>
    <col min="31" max="31" width="59" bestFit="1" customWidth="1"/>
    <col min="32" max="32" width="34.19921875" bestFit="1" customWidth="1"/>
    <col min="33" max="33" width="79.19921875" bestFit="1" customWidth="1"/>
    <col min="34" max="34" width="7.3984375" bestFit="1" customWidth="1"/>
  </cols>
  <sheetData>
    <row r="1" spans="1:34" s="10" customFormat="1" x14ac:dyDescent="0.2">
      <c r="A1" s="10" t="s">
        <v>0</v>
      </c>
      <c r="B1" s="10" t="s">
        <v>1</v>
      </c>
      <c r="C1" s="10" t="s">
        <v>2</v>
      </c>
      <c r="D1" s="10" t="s">
        <v>42</v>
      </c>
      <c r="E1" s="11" t="s">
        <v>43</v>
      </c>
      <c r="F1" s="11" t="s">
        <v>44</v>
      </c>
      <c r="G1" s="11" t="s">
        <v>45</v>
      </c>
      <c r="H1" s="10" t="s">
        <v>3</v>
      </c>
      <c r="I1" s="10" t="s">
        <v>4</v>
      </c>
      <c r="P1" s="10" t="s">
        <v>5</v>
      </c>
      <c r="Q1" s="10" t="s">
        <v>6</v>
      </c>
      <c r="T1" s="10" t="s">
        <v>7</v>
      </c>
      <c r="U1" s="10" t="s">
        <v>8</v>
      </c>
      <c r="Y1" s="10" t="s">
        <v>9</v>
      </c>
      <c r="Z1" s="10" t="s">
        <v>10</v>
      </c>
      <c r="AC1" s="10" t="s">
        <v>11</v>
      </c>
      <c r="AD1" s="10" t="s">
        <v>12</v>
      </c>
      <c r="AG1" s="10" t="s">
        <v>13</v>
      </c>
      <c r="AH1" s="10" t="s">
        <v>308</v>
      </c>
    </row>
    <row r="2" spans="1:34" s="10" customFormat="1" x14ac:dyDescent="0.2">
      <c r="A2" s="10" t="s">
        <v>14</v>
      </c>
      <c r="B2" s="10" t="s">
        <v>14</v>
      </c>
      <c r="C2" s="10" t="s">
        <v>14</v>
      </c>
      <c r="D2" s="10" t="s">
        <v>14</v>
      </c>
      <c r="I2" s="10" t="s">
        <v>205</v>
      </c>
      <c r="J2" s="10" t="s">
        <v>206</v>
      </c>
      <c r="K2" s="10" t="s">
        <v>207</v>
      </c>
      <c r="L2" s="10" t="s">
        <v>217</v>
      </c>
      <c r="M2" s="10" t="s">
        <v>208</v>
      </c>
      <c r="N2" s="10" t="s">
        <v>209</v>
      </c>
      <c r="O2" s="10" t="s">
        <v>210</v>
      </c>
      <c r="P2" s="10" t="s">
        <v>15</v>
      </c>
      <c r="Q2" s="10" t="s">
        <v>218</v>
      </c>
      <c r="R2" s="10" t="s">
        <v>219</v>
      </c>
      <c r="S2" s="10" t="s">
        <v>220</v>
      </c>
      <c r="T2" s="10" t="s">
        <v>15</v>
      </c>
      <c r="U2" s="10" t="s">
        <v>221</v>
      </c>
      <c r="V2" s="10" t="s">
        <v>222</v>
      </c>
      <c r="W2" s="10" t="s">
        <v>223</v>
      </c>
      <c r="X2" s="10" t="s">
        <v>224</v>
      </c>
      <c r="Y2" s="10" t="s">
        <v>15</v>
      </c>
      <c r="Z2" s="10" t="s">
        <v>225</v>
      </c>
      <c r="AA2" s="10" t="s">
        <v>226</v>
      </c>
      <c r="AB2" s="10" t="s">
        <v>227</v>
      </c>
      <c r="AC2" s="10" t="s">
        <v>15</v>
      </c>
      <c r="AD2" s="10" t="s">
        <v>228</v>
      </c>
      <c r="AE2" s="10" t="s">
        <v>229</v>
      </c>
      <c r="AF2" s="10" t="s">
        <v>230</v>
      </c>
      <c r="AG2" s="10" t="s">
        <v>15</v>
      </c>
    </row>
    <row r="3" spans="1:34" x14ac:dyDescent="0.2">
      <c r="A3" t="s">
        <v>16</v>
      </c>
      <c r="B3" t="s">
        <v>17</v>
      </c>
      <c r="C3" t="s">
        <v>18</v>
      </c>
      <c r="D3" t="s">
        <v>19</v>
      </c>
      <c r="E3" t="s">
        <v>50</v>
      </c>
      <c r="F3" t="s">
        <v>167</v>
      </c>
      <c r="G3" t="s">
        <v>279</v>
      </c>
      <c r="H3">
        <v>10</v>
      </c>
      <c r="I3" t="s">
        <v>211</v>
      </c>
      <c r="J3" t="s">
        <v>212</v>
      </c>
      <c r="K3" t="s">
        <v>212</v>
      </c>
      <c r="L3" t="s">
        <v>213</v>
      </c>
      <c r="M3" t="s">
        <v>211</v>
      </c>
      <c r="N3" t="s">
        <v>214</v>
      </c>
      <c r="O3" t="s">
        <v>214</v>
      </c>
      <c r="Q3" t="s">
        <v>212</v>
      </c>
      <c r="R3" t="s">
        <v>212</v>
      </c>
      <c r="S3" t="s">
        <v>211</v>
      </c>
      <c r="U3" t="s">
        <v>211</v>
      </c>
      <c r="V3" t="s">
        <v>211</v>
      </c>
      <c r="W3" t="s">
        <v>213</v>
      </c>
      <c r="X3" t="s">
        <v>211</v>
      </c>
      <c r="Z3" t="s">
        <v>211</v>
      </c>
      <c r="AA3" t="s">
        <v>211</v>
      </c>
      <c r="AB3" t="s">
        <v>211</v>
      </c>
      <c r="AD3" t="s">
        <v>213</v>
      </c>
      <c r="AE3" t="s">
        <v>213</v>
      </c>
      <c r="AF3" t="s">
        <v>213</v>
      </c>
      <c r="AH3" s="10">
        <v>1</v>
      </c>
    </row>
    <row r="4" spans="1:34" x14ac:dyDescent="0.2">
      <c r="A4" t="s">
        <v>20</v>
      </c>
      <c r="B4" t="s">
        <v>21</v>
      </c>
      <c r="C4" t="s">
        <v>22</v>
      </c>
      <c r="D4" t="s">
        <v>82</v>
      </c>
      <c r="E4" t="s">
        <v>50</v>
      </c>
      <c r="F4" t="s">
        <v>51</v>
      </c>
      <c r="G4" t="s">
        <v>52</v>
      </c>
      <c r="H4">
        <v>8</v>
      </c>
      <c r="I4" t="s">
        <v>212</v>
      </c>
      <c r="J4" t="s">
        <v>212</v>
      </c>
      <c r="K4" t="s">
        <v>212</v>
      </c>
      <c r="L4" t="s">
        <v>212</v>
      </c>
      <c r="M4" t="s">
        <v>212</v>
      </c>
      <c r="N4" t="s">
        <v>212</v>
      </c>
      <c r="O4" t="s">
        <v>212</v>
      </c>
      <c r="Q4" t="s">
        <v>212</v>
      </c>
      <c r="R4" t="s">
        <v>212</v>
      </c>
      <c r="S4" t="s">
        <v>212</v>
      </c>
      <c r="U4" t="s">
        <v>212</v>
      </c>
      <c r="V4" t="s">
        <v>212</v>
      </c>
      <c r="W4" t="s">
        <v>212</v>
      </c>
      <c r="X4" t="s">
        <v>212</v>
      </c>
      <c r="Z4" t="s">
        <v>212</v>
      </c>
      <c r="AA4" t="s">
        <v>211</v>
      </c>
      <c r="AB4" t="s">
        <v>211</v>
      </c>
      <c r="AD4" t="s">
        <v>212</v>
      </c>
      <c r="AE4" t="s">
        <v>212</v>
      </c>
      <c r="AF4" t="s">
        <v>212</v>
      </c>
      <c r="AH4" s="10">
        <v>1</v>
      </c>
    </row>
    <row r="5" spans="1:34" x14ac:dyDescent="0.2">
      <c r="A5" t="s">
        <v>33</v>
      </c>
      <c r="B5" t="s">
        <v>34</v>
      </c>
      <c r="C5" t="s">
        <v>35</v>
      </c>
      <c r="D5" t="s">
        <v>32</v>
      </c>
      <c r="E5" t="s">
        <v>59</v>
      </c>
      <c r="F5" t="s">
        <v>51</v>
      </c>
      <c r="G5" t="s">
        <v>52</v>
      </c>
      <c r="H5">
        <v>8</v>
      </c>
      <c r="I5" t="s">
        <v>211</v>
      </c>
      <c r="J5" t="s">
        <v>212</v>
      </c>
      <c r="K5" t="s">
        <v>212</v>
      </c>
      <c r="L5" t="s">
        <v>212</v>
      </c>
      <c r="M5" t="s">
        <v>212</v>
      </c>
      <c r="N5" t="s">
        <v>212</v>
      </c>
      <c r="O5" t="s">
        <v>213</v>
      </c>
      <c r="Q5" t="s">
        <v>212</v>
      </c>
      <c r="R5" t="s">
        <v>216</v>
      </c>
      <c r="S5" t="s">
        <v>216</v>
      </c>
      <c r="U5" t="s">
        <v>216</v>
      </c>
      <c r="V5" t="s">
        <v>216</v>
      </c>
      <c r="W5" t="s">
        <v>216</v>
      </c>
      <c r="X5" t="s">
        <v>216</v>
      </c>
      <c r="AH5" s="10">
        <v>1</v>
      </c>
    </row>
    <row r="6" spans="1:34" x14ac:dyDescent="0.2">
      <c r="A6" t="s">
        <v>29</v>
      </c>
      <c r="B6" t="s">
        <v>30</v>
      </c>
      <c r="C6" t="s">
        <v>31</v>
      </c>
      <c r="D6" t="s">
        <v>32</v>
      </c>
      <c r="E6" t="s">
        <v>59</v>
      </c>
      <c r="F6" t="s">
        <v>88</v>
      </c>
      <c r="G6" t="s">
        <v>52</v>
      </c>
      <c r="H6">
        <v>10</v>
      </c>
      <c r="I6" t="s">
        <v>212</v>
      </c>
      <c r="J6" t="s">
        <v>212</v>
      </c>
      <c r="K6" t="s">
        <v>212</v>
      </c>
      <c r="L6" t="s">
        <v>211</v>
      </c>
      <c r="M6" t="s">
        <v>211</v>
      </c>
      <c r="N6" t="s">
        <v>211</v>
      </c>
      <c r="O6" t="s">
        <v>212</v>
      </c>
      <c r="Q6" t="s">
        <v>216</v>
      </c>
      <c r="R6" t="s">
        <v>216</v>
      </c>
      <c r="S6" t="s">
        <v>216</v>
      </c>
      <c r="U6" t="s">
        <v>212</v>
      </c>
      <c r="V6" t="s">
        <v>216</v>
      </c>
      <c r="W6" t="s">
        <v>212</v>
      </c>
      <c r="X6" t="s">
        <v>212</v>
      </c>
      <c r="AH6" s="10">
        <v>1</v>
      </c>
    </row>
    <row r="7" spans="1:34" x14ac:dyDescent="0.2">
      <c r="A7" t="s">
        <v>36</v>
      </c>
      <c r="B7" t="s">
        <v>37</v>
      </c>
      <c r="C7" t="s">
        <v>38</v>
      </c>
      <c r="D7" t="s">
        <v>39</v>
      </c>
      <c r="E7" t="s">
        <v>144</v>
      </c>
      <c r="F7" t="s">
        <v>167</v>
      </c>
      <c r="G7" t="s">
        <v>279</v>
      </c>
      <c r="H7">
        <v>10</v>
      </c>
      <c r="I7" t="s">
        <v>211</v>
      </c>
      <c r="J7" t="s">
        <v>211</v>
      </c>
      <c r="K7" t="s">
        <v>216</v>
      </c>
      <c r="L7" t="s">
        <v>216</v>
      </c>
      <c r="M7" t="s">
        <v>212</v>
      </c>
      <c r="N7" t="s">
        <v>211</v>
      </c>
      <c r="O7" t="s">
        <v>211</v>
      </c>
      <c r="Q7" t="s">
        <v>211</v>
      </c>
      <c r="R7" t="s">
        <v>211</v>
      </c>
      <c r="S7" t="s">
        <v>211</v>
      </c>
      <c r="Z7" t="s">
        <v>212</v>
      </c>
      <c r="AA7" t="s">
        <v>212</v>
      </c>
      <c r="AB7" t="s">
        <v>211</v>
      </c>
      <c r="AH7" s="10">
        <v>1</v>
      </c>
    </row>
    <row r="8" spans="1:34" x14ac:dyDescent="0.2">
      <c r="A8" t="s">
        <v>24</v>
      </c>
      <c r="B8" t="s">
        <v>25</v>
      </c>
      <c r="C8" t="s">
        <v>26</v>
      </c>
      <c r="D8" t="s">
        <v>27</v>
      </c>
      <c r="E8" t="s">
        <v>57</v>
      </c>
      <c r="F8" t="s">
        <v>167</v>
      </c>
      <c r="G8" t="s">
        <v>279</v>
      </c>
      <c r="H8">
        <v>6</v>
      </c>
      <c r="I8" t="s">
        <v>213</v>
      </c>
      <c r="J8" t="s">
        <v>213</v>
      </c>
      <c r="K8" t="s">
        <v>213</v>
      </c>
      <c r="L8" t="s">
        <v>215</v>
      </c>
      <c r="M8" t="s">
        <v>211</v>
      </c>
      <c r="N8" t="s">
        <v>213</v>
      </c>
      <c r="O8" t="s">
        <v>213</v>
      </c>
      <c r="Q8" t="s">
        <v>212</v>
      </c>
      <c r="R8" t="s">
        <v>212</v>
      </c>
      <c r="S8" t="s">
        <v>211</v>
      </c>
      <c r="U8" t="s">
        <v>215</v>
      </c>
      <c r="V8" t="s">
        <v>213</v>
      </c>
      <c r="W8" t="s">
        <v>215</v>
      </c>
      <c r="X8" t="s">
        <v>213</v>
      </c>
      <c r="Z8" t="s">
        <v>215</v>
      </c>
      <c r="AA8" t="s">
        <v>211</v>
      </c>
      <c r="AB8" t="s">
        <v>211</v>
      </c>
      <c r="AH8" s="10">
        <v>1</v>
      </c>
    </row>
    <row r="9" spans="1:34" x14ac:dyDescent="0.2">
      <c r="A9" t="s">
        <v>141</v>
      </c>
      <c r="B9" t="s">
        <v>194</v>
      </c>
      <c r="C9" t="s">
        <v>195</v>
      </c>
      <c r="D9" t="s">
        <v>82</v>
      </c>
      <c r="E9" t="s">
        <v>50</v>
      </c>
      <c r="F9" t="s">
        <v>126</v>
      </c>
      <c r="G9" t="s">
        <v>108</v>
      </c>
      <c r="H9">
        <v>10</v>
      </c>
      <c r="I9" t="s">
        <v>213</v>
      </c>
      <c r="J9" t="s">
        <v>215</v>
      </c>
      <c r="K9" t="s">
        <v>212</v>
      </c>
      <c r="L9" t="s">
        <v>212</v>
      </c>
      <c r="M9" t="s">
        <v>213</v>
      </c>
      <c r="N9" t="s">
        <v>214</v>
      </c>
      <c r="O9" t="s">
        <v>214</v>
      </c>
      <c r="Q9" t="s">
        <v>214</v>
      </c>
      <c r="R9" t="s">
        <v>213</v>
      </c>
      <c r="S9" t="s">
        <v>211</v>
      </c>
      <c r="U9" t="s">
        <v>211</v>
      </c>
      <c r="V9" t="s">
        <v>211</v>
      </c>
      <c r="W9" t="s">
        <v>213</v>
      </c>
      <c r="X9" t="s">
        <v>214</v>
      </c>
      <c r="Z9" t="s">
        <v>211</v>
      </c>
      <c r="AA9" t="s">
        <v>212</v>
      </c>
      <c r="AB9" t="s">
        <v>211</v>
      </c>
      <c r="AD9" t="s">
        <v>211</v>
      </c>
      <c r="AE9" t="s">
        <v>211</v>
      </c>
      <c r="AF9" t="s">
        <v>211</v>
      </c>
      <c r="AH9" s="10">
        <v>1</v>
      </c>
    </row>
    <row r="10" spans="1:34" x14ac:dyDescent="0.2">
      <c r="A10" t="s">
        <v>156</v>
      </c>
      <c r="B10" t="s">
        <v>196</v>
      </c>
      <c r="C10" t="s">
        <v>197</v>
      </c>
      <c r="D10" t="s">
        <v>19</v>
      </c>
      <c r="E10" t="s">
        <v>50</v>
      </c>
      <c r="F10" t="s">
        <v>153</v>
      </c>
      <c r="G10" t="s">
        <v>108</v>
      </c>
      <c r="H10">
        <v>0</v>
      </c>
      <c r="I10" t="s">
        <v>213</v>
      </c>
      <c r="J10" t="s">
        <v>215</v>
      </c>
      <c r="K10" t="s">
        <v>215</v>
      </c>
      <c r="L10" t="s">
        <v>215</v>
      </c>
      <c r="M10" t="s">
        <v>215</v>
      </c>
      <c r="N10" t="s">
        <v>215</v>
      </c>
      <c r="O10" t="s">
        <v>215</v>
      </c>
      <c r="Q10" t="s">
        <v>215</v>
      </c>
      <c r="R10" t="s">
        <v>215</v>
      </c>
      <c r="S10" t="s">
        <v>215</v>
      </c>
      <c r="U10" t="s">
        <v>215</v>
      </c>
      <c r="V10" t="s">
        <v>213</v>
      </c>
      <c r="W10" t="s">
        <v>215</v>
      </c>
      <c r="X10" t="s">
        <v>215</v>
      </c>
      <c r="Z10" t="s">
        <v>215</v>
      </c>
      <c r="AA10" t="s">
        <v>213</v>
      </c>
      <c r="AB10" t="s">
        <v>215</v>
      </c>
      <c r="AD10" t="s">
        <v>215</v>
      </c>
      <c r="AE10" t="s">
        <v>215</v>
      </c>
      <c r="AF10" t="s">
        <v>215</v>
      </c>
      <c r="AH10" s="10">
        <v>1</v>
      </c>
    </row>
    <row r="11" spans="1:34" x14ac:dyDescent="0.2">
      <c r="A11" t="s">
        <v>123</v>
      </c>
      <c r="B11" t="s">
        <v>198</v>
      </c>
      <c r="C11" t="s">
        <v>199</v>
      </c>
      <c r="D11" t="s">
        <v>19</v>
      </c>
      <c r="E11" t="s">
        <v>50</v>
      </c>
      <c r="F11" t="s">
        <v>51</v>
      </c>
      <c r="G11" t="s">
        <v>108</v>
      </c>
      <c r="H11">
        <v>10</v>
      </c>
      <c r="I11" t="s">
        <v>212</v>
      </c>
      <c r="J11" t="s">
        <v>213</v>
      </c>
      <c r="K11" t="s">
        <v>213</v>
      </c>
      <c r="L11" t="s">
        <v>215</v>
      </c>
      <c r="M11" t="s">
        <v>215</v>
      </c>
      <c r="N11" t="s">
        <v>215</v>
      </c>
      <c r="O11" t="s">
        <v>214</v>
      </c>
      <c r="Q11" t="s">
        <v>211</v>
      </c>
      <c r="R11" t="s">
        <v>211</v>
      </c>
      <c r="S11" t="s">
        <v>213</v>
      </c>
      <c r="U11" t="s">
        <v>215</v>
      </c>
      <c r="V11" t="s">
        <v>211</v>
      </c>
      <c r="W11" t="s">
        <v>215</v>
      </c>
      <c r="X11" t="s">
        <v>211</v>
      </c>
      <c r="Z11" t="s">
        <v>212</v>
      </c>
      <c r="AA11" t="s">
        <v>213</v>
      </c>
      <c r="AB11" t="s">
        <v>213</v>
      </c>
      <c r="AD11" t="s">
        <v>211</v>
      </c>
      <c r="AE11" t="s">
        <v>211</v>
      </c>
      <c r="AF11" t="s">
        <v>211</v>
      </c>
      <c r="AH11" s="10">
        <v>1</v>
      </c>
    </row>
    <row r="12" spans="1:34" x14ac:dyDescent="0.2">
      <c r="A12" t="s">
        <v>152</v>
      </c>
      <c r="B12" t="s">
        <v>200</v>
      </c>
      <c r="C12" t="s">
        <v>201</v>
      </c>
      <c r="D12" t="s">
        <v>82</v>
      </c>
      <c r="E12" t="s">
        <v>50</v>
      </c>
      <c r="F12" t="s">
        <v>153</v>
      </c>
      <c r="G12" t="s">
        <v>108</v>
      </c>
      <c r="H12">
        <v>2</v>
      </c>
      <c r="I12" t="s">
        <v>215</v>
      </c>
      <c r="J12" t="s">
        <v>213</v>
      </c>
      <c r="K12" t="s">
        <v>215</v>
      </c>
      <c r="L12" t="s">
        <v>214</v>
      </c>
      <c r="M12" t="s">
        <v>214</v>
      </c>
      <c r="N12" t="s">
        <v>214</v>
      </c>
      <c r="O12" t="s">
        <v>214</v>
      </c>
      <c r="Q12" t="s">
        <v>211</v>
      </c>
      <c r="R12" t="s">
        <v>211</v>
      </c>
      <c r="S12" t="s">
        <v>213</v>
      </c>
      <c r="U12" t="s">
        <v>213</v>
      </c>
      <c r="V12" t="s">
        <v>213</v>
      </c>
      <c r="W12" t="s">
        <v>213</v>
      </c>
      <c r="X12" t="s">
        <v>213</v>
      </c>
      <c r="Z12" t="s">
        <v>215</v>
      </c>
      <c r="AA12" t="s">
        <v>214</v>
      </c>
      <c r="AB12" t="s">
        <v>215</v>
      </c>
      <c r="AD12" t="s">
        <v>211</v>
      </c>
      <c r="AE12" t="s">
        <v>214</v>
      </c>
      <c r="AF12" t="s">
        <v>214</v>
      </c>
      <c r="AH12" s="10">
        <v>1</v>
      </c>
    </row>
    <row r="13" spans="1:34" x14ac:dyDescent="0.2">
      <c r="A13" t="s">
        <v>121</v>
      </c>
      <c r="B13" t="s">
        <v>203</v>
      </c>
      <c r="C13" t="s">
        <v>204</v>
      </c>
      <c r="D13" t="s">
        <v>82</v>
      </c>
      <c r="E13" t="s">
        <v>50</v>
      </c>
      <c r="F13" t="s">
        <v>51</v>
      </c>
      <c r="G13" t="s">
        <v>108</v>
      </c>
      <c r="H13">
        <v>7</v>
      </c>
      <c r="I13" t="s">
        <v>211</v>
      </c>
      <c r="J13" t="s">
        <v>211</v>
      </c>
      <c r="K13" t="s">
        <v>213</v>
      </c>
      <c r="L13" t="s">
        <v>211</v>
      </c>
      <c r="M13" t="s">
        <v>211</v>
      </c>
      <c r="N13" t="s">
        <v>211</v>
      </c>
      <c r="O13" t="s">
        <v>211</v>
      </c>
      <c r="Q13" t="s">
        <v>211</v>
      </c>
      <c r="R13" t="s">
        <v>211</v>
      </c>
      <c r="S13" t="s">
        <v>211</v>
      </c>
      <c r="U13" t="s">
        <v>211</v>
      </c>
      <c r="V13" t="s">
        <v>211</v>
      </c>
      <c r="W13" t="s">
        <v>212</v>
      </c>
      <c r="X13" t="s">
        <v>212</v>
      </c>
      <c r="Z13" t="s">
        <v>212</v>
      </c>
      <c r="AA13" t="s">
        <v>211</v>
      </c>
      <c r="AB13" t="s">
        <v>211</v>
      </c>
      <c r="AD13" t="s">
        <v>211</v>
      </c>
      <c r="AE13" t="s">
        <v>211</v>
      </c>
      <c r="AF13" t="s">
        <v>211</v>
      </c>
      <c r="AH13" s="10">
        <v>1</v>
      </c>
    </row>
    <row r="14" spans="1:34" x14ac:dyDescent="0.2">
      <c r="A14" t="s">
        <v>117</v>
      </c>
      <c r="B14" t="s">
        <v>231</v>
      </c>
      <c r="C14" t="s">
        <v>232</v>
      </c>
      <c r="D14" t="s">
        <v>27</v>
      </c>
      <c r="E14" t="s">
        <v>57</v>
      </c>
      <c r="F14" t="s">
        <v>51</v>
      </c>
      <c r="G14" t="s">
        <v>108</v>
      </c>
      <c r="H14">
        <v>5</v>
      </c>
      <c r="I14" t="s">
        <v>213</v>
      </c>
      <c r="J14" t="s">
        <v>213</v>
      </c>
      <c r="K14" t="s">
        <v>213</v>
      </c>
      <c r="L14" t="s">
        <v>214</v>
      </c>
      <c r="M14" t="s">
        <v>214</v>
      </c>
      <c r="N14" t="s">
        <v>215</v>
      </c>
      <c r="O14" t="s">
        <v>214</v>
      </c>
      <c r="Q14" t="s">
        <v>211</v>
      </c>
      <c r="R14" t="s">
        <v>211</v>
      </c>
      <c r="S14" t="s">
        <v>211</v>
      </c>
      <c r="U14" t="s">
        <v>211</v>
      </c>
      <c r="V14" t="s">
        <v>214</v>
      </c>
      <c r="W14" t="s">
        <v>211</v>
      </c>
      <c r="X14" t="s">
        <v>213</v>
      </c>
      <c r="Z14" t="s">
        <v>213</v>
      </c>
      <c r="AA14" t="s">
        <v>211</v>
      </c>
      <c r="AB14" t="s">
        <v>213</v>
      </c>
      <c r="AH14" s="10">
        <v>1</v>
      </c>
    </row>
    <row r="15" spans="1:34" x14ac:dyDescent="0.2">
      <c r="A15" t="s">
        <v>115</v>
      </c>
      <c r="B15" t="s">
        <v>233</v>
      </c>
      <c r="C15" t="s">
        <v>234</v>
      </c>
      <c r="D15" t="s">
        <v>27</v>
      </c>
      <c r="E15" t="s">
        <v>57</v>
      </c>
      <c r="F15" t="s">
        <v>51</v>
      </c>
      <c r="G15" t="s">
        <v>108</v>
      </c>
      <c r="H15">
        <v>5</v>
      </c>
      <c r="I15" t="s">
        <v>214</v>
      </c>
      <c r="J15" t="s">
        <v>214</v>
      </c>
      <c r="K15" t="s">
        <v>214</v>
      </c>
      <c r="L15" t="s">
        <v>214</v>
      </c>
      <c r="M15" t="s">
        <v>214</v>
      </c>
      <c r="N15" t="s">
        <v>214</v>
      </c>
      <c r="O15" t="s">
        <v>214</v>
      </c>
      <c r="Q15" t="s">
        <v>214</v>
      </c>
      <c r="R15" t="s">
        <v>214</v>
      </c>
      <c r="S15" t="s">
        <v>214</v>
      </c>
      <c r="U15" t="s">
        <v>214</v>
      </c>
      <c r="V15" t="s">
        <v>214</v>
      </c>
      <c r="W15" t="s">
        <v>211</v>
      </c>
      <c r="X15" t="s">
        <v>211</v>
      </c>
      <c r="Z15" t="s">
        <v>212</v>
      </c>
      <c r="AA15" t="s">
        <v>214</v>
      </c>
      <c r="AB15" t="s">
        <v>214</v>
      </c>
      <c r="AH15" s="10">
        <v>1</v>
      </c>
    </row>
    <row r="16" spans="1:34" x14ac:dyDescent="0.2">
      <c r="A16" t="s">
        <v>113</v>
      </c>
      <c r="B16" t="s">
        <v>235</v>
      </c>
      <c r="C16" t="s">
        <v>236</v>
      </c>
      <c r="D16" t="s">
        <v>32</v>
      </c>
      <c r="E16" t="s">
        <v>59</v>
      </c>
      <c r="F16" t="s">
        <v>51</v>
      </c>
      <c r="G16" t="s">
        <v>108</v>
      </c>
      <c r="H16">
        <v>5</v>
      </c>
      <c r="I16" t="s">
        <v>211</v>
      </c>
      <c r="J16" t="s">
        <v>213</v>
      </c>
      <c r="K16" t="s">
        <v>211</v>
      </c>
      <c r="L16" t="s">
        <v>213</v>
      </c>
      <c r="M16" t="s">
        <v>211</v>
      </c>
      <c r="N16" t="s">
        <v>211</v>
      </c>
      <c r="O16" t="s">
        <v>213</v>
      </c>
      <c r="Q16" t="s">
        <v>211</v>
      </c>
      <c r="R16" t="s">
        <v>211</v>
      </c>
      <c r="S16" t="s">
        <v>213</v>
      </c>
      <c r="U16" t="s">
        <v>211</v>
      </c>
      <c r="V16" t="s">
        <v>211</v>
      </c>
      <c r="W16" t="s">
        <v>211</v>
      </c>
      <c r="X16" t="s">
        <v>213</v>
      </c>
      <c r="AH16" s="10">
        <v>1</v>
      </c>
    </row>
    <row r="17" spans="1:34" x14ac:dyDescent="0.2">
      <c r="A17" t="s">
        <v>107</v>
      </c>
      <c r="B17" t="s">
        <v>237</v>
      </c>
      <c r="C17" t="s">
        <v>238</v>
      </c>
      <c r="D17" t="s">
        <v>32</v>
      </c>
      <c r="E17" t="s">
        <v>59</v>
      </c>
      <c r="F17" t="s">
        <v>51</v>
      </c>
      <c r="G17" t="s">
        <v>108</v>
      </c>
      <c r="H17">
        <v>8</v>
      </c>
      <c r="I17" t="s">
        <v>212</v>
      </c>
      <c r="J17" t="s">
        <v>211</v>
      </c>
      <c r="K17" t="s">
        <v>211</v>
      </c>
      <c r="L17" t="s">
        <v>211</v>
      </c>
      <c r="M17" t="s">
        <v>211</v>
      </c>
      <c r="N17" t="s">
        <v>211</v>
      </c>
      <c r="O17" t="s">
        <v>211</v>
      </c>
      <c r="Q17" t="s">
        <v>211</v>
      </c>
      <c r="R17" t="s">
        <v>211</v>
      </c>
      <c r="S17" t="s">
        <v>211</v>
      </c>
      <c r="U17" t="s">
        <v>211</v>
      </c>
      <c r="V17" t="s">
        <v>211</v>
      </c>
      <c r="W17" t="s">
        <v>211</v>
      </c>
      <c r="X17" t="s">
        <v>213</v>
      </c>
      <c r="AH17" s="10">
        <v>1</v>
      </c>
    </row>
    <row r="18" spans="1:34" x14ac:dyDescent="0.2">
      <c r="A18" t="s">
        <v>111</v>
      </c>
      <c r="B18" t="s">
        <v>239</v>
      </c>
      <c r="C18" t="s">
        <v>240</v>
      </c>
      <c r="D18" t="s">
        <v>32</v>
      </c>
      <c r="E18" t="s">
        <v>59</v>
      </c>
      <c r="F18" t="s">
        <v>51</v>
      </c>
      <c r="G18" t="s">
        <v>108</v>
      </c>
      <c r="H18">
        <v>8</v>
      </c>
      <c r="I18" t="s">
        <v>212</v>
      </c>
      <c r="J18" t="s">
        <v>211</v>
      </c>
      <c r="K18" t="s">
        <v>212</v>
      </c>
      <c r="L18" t="s">
        <v>212</v>
      </c>
      <c r="M18" t="s">
        <v>211</v>
      </c>
      <c r="N18" t="s">
        <v>212</v>
      </c>
      <c r="O18" t="s">
        <v>211</v>
      </c>
      <c r="Q18" t="s">
        <v>211</v>
      </c>
      <c r="R18" t="s">
        <v>211</v>
      </c>
      <c r="S18" t="s">
        <v>211</v>
      </c>
      <c r="U18" t="s">
        <v>211</v>
      </c>
      <c r="V18" t="s">
        <v>212</v>
      </c>
      <c r="W18" t="s">
        <v>211</v>
      </c>
      <c r="X18" t="s">
        <v>211</v>
      </c>
      <c r="AH18" s="10">
        <v>1</v>
      </c>
    </row>
    <row r="19" spans="1:34" x14ac:dyDescent="0.2">
      <c r="A19" t="s">
        <v>143</v>
      </c>
      <c r="B19" t="s">
        <v>241</v>
      </c>
      <c r="C19" t="s">
        <v>242</v>
      </c>
      <c r="D19" t="s">
        <v>39</v>
      </c>
      <c r="E19" t="s">
        <v>144</v>
      </c>
      <c r="F19" t="s">
        <v>126</v>
      </c>
      <c r="G19" t="s">
        <v>108</v>
      </c>
      <c r="H19">
        <v>8</v>
      </c>
      <c r="I19" t="s">
        <v>216</v>
      </c>
      <c r="J19" t="s">
        <v>211</v>
      </c>
      <c r="K19" t="s">
        <v>212</v>
      </c>
      <c r="L19" t="s">
        <v>211</v>
      </c>
      <c r="M19" t="s">
        <v>212</v>
      </c>
      <c r="N19" t="s">
        <v>211</v>
      </c>
      <c r="O19" t="s">
        <v>211</v>
      </c>
      <c r="Q19" t="s">
        <v>212</v>
      </c>
      <c r="R19" t="s">
        <v>212</v>
      </c>
      <c r="S19" t="s">
        <v>212</v>
      </c>
      <c r="Z19" t="s">
        <v>212</v>
      </c>
      <c r="AA19" t="s">
        <v>212</v>
      </c>
      <c r="AB19" t="s">
        <v>212</v>
      </c>
      <c r="AH19" s="10">
        <v>1</v>
      </c>
    </row>
    <row r="20" spans="1:34" x14ac:dyDescent="0.2">
      <c r="A20" t="s">
        <v>119</v>
      </c>
      <c r="B20" t="s">
        <v>243</v>
      </c>
      <c r="C20" t="s">
        <v>244</v>
      </c>
      <c r="D20" t="s">
        <v>92</v>
      </c>
      <c r="E20" t="s">
        <v>93</v>
      </c>
      <c r="F20" t="s">
        <v>51</v>
      </c>
      <c r="G20" t="s">
        <v>108</v>
      </c>
      <c r="H20">
        <v>8</v>
      </c>
      <c r="I20" t="s">
        <v>212</v>
      </c>
      <c r="J20" t="s">
        <v>211</v>
      </c>
      <c r="K20" t="s">
        <v>211</v>
      </c>
      <c r="L20" t="s">
        <v>211</v>
      </c>
      <c r="M20" t="s">
        <v>213</v>
      </c>
      <c r="N20" t="s">
        <v>211</v>
      </c>
      <c r="O20" t="s">
        <v>213</v>
      </c>
      <c r="U20" t="s">
        <v>215</v>
      </c>
      <c r="V20" t="s">
        <v>211</v>
      </c>
      <c r="W20" t="s">
        <v>215</v>
      </c>
      <c r="X20" t="s">
        <v>212</v>
      </c>
      <c r="AD20" t="s">
        <v>211</v>
      </c>
      <c r="AE20" t="s">
        <v>213</v>
      </c>
      <c r="AF20" t="s">
        <v>213</v>
      </c>
      <c r="AH20" s="10">
        <v>1</v>
      </c>
    </row>
    <row r="21" spans="1:34" ht="16" x14ac:dyDescent="0.2">
      <c r="A21" s="44" t="s">
        <v>148</v>
      </c>
      <c r="B21" s="44" t="s">
        <v>297</v>
      </c>
      <c r="C21" s="44" t="s">
        <v>298</v>
      </c>
      <c r="D21" t="s">
        <v>19</v>
      </c>
      <c r="E21" t="s">
        <v>50</v>
      </c>
      <c r="F21" t="s">
        <v>126</v>
      </c>
      <c r="G21" t="s">
        <v>108</v>
      </c>
      <c r="H21">
        <v>8</v>
      </c>
      <c r="I21" t="s">
        <v>214</v>
      </c>
      <c r="J21" t="s">
        <v>214</v>
      </c>
      <c r="K21" t="s">
        <v>214</v>
      </c>
      <c r="L21" t="s">
        <v>214</v>
      </c>
      <c r="M21" t="s">
        <v>214</v>
      </c>
      <c r="N21" t="s">
        <v>214</v>
      </c>
      <c r="O21" t="s">
        <v>214</v>
      </c>
      <c r="Q21" t="s">
        <v>214</v>
      </c>
      <c r="R21" t="s">
        <v>214</v>
      </c>
      <c r="S21" t="s">
        <v>214</v>
      </c>
      <c r="U21" t="s">
        <v>212</v>
      </c>
      <c r="V21" t="s">
        <v>211</v>
      </c>
      <c r="W21" t="s">
        <v>214</v>
      </c>
      <c r="X21" t="s">
        <v>214</v>
      </c>
      <c r="Z21" t="s">
        <v>214</v>
      </c>
      <c r="AA21" t="s">
        <v>214</v>
      </c>
      <c r="AB21" t="s">
        <v>212</v>
      </c>
      <c r="AD21" t="s">
        <v>214</v>
      </c>
      <c r="AE21" t="s">
        <v>214</v>
      </c>
      <c r="AF21" t="s">
        <v>214</v>
      </c>
      <c r="AH21">
        <v>2</v>
      </c>
    </row>
    <row r="22" spans="1:34" ht="16" x14ac:dyDescent="0.2">
      <c r="A22" s="44" t="s">
        <v>139</v>
      </c>
      <c r="B22" s="44" t="s">
        <v>299</v>
      </c>
      <c r="C22" t="s">
        <v>300</v>
      </c>
      <c r="D22" t="s">
        <v>82</v>
      </c>
      <c r="E22" t="s">
        <v>50</v>
      </c>
      <c r="F22" t="s">
        <v>126</v>
      </c>
      <c r="G22" t="s">
        <v>108</v>
      </c>
      <c r="H22">
        <v>8</v>
      </c>
      <c r="I22" t="s">
        <v>211</v>
      </c>
      <c r="J22" t="s">
        <v>211</v>
      </c>
      <c r="K22" t="s">
        <v>213</v>
      </c>
      <c r="L22" t="s">
        <v>211</v>
      </c>
      <c r="M22" t="s">
        <v>211</v>
      </c>
      <c r="N22" t="s">
        <v>211</v>
      </c>
      <c r="O22" t="s">
        <v>211</v>
      </c>
      <c r="Q22" t="s">
        <v>211</v>
      </c>
      <c r="R22" t="s">
        <v>211</v>
      </c>
      <c r="S22" t="s">
        <v>211</v>
      </c>
      <c r="U22" t="s">
        <v>212</v>
      </c>
      <c r="V22" t="s">
        <v>216</v>
      </c>
      <c r="W22" t="s">
        <v>212</v>
      </c>
      <c r="X22" t="s">
        <v>216</v>
      </c>
      <c r="Z22" t="s">
        <v>211</v>
      </c>
      <c r="AA22" t="s">
        <v>212</v>
      </c>
      <c r="AB22" t="s">
        <v>212</v>
      </c>
      <c r="AD22" t="s">
        <v>216</v>
      </c>
      <c r="AE22" t="s">
        <v>216</v>
      </c>
      <c r="AF22" t="s">
        <v>216</v>
      </c>
      <c r="AH22">
        <v>2</v>
      </c>
    </row>
    <row r="23" spans="1:34" ht="17" x14ac:dyDescent="0.2">
      <c r="A23" s="44" t="s">
        <v>164</v>
      </c>
      <c r="B23" s="3" t="s">
        <v>302</v>
      </c>
      <c r="C23" s="3" t="s">
        <v>301</v>
      </c>
      <c r="D23" t="s">
        <v>82</v>
      </c>
      <c r="E23" t="s">
        <v>50</v>
      </c>
      <c r="F23" s="2" t="s">
        <v>159</v>
      </c>
      <c r="G23" s="2" t="s">
        <v>108</v>
      </c>
      <c r="H23">
        <v>6</v>
      </c>
      <c r="I23" t="s">
        <v>213</v>
      </c>
      <c r="J23" t="s">
        <v>215</v>
      </c>
      <c r="K23" t="s">
        <v>213</v>
      </c>
      <c r="L23" t="s">
        <v>213</v>
      </c>
      <c r="M23" t="s">
        <v>213</v>
      </c>
      <c r="N23" t="s">
        <v>213</v>
      </c>
      <c r="O23" t="s">
        <v>213</v>
      </c>
      <c r="P23" s="44"/>
      <c r="Q23" t="s">
        <v>211</v>
      </c>
      <c r="R23" t="s">
        <v>213</v>
      </c>
      <c r="S23" t="s">
        <v>213</v>
      </c>
      <c r="T23" s="44"/>
      <c r="U23" t="s">
        <v>211</v>
      </c>
      <c r="V23" t="s">
        <v>213</v>
      </c>
      <c r="W23" t="s">
        <v>215</v>
      </c>
      <c r="X23" t="s">
        <v>211</v>
      </c>
      <c r="Y23" s="44"/>
      <c r="Z23" t="s">
        <v>211</v>
      </c>
      <c r="AA23" t="s">
        <v>211</v>
      </c>
      <c r="AB23" t="s">
        <v>213</v>
      </c>
      <c r="AC23" s="44"/>
      <c r="AD23" t="s">
        <v>211</v>
      </c>
      <c r="AE23" t="s">
        <v>211</v>
      </c>
      <c r="AF23" t="s">
        <v>211</v>
      </c>
      <c r="AG23" s="44"/>
      <c r="AH23">
        <v>2</v>
      </c>
    </row>
    <row r="24" spans="1:34" ht="16" x14ac:dyDescent="0.2">
      <c r="A24" s="44" t="s">
        <v>137</v>
      </c>
      <c r="B24" s="44" t="s">
        <v>309</v>
      </c>
      <c r="C24" s="44" t="s">
        <v>310</v>
      </c>
      <c r="D24" s="44" t="s">
        <v>92</v>
      </c>
      <c r="E24" t="s">
        <v>93</v>
      </c>
      <c r="F24" t="s">
        <v>126</v>
      </c>
      <c r="G24" t="s">
        <v>108</v>
      </c>
      <c r="H24">
        <v>8</v>
      </c>
      <c r="I24" t="s">
        <v>212</v>
      </c>
      <c r="J24" t="s">
        <v>213</v>
      </c>
      <c r="K24" t="s">
        <v>214</v>
      </c>
      <c r="L24" t="s">
        <v>214</v>
      </c>
      <c r="M24" t="s">
        <v>212</v>
      </c>
      <c r="N24" t="s">
        <v>214</v>
      </c>
      <c r="O24" t="s">
        <v>214</v>
      </c>
      <c r="U24" t="s">
        <v>216</v>
      </c>
      <c r="V24" t="s">
        <v>216</v>
      </c>
      <c r="W24" t="s">
        <v>216</v>
      </c>
      <c r="X24" t="s">
        <v>216</v>
      </c>
      <c r="AD24" t="s">
        <v>212</v>
      </c>
      <c r="AE24" t="s">
        <v>216</v>
      </c>
      <c r="AF24" t="s">
        <v>216</v>
      </c>
      <c r="AH24">
        <v>2</v>
      </c>
    </row>
    <row r="25" spans="1:34" ht="16" x14ac:dyDescent="0.2">
      <c r="A25" s="44" t="s">
        <v>162</v>
      </c>
      <c r="B25" s="44" t="s">
        <v>325</v>
      </c>
      <c r="C25" s="44" t="s">
        <v>326</v>
      </c>
      <c r="D25" s="44" t="s">
        <v>92</v>
      </c>
      <c r="E25" t="s">
        <v>93</v>
      </c>
      <c r="F25" s="44" t="s">
        <v>159</v>
      </c>
      <c r="G25" s="44" t="s">
        <v>108</v>
      </c>
      <c r="H25">
        <v>4</v>
      </c>
      <c r="I25" t="s">
        <v>213</v>
      </c>
      <c r="J25" t="s">
        <v>211</v>
      </c>
      <c r="K25" t="s">
        <v>213</v>
      </c>
      <c r="L25" t="s">
        <v>215</v>
      </c>
      <c r="M25" t="s">
        <v>213</v>
      </c>
      <c r="N25" t="s">
        <v>215</v>
      </c>
      <c r="O25" t="s">
        <v>215</v>
      </c>
      <c r="U25" t="s">
        <v>211</v>
      </c>
      <c r="V25" t="s">
        <v>211</v>
      </c>
      <c r="W25" t="s">
        <v>213</v>
      </c>
      <c r="X25" t="s">
        <v>213</v>
      </c>
      <c r="AD25" t="s">
        <v>211</v>
      </c>
      <c r="AE25" t="s">
        <v>211</v>
      </c>
      <c r="AF25" t="s">
        <v>211</v>
      </c>
      <c r="AH25">
        <v>3</v>
      </c>
    </row>
    <row r="26" spans="1:34" ht="16" x14ac:dyDescent="0.2">
      <c r="A26" s="44" t="s">
        <v>327</v>
      </c>
      <c r="B26" t="s">
        <v>328</v>
      </c>
      <c r="C26" t="s">
        <v>329</v>
      </c>
      <c r="D26" t="s">
        <v>92</v>
      </c>
      <c r="E26" t="s">
        <v>330</v>
      </c>
      <c r="F26" t="s">
        <v>51</v>
      </c>
      <c r="G26" t="s">
        <v>324</v>
      </c>
      <c r="H26">
        <v>8</v>
      </c>
      <c r="I26" t="s">
        <v>212</v>
      </c>
      <c r="J26" t="s">
        <v>212</v>
      </c>
      <c r="K26" t="s">
        <v>212</v>
      </c>
      <c r="L26" t="s">
        <v>211</v>
      </c>
      <c r="M26" t="s">
        <v>212</v>
      </c>
      <c r="N26" t="s">
        <v>212</v>
      </c>
      <c r="O26" t="s">
        <v>212</v>
      </c>
      <c r="U26" t="s">
        <v>212</v>
      </c>
      <c r="V26" s="62" t="s">
        <v>212</v>
      </c>
      <c r="W26" t="s">
        <v>212</v>
      </c>
      <c r="X26" t="s">
        <v>216</v>
      </c>
      <c r="AH26">
        <v>1</v>
      </c>
    </row>
    <row r="27" spans="1:34" ht="16" x14ac:dyDescent="0.2">
      <c r="A27" s="44" t="s">
        <v>331</v>
      </c>
      <c r="B27" t="s">
        <v>332</v>
      </c>
      <c r="C27" t="s">
        <v>333</v>
      </c>
      <c r="D27" t="s">
        <v>32</v>
      </c>
      <c r="E27" t="s">
        <v>59</v>
      </c>
      <c r="F27" t="s">
        <v>51</v>
      </c>
      <c r="G27" t="s">
        <v>324</v>
      </c>
      <c r="H27">
        <v>10</v>
      </c>
      <c r="I27" t="s">
        <v>216</v>
      </c>
      <c r="J27" t="s">
        <v>216</v>
      </c>
      <c r="K27" t="s">
        <v>216</v>
      </c>
      <c r="L27" t="s">
        <v>216</v>
      </c>
      <c r="M27" t="s">
        <v>216</v>
      </c>
      <c r="N27" t="s">
        <v>216</v>
      </c>
      <c r="O27" t="s">
        <v>216</v>
      </c>
      <c r="P27" s="44"/>
      <c r="Q27" t="s">
        <v>216</v>
      </c>
      <c r="R27" t="s">
        <v>216</v>
      </c>
      <c r="S27" t="s">
        <v>216</v>
      </c>
      <c r="U27" t="s">
        <v>216</v>
      </c>
      <c r="V27" t="s">
        <v>216</v>
      </c>
      <c r="W27" t="s">
        <v>216</v>
      </c>
      <c r="X27" t="s">
        <v>216</v>
      </c>
      <c r="Y27" s="44"/>
      <c r="AH27">
        <v>1</v>
      </c>
    </row>
    <row r="28" spans="1:34" ht="16" x14ac:dyDescent="0.2">
      <c r="A28" s="44" t="s">
        <v>336</v>
      </c>
      <c r="B28" t="s">
        <v>337</v>
      </c>
      <c r="C28" t="s">
        <v>338</v>
      </c>
      <c r="D28" t="s">
        <v>27</v>
      </c>
      <c r="E28" t="s">
        <v>59</v>
      </c>
      <c r="F28" t="s">
        <v>51</v>
      </c>
      <c r="G28" t="s">
        <v>324</v>
      </c>
      <c r="H28">
        <v>8</v>
      </c>
      <c r="I28" t="s">
        <v>212</v>
      </c>
      <c r="J28" t="s">
        <v>212</v>
      </c>
      <c r="K28" t="s">
        <v>212</v>
      </c>
      <c r="L28" t="s">
        <v>211</v>
      </c>
      <c r="M28" t="s">
        <v>211</v>
      </c>
      <c r="N28" t="s">
        <v>212</v>
      </c>
      <c r="O28" t="s">
        <v>212</v>
      </c>
      <c r="Q28" t="s">
        <v>211</v>
      </c>
      <c r="R28" t="s">
        <v>212</v>
      </c>
      <c r="S28" t="s">
        <v>216</v>
      </c>
      <c r="U28" t="s">
        <v>212</v>
      </c>
      <c r="V28" t="s">
        <v>216</v>
      </c>
      <c r="W28" t="s">
        <v>216</v>
      </c>
      <c r="X28" t="s">
        <v>216</v>
      </c>
      <c r="AH28">
        <v>1</v>
      </c>
    </row>
    <row r="29" spans="1:34" ht="16" x14ac:dyDescent="0.2">
      <c r="A29" s="44" t="s">
        <v>340</v>
      </c>
      <c r="B29" t="s">
        <v>341</v>
      </c>
      <c r="C29" t="s">
        <v>342</v>
      </c>
      <c r="D29" t="s">
        <v>92</v>
      </c>
      <c r="E29" t="s">
        <v>59</v>
      </c>
      <c r="F29" t="s">
        <v>51</v>
      </c>
      <c r="G29" t="s">
        <v>324</v>
      </c>
      <c r="H29">
        <v>10</v>
      </c>
      <c r="I29" t="s">
        <v>211</v>
      </c>
      <c r="J29" t="s">
        <v>211</v>
      </c>
      <c r="K29" t="s">
        <v>212</v>
      </c>
      <c r="L29" t="s">
        <v>212</v>
      </c>
      <c r="M29" t="s">
        <v>212</v>
      </c>
      <c r="N29" t="s">
        <v>214</v>
      </c>
      <c r="O29" t="s">
        <v>214</v>
      </c>
      <c r="Q29" t="s">
        <v>212</v>
      </c>
      <c r="R29" t="s">
        <v>212</v>
      </c>
      <c r="S29" t="s">
        <v>212</v>
      </c>
      <c r="U29" t="s">
        <v>212</v>
      </c>
      <c r="V29" t="s">
        <v>212</v>
      </c>
      <c r="W29" t="s">
        <v>212</v>
      </c>
      <c r="X29" t="s">
        <v>212</v>
      </c>
      <c r="AH29" s="66">
        <v>4</v>
      </c>
    </row>
    <row r="30" spans="1:34" ht="17" x14ac:dyDescent="0.2">
      <c r="A30" s="44" t="s">
        <v>150</v>
      </c>
      <c r="B30" s="3" t="s">
        <v>343</v>
      </c>
      <c r="C30" s="3" t="s">
        <v>344</v>
      </c>
      <c r="D30" s="2" t="s">
        <v>19</v>
      </c>
      <c r="E30" s="2" t="s">
        <v>50</v>
      </c>
      <c r="F30" t="s">
        <v>126</v>
      </c>
      <c r="G30" t="s">
        <v>108</v>
      </c>
      <c r="H30">
        <v>7</v>
      </c>
      <c r="I30" t="s">
        <v>212</v>
      </c>
      <c r="J30" t="s">
        <v>211</v>
      </c>
      <c r="K30" t="s">
        <v>213</v>
      </c>
      <c r="L30" t="s">
        <v>214</v>
      </c>
      <c r="M30" t="s">
        <v>214</v>
      </c>
      <c r="N30" t="s">
        <v>214</v>
      </c>
      <c r="O30" t="s">
        <v>214</v>
      </c>
      <c r="Q30" t="s">
        <v>215</v>
      </c>
      <c r="R30" t="s">
        <v>213</v>
      </c>
      <c r="S30" t="s">
        <v>211</v>
      </c>
      <c r="U30" t="s">
        <v>213</v>
      </c>
      <c r="V30" t="s">
        <v>214</v>
      </c>
      <c r="W30" t="s">
        <v>213</v>
      </c>
      <c r="X30" t="s">
        <v>213</v>
      </c>
      <c r="Z30" t="s">
        <v>213</v>
      </c>
      <c r="AA30" t="s">
        <v>211</v>
      </c>
      <c r="AB30" t="s">
        <v>211</v>
      </c>
      <c r="AD30" t="s">
        <v>213</v>
      </c>
      <c r="AE30" t="s">
        <v>213</v>
      </c>
      <c r="AF30" t="s">
        <v>214</v>
      </c>
      <c r="AH30">
        <v>4</v>
      </c>
    </row>
    <row r="31" spans="1:34" ht="16" x14ac:dyDescent="0.2">
      <c r="A31" s="64" t="s">
        <v>158</v>
      </c>
      <c r="B31" s="65" t="s">
        <v>299</v>
      </c>
      <c r="C31" t="s">
        <v>345</v>
      </c>
      <c r="D31" t="s">
        <v>92</v>
      </c>
      <c r="E31" t="s">
        <v>93</v>
      </c>
      <c r="F31" s="44" t="s">
        <v>159</v>
      </c>
      <c r="G31" t="s">
        <v>108</v>
      </c>
      <c r="H31">
        <v>3</v>
      </c>
      <c r="I31" t="s">
        <v>213</v>
      </c>
      <c r="J31" t="s">
        <v>211</v>
      </c>
      <c r="K31" t="s">
        <v>213</v>
      </c>
      <c r="L31" t="s">
        <v>214</v>
      </c>
      <c r="M31" t="s">
        <v>214</v>
      </c>
      <c r="N31" t="s">
        <v>215</v>
      </c>
      <c r="O31" t="s">
        <v>214</v>
      </c>
      <c r="U31" t="s">
        <v>213</v>
      </c>
      <c r="V31" t="s">
        <v>213</v>
      </c>
      <c r="W31" t="s">
        <v>215</v>
      </c>
      <c r="X31" t="s">
        <v>213</v>
      </c>
      <c r="AD31" t="s">
        <v>211</v>
      </c>
      <c r="AE31" t="s">
        <v>213</v>
      </c>
      <c r="AF31" t="s">
        <v>213</v>
      </c>
      <c r="AH31">
        <v>4</v>
      </c>
    </row>
    <row r="32" spans="1:34" ht="17" x14ac:dyDescent="0.2">
      <c r="A32" s="44" t="s">
        <v>346</v>
      </c>
      <c r="B32" s="65" t="s">
        <v>347</v>
      </c>
      <c r="C32" t="s">
        <v>348</v>
      </c>
      <c r="D32" s="2" t="s">
        <v>27</v>
      </c>
      <c r="E32" s="2" t="s">
        <v>57</v>
      </c>
      <c r="F32" s="2" t="s">
        <v>126</v>
      </c>
      <c r="G32" s="2" t="s">
        <v>108</v>
      </c>
      <c r="H32">
        <v>7</v>
      </c>
      <c r="I32" t="s">
        <v>216</v>
      </c>
      <c r="J32" t="s">
        <v>213</v>
      </c>
      <c r="K32" t="s">
        <v>215</v>
      </c>
      <c r="L32" t="s">
        <v>211</v>
      </c>
      <c r="M32" t="s">
        <v>213</v>
      </c>
      <c r="N32" t="s">
        <v>213</v>
      </c>
      <c r="O32" t="s">
        <v>213</v>
      </c>
      <c r="Q32" t="s">
        <v>211</v>
      </c>
      <c r="R32" t="s">
        <v>213</v>
      </c>
      <c r="S32" t="s">
        <v>213</v>
      </c>
      <c r="U32" t="s">
        <v>215</v>
      </c>
      <c r="V32" t="s">
        <v>213</v>
      </c>
      <c r="W32" t="s">
        <v>213</v>
      </c>
      <c r="X32" t="s">
        <v>213</v>
      </c>
      <c r="Z32" t="s">
        <v>213</v>
      </c>
      <c r="AA32" t="s">
        <v>213</v>
      </c>
      <c r="AB32" t="s">
        <v>211</v>
      </c>
      <c r="AH32">
        <v>4</v>
      </c>
    </row>
    <row r="33" spans="1:34" ht="16" x14ac:dyDescent="0.2">
      <c r="A33" s="44" t="s">
        <v>349</v>
      </c>
      <c r="B33" s="44" t="s">
        <v>350</v>
      </c>
      <c r="C33" t="s">
        <v>351</v>
      </c>
      <c r="D33" t="s">
        <v>39</v>
      </c>
      <c r="E33" t="s">
        <v>144</v>
      </c>
      <c r="F33" t="s">
        <v>167</v>
      </c>
      <c r="G33" t="s">
        <v>279</v>
      </c>
      <c r="H33">
        <v>8</v>
      </c>
      <c r="I33" t="s">
        <v>212</v>
      </c>
      <c r="J33" t="s">
        <v>214</v>
      </c>
      <c r="K33" t="s">
        <v>216</v>
      </c>
      <c r="L33" t="s">
        <v>214</v>
      </c>
      <c r="M33" t="s">
        <v>212</v>
      </c>
      <c r="N33" t="s">
        <v>214</v>
      </c>
      <c r="O33" t="s">
        <v>216</v>
      </c>
      <c r="Q33" t="s">
        <v>212</v>
      </c>
      <c r="R33" t="s">
        <v>216</v>
      </c>
      <c r="S33" t="s">
        <v>212</v>
      </c>
      <c r="Z33" t="s">
        <v>212</v>
      </c>
      <c r="AA33" t="s">
        <v>212</v>
      </c>
      <c r="AB33" t="s">
        <v>212</v>
      </c>
      <c r="AH33">
        <v>4</v>
      </c>
    </row>
    <row r="34" spans="1:34" ht="17" x14ac:dyDescent="0.2">
      <c r="A34" s="4" t="s">
        <v>352</v>
      </c>
      <c r="B34" s="65" t="s">
        <v>354</v>
      </c>
      <c r="C34" t="s">
        <v>355</v>
      </c>
      <c r="D34" t="s">
        <v>19</v>
      </c>
      <c r="E34" s="2" t="s">
        <v>50</v>
      </c>
      <c r="F34" s="44" t="s">
        <v>159</v>
      </c>
      <c r="G34" t="s">
        <v>108</v>
      </c>
      <c r="H34">
        <v>7</v>
      </c>
      <c r="I34" t="s">
        <v>211</v>
      </c>
      <c r="J34" t="s">
        <v>213</v>
      </c>
      <c r="K34" t="s">
        <v>213</v>
      </c>
      <c r="L34" t="s">
        <v>213</v>
      </c>
      <c r="M34" t="s">
        <v>213</v>
      </c>
      <c r="N34" t="s">
        <v>215</v>
      </c>
      <c r="O34" t="s">
        <v>215</v>
      </c>
      <c r="P34" s="44"/>
      <c r="Q34" t="s">
        <v>213</v>
      </c>
      <c r="R34" t="s">
        <v>213</v>
      </c>
      <c r="S34" t="s">
        <v>213</v>
      </c>
      <c r="T34" s="44"/>
      <c r="U34" t="s">
        <v>211</v>
      </c>
      <c r="V34" t="s">
        <v>211</v>
      </c>
      <c r="W34" t="s">
        <v>211</v>
      </c>
      <c r="X34" t="s">
        <v>211</v>
      </c>
      <c r="Y34" s="44"/>
      <c r="Z34" t="s">
        <v>211</v>
      </c>
      <c r="AA34" t="s">
        <v>211</v>
      </c>
      <c r="AB34" t="s">
        <v>211</v>
      </c>
      <c r="AD34" t="s">
        <v>211</v>
      </c>
      <c r="AE34" t="s">
        <v>211</v>
      </c>
      <c r="AF34" t="s">
        <v>211</v>
      </c>
      <c r="AH34">
        <v>5</v>
      </c>
    </row>
    <row r="35" spans="1:34" ht="17" x14ac:dyDescent="0.2">
      <c r="A35" s="44" t="s">
        <v>193</v>
      </c>
      <c r="B35" t="s">
        <v>407</v>
      </c>
      <c r="C35" t="s">
        <v>408</v>
      </c>
      <c r="D35" t="s">
        <v>19</v>
      </c>
      <c r="E35" t="s">
        <v>50</v>
      </c>
      <c r="F35" s="2" t="s">
        <v>167</v>
      </c>
      <c r="G35" s="2" t="s">
        <v>279</v>
      </c>
      <c r="H35">
        <v>9</v>
      </c>
      <c r="I35" s="44" t="s">
        <v>216</v>
      </c>
      <c r="J35" s="44" t="s">
        <v>216</v>
      </c>
      <c r="K35" s="44" t="s">
        <v>212</v>
      </c>
      <c r="L35" t="s">
        <v>214</v>
      </c>
      <c r="M35" s="44" t="s">
        <v>212</v>
      </c>
      <c r="N35" s="44" t="s">
        <v>212</v>
      </c>
      <c r="O35" s="44" t="s">
        <v>212</v>
      </c>
      <c r="Q35" s="44" t="s">
        <v>212</v>
      </c>
      <c r="R35" s="44" t="s">
        <v>212</v>
      </c>
      <c r="S35" s="44" t="s">
        <v>212</v>
      </c>
      <c r="U35" s="44" t="s">
        <v>211</v>
      </c>
      <c r="V35" t="s">
        <v>212</v>
      </c>
      <c r="W35" s="44" t="s">
        <v>211</v>
      </c>
      <c r="X35" t="s">
        <v>212</v>
      </c>
      <c r="Z35" s="44" t="s">
        <v>212</v>
      </c>
      <c r="AA35" s="44" t="s">
        <v>216</v>
      </c>
      <c r="AB35" s="44" t="s">
        <v>212</v>
      </c>
      <c r="AD35" t="s">
        <v>212</v>
      </c>
      <c r="AE35" t="s">
        <v>216</v>
      </c>
      <c r="AF35" t="s">
        <v>211</v>
      </c>
      <c r="AH35">
        <v>1</v>
      </c>
    </row>
    <row r="36" spans="1:34" ht="17" x14ac:dyDescent="0.2">
      <c r="A36" s="44" t="s">
        <v>81</v>
      </c>
      <c r="B36" s="67" t="s">
        <v>409</v>
      </c>
      <c r="C36" t="s">
        <v>410</v>
      </c>
      <c r="D36" s="2" t="s">
        <v>82</v>
      </c>
      <c r="E36" s="2" t="s">
        <v>50</v>
      </c>
      <c r="F36" s="2" t="s">
        <v>51</v>
      </c>
      <c r="G36" s="2" t="s">
        <v>52</v>
      </c>
      <c r="H36">
        <v>10</v>
      </c>
      <c r="I36" t="s">
        <v>212</v>
      </c>
      <c r="J36" t="s">
        <v>212</v>
      </c>
      <c r="K36" t="s">
        <v>212</v>
      </c>
      <c r="L36" t="s">
        <v>211</v>
      </c>
      <c r="M36" t="s">
        <v>212</v>
      </c>
      <c r="N36" t="s">
        <v>213</v>
      </c>
      <c r="O36" t="s">
        <v>213</v>
      </c>
      <c r="Q36" t="s">
        <v>212</v>
      </c>
      <c r="R36" t="s">
        <v>212</v>
      </c>
      <c r="S36" t="s">
        <v>212</v>
      </c>
      <c r="U36" t="s">
        <v>211</v>
      </c>
      <c r="V36" t="s">
        <v>216</v>
      </c>
      <c r="W36" t="s">
        <v>212</v>
      </c>
      <c r="X36" t="s">
        <v>212</v>
      </c>
      <c r="Z36" t="s">
        <v>212</v>
      </c>
      <c r="AA36" t="s">
        <v>216</v>
      </c>
      <c r="AB36" t="s">
        <v>212</v>
      </c>
      <c r="AD36" t="s">
        <v>212</v>
      </c>
      <c r="AE36" t="s">
        <v>211</v>
      </c>
      <c r="AF36" t="s">
        <v>212</v>
      </c>
      <c r="AH36">
        <v>6</v>
      </c>
    </row>
    <row r="37" spans="1:34" ht="17" x14ac:dyDescent="0.2">
      <c r="A37" s="7" t="s">
        <v>85</v>
      </c>
      <c r="B37" s="3" t="s">
        <v>411</v>
      </c>
      <c r="C37" t="s">
        <v>412</v>
      </c>
      <c r="D37" s="2" t="s">
        <v>19</v>
      </c>
      <c r="E37" s="2" t="s">
        <v>50</v>
      </c>
      <c r="F37" s="2" t="s">
        <v>51</v>
      </c>
      <c r="G37" s="2" t="s">
        <v>52</v>
      </c>
      <c r="H37">
        <v>10</v>
      </c>
      <c r="I37" t="s">
        <v>216</v>
      </c>
      <c r="J37" t="s">
        <v>216</v>
      </c>
      <c r="K37" t="s">
        <v>212</v>
      </c>
      <c r="L37" t="s">
        <v>212</v>
      </c>
      <c r="M37" t="s">
        <v>212</v>
      </c>
      <c r="N37" t="s">
        <v>216</v>
      </c>
      <c r="O37" t="s">
        <v>211</v>
      </c>
      <c r="P37" s="44"/>
      <c r="Q37" t="s">
        <v>216</v>
      </c>
      <c r="R37" t="s">
        <v>216</v>
      </c>
      <c r="S37" t="s">
        <v>216</v>
      </c>
      <c r="U37" t="s">
        <v>216</v>
      </c>
      <c r="V37" t="s">
        <v>216</v>
      </c>
      <c r="W37" t="s">
        <v>216</v>
      </c>
      <c r="X37" t="s">
        <v>216</v>
      </c>
      <c r="Z37" t="s">
        <v>212</v>
      </c>
      <c r="AA37" t="s">
        <v>211</v>
      </c>
      <c r="AB37" t="s">
        <v>216</v>
      </c>
      <c r="AD37" t="s">
        <v>212</v>
      </c>
      <c r="AE37" t="s">
        <v>212</v>
      </c>
      <c r="AF37" s="44" t="s">
        <v>216</v>
      </c>
      <c r="AH37">
        <v>6</v>
      </c>
    </row>
    <row r="38" spans="1:34" ht="17" x14ac:dyDescent="0.2">
      <c r="A38" s="2" t="s">
        <v>67</v>
      </c>
      <c r="B38" s="3" t="s">
        <v>407</v>
      </c>
      <c r="C38" t="s">
        <v>414</v>
      </c>
      <c r="D38" s="2" t="s">
        <v>27</v>
      </c>
      <c r="E38" s="2" t="s">
        <v>57</v>
      </c>
      <c r="F38" s="2" t="s">
        <v>51</v>
      </c>
      <c r="G38" s="2" t="s">
        <v>52</v>
      </c>
      <c r="H38">
        <v>10</v>
      </c>
      <c r="I38" t="s">
        <v>212</v>
      </c>
      <c r="J38" t="s">
        <v>212</v>
      </c>
      <c r="K38" t="s">
        <v>212</v>
      </c>
      <c r="L38" t="s">
        <v>212</v>
      </c>
      <c r="M38" t="s">
        <v>212</v>
      </c>
      <c r="N38" t="s">
        <v>212</v>
      </c>
      <c r="O38" t="s">
        <v>211</v>
      </c>
      <c r="Q38" t="s">
        <v>212</v>
      </c>
      <c r="R38" t="s">
        <v>212</v>
      </c>
      <c r="S38" t="s">
        <v>212</v>
      </c>
      <c r="U38" t="s">
        <v>211</v>
      </c>
      <c r="V38" t="s">
        <v>212</v>
      </c>
      <c r="W38" t="s">
        <v>212</v>
      </c>
      <c r="X38" t="s">
        <v>212</v>
      </c>
      <c r="Z38" t="s">
        <v>212</v>
      </c>
      <c r="AA38" t="s">
        <v>212</v>
      </c>
      <c r="AB38" t="s">
        <v>212</v>
      </c>
      <c r="AH38">
        <v>6</v>
      </c>
    </row>
    <row r="39" spans="1:34" ht="17" x14ac:dyDescent="0.2">
      <c r="A39" s="3" t="s">
        <v>76</v>
      </c>
      <c r="B39" s="3" t="s">
        <v>415</v>
      </c>
      <c r="C39" t="s">
        <v>416</v>
      </c>
      <c r="D39" s="2" t="s">
        <v>27</v>
      </c>
      <c r="E39" s="2" t="s">
        <v>57</v>
      </c>
      <c r="F39" s="2" t="s">
        <v>51</v>
      </c>
      <c r="G39" s="2" t="s">
        <v>52</v>
      </c>
      <c r="H39">
        <v>10</v>
      </c>
      <c r="I39" t="s">
        <v>212</v>
      </c>
      <c r="J39" t="s">
        <v>212</v>
      </c>
      <c r="K39" t="s">
        <v>212</v>
      </c>
      <c r="L39" t="s">
        <v>214</v>
      </c>
      <c r="M39" t="s">
        <v>211</v>
      </c>
      <c r="N39" t="s">
        <v>211</v>
      </c>
      <c r="O39" t="s">
        <v>212</v>
      </c>
      <c r="P39" s="69"/>
      <c r="Q39" t="s">
        <v>211</v>
      </c>
      <c r="R39" t="s">
        <v>212</v>
      </c>
      <c r="S39" t="s">
        <v>212</v>
      </c>
      <c r="T39" s="68"/>
      <c r="U39" t="s">
        <v>212</v>
      </c>
      <c r="V39" t="s">
        <v>216</v>
      </c>
      <c r="W39" t="s">
        <v>212</v>
      </c>
      <c r="X39" t="s">
        <v>212</v>
      </c>
      <c r="Y39" s="44"/>
      <c r="Z39" t="s">
        <v>211</v>
      </c>
      <c r="AA39" t="s">
        <v>211</v>
      </c>
      <c r="AB39" t="s">
        <v>212</v>
      </c>
      <c r="AC39" s="68"/>
      <c r="AH39">
        <v>6</v>
      </c>
    </row>
    <row r="40" spans="1:34" ht="17" x14ac:dyDescent="0.2">
      <c r="A40" s="4" t="s">
        <v>56</v>
      </c>
      <c r="B40" s="3" t="s">
        <v>421</v>
      </c>
      <c r="C40" t="s">
        <v>422</v>
      </c>
      <c r="D40" s="2" t="s">
        <v>27</v>
      </c>
      <c r="E40" s="2" t="s">
        <v>57</v>
      </c>
      <c r="F40" s="2" t="s">
        <v>51</v>
      </c>
      <c r="G40" s="2" t="s">
        <v>52</v>
      </c>
      <c r="H40">
        <v>9</v>
      </c>
      <c r="I40" t="s">
        <v>211</v>
      </c>
      <c r="J40" t="s">
        <v>211</v>
      </c>
      <c r="K40" t="s">
        <v>212</v>
      </c>
      <c r="L40" t="s">
        <v>214</v>
      </c>
      <c r="M40" t="s">
        <v>214</v>
      </c>
      <c r="N40" t="s">
        <v>214</v>
      </c>
      <c r="O40" t="s">
        <v>214</v>
      </c>
      <c r="Q40" t="s">
        <v>212</v>
      </c>
      <c r="R40" t="s">
        <v>216</v>
      </c>
      <c r="S40" t="s">
        <v>212</v>
      </c>
      <c r="T40" s="68"/>
      <c r="U40" t="s">
        <v>212</v>
      </c>
      <c r="V40" t="s">
        <v>212</v>
      </c>
      <c r="W40" t="s">
        <v>212</v>
      </c>
      <c r="X40" t="s">
        <v>212</v>
      </c>
      <c r="Z40" t="s">
        <v>215</v>
      </c>
      <c r="AA40" t="s">
        <v>212</v>
      </c>
      <c r="AB40" t="s">
        <v>212</v>
      </c>
      <c r="AH40">
        <v>6</v>
      </c>
    </row>
    <row r="41" spans="1:34" ht="17" x14ac:dyDescent="0.2">
      <c r="A41" t="s">
        <v>72</v>
      </c>
      <c r="B41" s="67" t="s">
        <v>424</v>
      </c>
      <c r="C41" t="s">
        <v>425</v>
      </c>
      <c r="D41" s="2" t="s">
        <v>27</v>
      </c>
      <c r="E41" s="2" t="s">
        <v>57</v>
      </c>
      <c r="F41" s="2" t="s">
        <v>51</v>
      </c>
      <c r="G41" s="2" t="s">
        <v>52</v>
      </c>
      <c r="H41">
        <v>10</v>
      </c>
      <c r="I41" t="s">
        <v>216</v>
      </c>
      <c r="J41" t="s">
        <v>212</v>
      </c>
      <c r="K41" t="s">
        <v>212</v>
      </c>
      <c r="L41" t="s">
        <v>214</v>
      </c>
      <c r="M41" t="s">
        <v>216</v>
      </c>
      <c r="N41" t="s">
        <v>212</v>
      </c>
      <c r="O41" t="s">
        <v>216</v>
      </c>
      <c r="P41" s="44"/>
      <c r="Q41" t="s">
        <v>216</v>
      </c>
      <c r="R41" t="s">
        <v>216</v>
      </c>
      <c r="S41" t="s">
        <v>216</v>
      </c>
      <c r="T41" s="68"/>
      <c r="U41" t="s">
        <v>212</v>
      </c>
      <c r="V41" t="s">
        <v>212</v>
      </c>
      <c r="W41" t="s">
        <v>216</v>
      </c>
      <c r="X41" t="s">
        <v>216</v>
      </c>
      <c r="Y41" s="68"/>
      <c r="Z41" t="s">
        <v>216</v>
      </c>
      <c r="AA41" t="s">
        <v>216</v>
      </c>
      <c r="AB41" t="s">
        <v>216</v>
      </c>
      <c r="AC41" s="68"/>
      <c r="AH41">
        <v>7</v>
      </c>
    </row>
    <row r="42" spans="1:34" ht="17" x14ac:dyDescent="0.2">
      <c r="A42" t="s">
        <v>97</v>
      </c>
      <c r="B42" s="67" t="s">
        <v>430</v>
      </c>
      <c r="C42" t="s">
        <v>431</v>
      </c>
      <c r="D42" s="2" t="s">
        <v>32</v>
      </c>
      <c r="E42" s="2" t="s">
        <v>59</v>
      </c>
      <c r="F42" s="2" t="s">
        <v>98</v>
      </c>
      <c r="G42" s="2" t="s">
        <v>52</v>
      </c>
      <c r="H42">
        <v>8</v>
      </c>
      <c r="I42" t="s">
        <v>211</v>
      </c>
      <c r="J42" t="s">
        <v>211</v>
      </c>
      <c r="K42" t="s">
        <v>211</v>
      </c>
      <c r="L42" t="s">
        <v>211</v>
      </c>
      <c r="M42" t="s">
        <v>211</v>
      </c>
      <c r="N42" t="s">
        <v>211</v>
      </c>
      <c r="O42" t="s">
        <v>211</v>
      </c>
      <c r="Q42" t="s">
        <v>211</v>
      </c>
      <c r="R42" t="s">
        <v>211</v>
      </c>
      <c r="S42" t="s">
        <v>211</v>
      </c>
      <c r="U42" t="s">
        <v>211</v>
      </c>
      <c r="V42" t="s">
        <v>211</v>
      </c>
      <c r="W42" t="s">
        <v>211</v>
      </c>
      <c r="X42" t="s">
        <v>211</v>
      </c>
      <c r="AH42">
        <v>7</v>
      </c>
    </row>
    <row r="43" spans="1:34" ht="17" x14ac:dyDescent="0.2">
      <c r="A43" t="s">
        <v>103</v>
      </c>
      <c r="B43" s="2" t="s">
        <v>432</v>
      </c>
      <c r="C43" t="s">
        <v>433</v>
      </c>
      <c r="D43" s="2" t="s">
        <v>92</v>
      </c>
      <c r="E43" s="2" t="s">
        <v>93</v>
      </c>
      <c r="F43" s="2" t="s">
        <v>98</v>
      </c>
      <c r="G43" s="2" t="s">
        <v>52</v>
      </c>
      <c r="H43">
        <v>8</v>
      </c>
      <c r="I43" t="s">
        <v>211</v>
      </c>
      <c r="J43" t="s">
        <v>214</v>
      </c>
      <c r="K43" t="s">
        <v>216</v>
      </c>
      <c r="L43" t="s">
        <v>214</v>
      </c>
      <c r="M43" t="s">
        <v>216</v>
      </c>
      <c r="N43" t="s">
        <v>214</v>
      </c>
      <c r="O43" t="s">
        <v>214</v>
      </c>
      <c r="U43" t="s">
        <v>212</v>
      </c>
      <c r="V43" t="s">
        <v>212</v>
      </c>
      <c r="W43" t="s">
        <v>211</v>
      </c>
      <c r="X43" t="s">
        <v>211</v>
      </c>
      <c r="AD43" t="s">
        <v>216</v>
      </c>
      <c r="AE43" t="s">
        <v>216</v>
      </c>
      <c r="AF43" t="s">
        <v>216</v>
      </c>
      <c r="AH43">
        <v>7</v>
      </c>
    </row>
    <row r="44" spans="1:34" ht="17" x14ac:dyDescent="0.2">
      <c r="A44" s="44" t="s">
        <v>78</v>
      </c>
      <c r="B44" s="67" t="s">
        <v>434</v>
      </c>
      <c r="C44" t="s">
        <v>435</v>
      </c>
      <c r="D44" s="2" t="s">
        <v>32</v>
      </c>
      <c r="E44" s="2" t="s">
        <v>59</v>
      </c>
      <c r="F44" s="2" t="s">
        <v>51</v>
      </c>
      <c r="G44" s="2" t="s">
        <v>52</v>
      </c>
      <c r="H44">
        <v>6</v>
      </c>
      <c r="I44" t="s">
        <v>213</v>
      </c>
      <c r="J44" t="s">
        <v>213</v>
      </c>
      <c r="K44" t="s">
        <v>213</v>
      </c>
      <c r="L44" t="s">
        <v>211</v>
      </c>
      <c r="M44" t="s">
        <v>211</v>
      </c>
      <c r="N44" t="s">
        <v>215</v>
      </c>
      <c r="O44" t="s">
        <v>215</v>
      </c>
      <c r="P44" s="68"/>
      <c r="Q44" t="s">
        <v>211</v>
      </c>
      <c r="R44" t="s">
        <v>213</v>
      </c>
      <c r="S44" t="s">
        <v>213</v>
      </c>
      <c r="T44" s="68"/>
      <c r="U44" t="s">
        <v>212</v>
      </c>
      <c r="V44" t="s">
        <v>212</v>
      </c>
      <c r="W44" t="s">
        <v>212</v>
      </c>
      <c r="X44" t="s">
        <v>212</v>
      </c>
      <c r="Y44" s="44"/>
      <c r="AH44">
        <v>8</v>
      </c>
    </row>
    <row r="45" spans="1:34" ht="17" x14ac:dyDescent="0.2">
      <c r="A45" s="44" t="s">
        <v>177</v>
      </c>
      <c r="B45" s="65" t="s">
        <v>439</v>
      </c>
      <c r="C45" t="s">
        <v>440</v>
      </c>
      <c r="D45" s="2" t="s">
        <v>39</v>
      </c>
      <c r="E45" s="2" t="s">
        <v>144</v>
      </c>
      <c r="F45" s="2" t="s">
        <v>167</v>
      </c>
      <c r="G45" s="2" t="s">
        <v>279</v>
      </c>
      <c r="H45">
        <v>10</v>
      </c>
      <c r="I45" t="s">
        <v>216</v>
      </c>
      <c r="J45" t="s">
        <v>212</v>
      </c>
      <c r="K45" t="s">
        <v>211</v>
      </c>
      <c r="L45" t="s">
        <v>213</v>
      </c>
      <c r="M45" t="s">
        <v>212</v>
      </c>
      <c r="N45" t="s">
        <v>211</v>
      </c>
      <c r="O45" t="s">
        <v>211</v>
      </c>
      <c r="Q45" t="s">
        <v>211</v>
      </c>
      <c r="R45" t="s">
        <v>211</v>
      </c>
      <c r="S45" t="s">
        <v>211</v>
      </c>
      <c r="Z45" t="s">
        <v>211</v>
      </c>
      <c r="AA45" t="s">
        <v>211</v>
      </c>
      <c r="AB45" t="s">
        <v>211</v>
      </c>
      <c r="AH45">
        <v>9</v>
      </c>
    </row>
    <row r="46" spans="1:34" ht="17" x14ac:dyDescent="0.2">
      <c r="A46" s="44" t="s">
        <v>173</v>
      </c>
      <c r="B46" s="65" t="s">
        <v>441</v>
      </c>
      <c r="C46" t="s">
        <v>442</v>
      </c>
      <c r="D46" s="2" t="s">
        <v>92</v>
      </c>
      <c r="E46" s="2" t="s">
        <v>93</v>
      </c>
      <c r="F46" s="2" t="s">
        <v>167</v>
      </c>
      <c r="G46" s="2" t="s">
        <v>279</v>
      </c>
      <c r="H46">
        <v>10</v>
      </c>
      <c r="I46" t="s">
        <v>213</v>
      </c>
      <c r="J46" t="s">
        <v>211</v>
      </c>
      <c r="K46" t="s">
        <v>212</v>
      </c>
      <c r="L46" t="s">
        <v>213</v>
      </c>
      <c r="M46" t="s">
        <v>213</v>
      </c>
      <c r="N46" t="s">
        <v>211</v>
      </c>
      <c r="O46" t="s">
        <v>213</v>
      </c>
      <c r="U46" t="s">
        <v>213</v>
      </c>
      <c r="V46" t="s">
        <v>212</v>
      </c>
      <c r="W46" t="s">
        <v>211</v>
      </c>
      <c r="X46" t="s">
        <v>212</v>
      </c>
      <c r="AD46" t="s">
        <v>213</v>
      </c>
      <c r="AE46" t="s">
        <v>213</v>
      </c>
      <c r="AF46" t="s">
        <v>211</v>
      </c>
      <c r="AH46">
        <v>9</v>
      </c>
    </row>
    <row r="47" spans="1:34" ht="17" x14ac:dyDescent="0.2">
      <c r="A47" s="44" t="s">
        <v>166</v>
      </c>
      <c r="B47" s="65" t="s">
        <v>443</v>
      </c>
      <c r="C47" t="s">
        <v>444</v>
      </c>
      <c r="D47" s="2" t="s">
        <v>32</v>
      </c>
      <c r="E47" s="2" t="s">
        <v>59</v>
      </c>
      <c r="F47" s="2" t="s">
        <v>167</v>
      </c>
      <c r="G47" s="2" t="s">
        <v>279</v>
      </c>
      <c r="H47">
        <v>8</v>
      </c>
      <c r="I47" s="44" t="s">
        <v>212</v>
      </c>
      <c r="J47" t="s">
        <v>211</v>
      </c>
      <c r="K47" t="s">
        <v>211</v>
      </c>
      <c r="L47" t="s">
        <v>213</v>
      </c>
      <c r="M47" t="s">
        <v>212</v>
      </c>
      <c r="N47" t="s">
        <v>214</v>
      </c>
      <c r="O47" t="s">
        <v>214</v>
      </c>
      <c r="P47" s="44"/>
      <c r="Q47" t="s">
        <v>211</v>
      </c>
      <c r="R47" t="s">
        <v>211</v>
      </c>
      <c r="S47" t="s">
        <v>211</v>
      </c>
      <c r="T47" s="68"/>
      <c r="U47" t="s">
        <v>211</v>
      </c>
      <c r="V47" t="s">
        <v>212</v>
      </c>
      <c r="W47" t="s">
        <v>212</v>
      </c>
      <c r="X47" t="s">
        <v>212</v>
      </c>
      <c r="AH47">
        <v>10</v>
      </c>
    </row>
    <row r="48" spans="1:34" ht="17" x14ac:dyDescent="0.2">
      <c r="A48" s="44" t="s">
        <v>386</v>
      </c>
      <c r="B48" t="s">
        <v>447</v>
      </c>
      <c r="C48" t="s">
        <v>448</v>
      </c>
      <c r="D48" s="2" t="s">
        <v>27</v>
      </c>
      <c r="E48" t="s">
        <v>59</v>
      </c>
      <c r="F48" t="s">
        <v>51</v>
      </c>
      <c r="G48" t="s">
        <v>324</v>
      </c>
      <c r="H48">
        <v>10</v>
      </c>
      <c r="I48" t="s">
        <v>212</v>
      </c>
      <c r="J48" t="s">
        <v>212</v>
      </c>
      <c r="K48" t="s">
        <v>212</v>
      </c>
      <c r="L48" t="s">
        <v>212</v>
      </c>
      <c r="M48" t="s">
        <v>212</v>
      </c>
      <c r="N48" t="s">
        <v>212</v>
      </c>
      <c r="O48" t="s">
        <v>212</v>
      </c>
      <c r="Q48" t="s">
        <v>212</v>
      </c>
      <c r="R48" t="s">
        <v>212</v>
      </c>
      <c r="S48" t="s">
        <v>212</v>
      </c>
      <c r="U48" t="s">
        <v>212</v>
      </c>
      <c r="V48" t="s">
        <v>212</v>
      </c>
      <c r="W48" t="s">
        <v>212</v>
      </c>
      <c r="X48" t="s">
        <v>212</v>
      </c>
      <c r="AH48">
        <v>10</v>
      </c>
    </row>
    <row r="49" spans="1:34" ht="17" x14ac:dyDescent="0.2">
      <c r="A49" s="3" t="s">
        <v>171</v>
      </c>
      <c r="B49" s="65" t="s">
        <v>449</v>
      </c>
      <c r="C49" t="s">
        <v>450</v>
      </c>
      <c r="D49" s="65" t="s">
        <v>27</v>
      </c>
      <c r="E49" s="65" t="s">
        <v>57</v>
      </c>
      <c r="F49" s="65" t="s">
        <v>167</v>
      </c>
      <c r="G49" s="65" t="s">
        <v>279</v>
      </c>
      <c r="H49">
        <v>9</v>
      </c>
      <c r="I49" t="s">
        <v>211</v>
      </c>
      <c r="J49" t="s">
        <v>211</v>
      </c>
      <c r="K49" t="s">
        <v>212</v>
      </c>
      <c r="L49" t="s">
        <v>211</v>
      </c>
      <c r="M49" t="s">
        <v>213</v>
      </c>
      <c r="N49" t="s">
        <v>211</v>
      </c>
      <c r="O49" t="s">
        <v>211</v>
      </c>
      <c r="P49" s="86" t="s">
        <v>451</v>
      </c>
      <c r="Q49" t="s">
        <v>212</v>
      </c>
      <c r="R49" t="s">
        <v>211</v>
      </c>
      <c r="S49" t="s">
        <v>211</v>
      </c>
      <c r="T49" s="68"/>
      <c r="U49" t="s">
        <v>211</v>
      </c>
      <c r="V49" t="s">
        <v>212</v>
      </c>
      <c r="W49" t="s">
        <v>211</v>
      </c>
      <c r="X49" t="s">
        <v>211</v>
      </c>
      <c r="Y49" s="44"/>
      <c r="Z49" s="86" t="s">
        <v>214</v>
      </c>
      <c r="AA49" t="s">
        <v>211</v>
      </c>
      <c r="AB49" t="s">
        <v>211</v>
      </c>
      <c r="AC49" s="68"/>
      <c r="AH49">
        <v>11</v>
      </c>
    </row>
  </sheetData>
  <hyperlinks>
    <hyperlink ref="A34" r:id="rId1"/>
    <hyperlink ref="A40" r:id="rId2"/>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abSelected="1" workbookViewId="0">
      <selection activeCell="C9" sqref="C9"/>
    </sheetView>
  </sheetViews>
  <sheetFormatPr baseColWidth="10" defaultRowHeight="14" x14ac:dyDescent="0.2"/>
  <cols>
    <col min="1" max="1" width="27.59765625" bestFit="1" customWidth="1"/>
    <col min="2" max="2" width="8" bestFit="1" customWidth="1"/>
    <col min="3" max="3" width="12.59765625" bestFit="1" customWidth="1"/>
    <col min="4" max="4" width="13.19921875" bestFit="1" customWidth="1"/>
  </cols>
  <sheetData>
    <row r="1" spans="1:4" x14ac:dyDescent="0.2">
      <c r="A1" s="10" t="s">
        <v>45</v>
      </c>
      <c r="B1" s="10" t="s">
        <v>287</v>
      </c>
      <c r="C1" s="10" t="s">
        <v>288</v>
      </c>
      <c r="D1" s="10" t="s">
        <v>289</v>
      </c>
    </row>
    <row r="2" spans="1:4" x14ac:dyDescent="0.2">
      <c r="A2" t="s">
        <v>108</v>
      </c>
      <c r="B2">
        <v>25</v>
      </c>
      <c r="C2">
        <v>21</v>
      </c>
      <c r="D2">
        <f>ROUND((C2/B2)*100,0)</f>
        <v>84</v>
      </c>
    </row>
    <row r="3" spans="1:4" x14ac:dyDescent="0.2">
      <c r="A3" t="s">
        <v>279</v>
      </c>
      <c r="B3">
        <v>13</v>
      </c>
      <c r="C3">
        <v>9</v>
      </c>
      <c r="D3">
        <f>ROUND((C3/B3)*100,0)</f>
        <v>69</v>
      </c>
    </row>
    <row r="4" spans="1:4" x14ac:dyDescent="0.2">
      <c r="A4" t="s">
        <v>52</v>
      </c>
      <c r="B4">
        <v>28</v>
      </c>
      <c r="C4">
        <v>12</v>
      </c>
      <c r="D4">
        <f>ROUND((C4/B4)*100,0)</f>
        <v>43</v>
      </c>
    </row>
    <row r="5" spans="1:4" x14ac:dyDescent="0.2">
      <c r="A5" t="s">
        <v>324</v>
      </c>
      <c r="B5">
        <v>16</v>
      </c>
      <c r="C5">
        <v>5</v>
      </c>
      <c r="D5">
        <f>ROUND((C5/B5)*100,0)</f>
        <v>31</v>
      </c>
    </row>
    <row r="6" spans="1:4" x14ac:dyDescent="0.2">
      <c r="A6" s="10" t="s">
        <v>277</v>
      </c>
      <c r="B6" s="10" t="s">
        <v>287</v>
      </c>
      <c r="C6" s="10" t="s">
        <v>288</v>
      </c>
      <c r="D6" s="10" t="s">
        <v>289</v>
      </c>
    </row>
    <row r="7" spans="1:4" x14ac:dyDescent="0.2">
      <c r="A7" t="s">
        <v>126</v>
      </c>
      <c r="B7">
        <v>19</v>
      </c>
      <c r="C7">
        <v>7</v>
      </c>
      <c r="D7">
        <f>ROUND((C7/B7)*100,0)</f>
        <v>37</v>
      </c>
    </row>
    <row r="8" spans="1:4" x14ac:dyDescent="0.2">
      <c r="A8" t="s">
        <v>153</v>
      </c>
      <c r="B8">
        <v>2</v>
      </c>
      <c r="C8">
        <v>2</v>
      </c>
      <c r="D8">
        <f t="shared" ref="D8:D13" si="0">ROUND((C8/B8)*100,0)</f>
        <v>100</v>
      </c>
    </row>
    <row r="9" spans="1:4" x14ac:dyDescent="0.2">
      <c r="A9" t="s">
        <v>167</v>
      </c>
      <c r="B9">
        <v>13</v>
      </c>
      <c r="C9">
        <v>9</v>
      </c>
      <c r="D9">
        <f t="shared" si="0"/>
        <v>69</v>
      </c>
    </row>
    <row r="10" spans="1:4" x14ac:dyDescent="0.2">
      <c r="A10" t="s">
        <v>51</v>
      </c>
      <c r="B10">
        <v>37</v>
      </c>
      <c r="C10">
        <v>22</v>
      </c>
      <c r="D10">
        <f t="shared" si="0"/>
        <v>59</v>
      </c>
    </row>
    <row r="11" spans="1:4" x14ac:dyDescent="0.2">
      <c r="A11" t="s">
        <v>88</v>
      </c>
      <c r="B11">
        <v>3</v>
      </c>
      <c r="C11">
        <v>1</v>
      </c>
      <c r="D11">
        <f t="shared" si="0"/>
        <v>33</v>
      </c>
    </row>
    <row r="12" spans="1:4" x14ac:dyDescent="0.2">
      <c r="A12" t="s">
        <v>159</v>
      </c>
      <c r="B12">
        <v>4</v>
      </c>
      <c r="C12">
        <v>4</v>
      </c>
      <c r="D12">
        <f t="shared" si="0"/>
        <v>100</v>
      </c>
    </row>
    <row r="13" spans="1:4" x14ac:dyDescent="0.2">
      <c r="A13" t="s">
        <v>98</v>
      </c>
      <c r="B13">
        <v>4</v>
      </c>
      <c r="C13">
        <v>2</v>
      </c>
      <c r="D13">
        <f t="shared" si="0"/>
        <v>50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0"/>
  <sheetViews>
    <sheetView topLeftCell="A13" workbookViewId="0">
      <selection activeCell="A23" sqref="A23:XFD23"/>
    </sheetView>
  </sheetViews>
  <sheetFormatPr baseColWidth="10" defaultRowHeight="14" x14ac:dyDescent="0.2"/>
  <cols>
    <col min="1" max="1" width="34.796875" bestFit="1" customWidth="1"/>
    <col min="2" max="2" width="11.59765625" bestFit="1" customWidth="1"/>
    <col min="3" max="3" width="10.3984375" bestFit="1" customWidth="1"/>
    <col min="4" max="4" width="25.59765625" bestFit="1" customWidth="1"/>
    <col min="5" max="5" width="27.59765625" bestFit="1" customWidth="1"/>
    <col min="6" max="6" width="10.3984375" bestFit="1" customWidth="1"/>
    <col min="7" max="7" width="8" bestFit="1" customWidth="1"/>
    <col min="8" max="8" width="62.3984375" bestFit="1" customWidth="1"/>
    <col min="9" max="9" width="52" bestFit="1" customWidth="1"/>
    <col min="10" max="10" width="98" bestFit="1" customWidth="1"/>
    <col min="11" max="11" width="57" bestFit="1" customWidth="1"/>
    <col min="12" max="12" width="76.796875" bestFit="1" customWidth="1"/>
    <col min="13" max="13" width="84.59765625" bestFit="1" customWidth="1"/>
    <col min="14" max="14" width="97" bestFit="1" customWidth="1"/>
    <col min="15" max="15" width="87.19921875" bestFit="1" customWidth="1"/>
    <col min="16" max="16" width="103.59765625" bestFit="1" customWidth="1"/>
    <col min="17" max="17" width="64.3984375" bestFit="1" customWidth="1"/>
    <col min="18" max="18" width="101.19921875" bestFit="1" customWidth="1"/>
    <col min="19" max="19" width="73.3984375" bestFit="1" customWidth="1"/>
    <col min="20" max="20" width="95" bestFit="1" customWidth="1"/>
    <col min="21" max="21" width="87.19921875" bestFit="1" customWidth="1"/>
    <col min="22" max="22" width="74.796875" bestFit="1" customWidth="1"/>
    <col min="23" max="23" width="53" bestFit="1" customWidth="1"/>
    <col min="24" max="24" width="51.19921875" bestFit="1" customWidth="1"/>
    <col min="25" max="25" width="91.796875" bestFit="1" customWidth="1"/>
    <col min="26" max="26" width="127.796875" bestFit="1" customWidth="1"/>
    <col min="27" max="27" width="134.3984375" bestFit="1" customWidth="1"/>
    <col min="28" max="28" width="94.3984375" bestFit="1" customWidth="1"/>
    <col min="29" max="29" width="89.59765625" bestFit="1" customWidth="1"/>
    <col min="30" max="30" width="59.19921875" bestFit="1" customWidth="1"/>
    <col min="31" max="31" width="59" bestFit="1" customWidth="1"/>
    <col min="32" max="32" width="34.19921875" bestFit="1" customWidth="1"/>
    <col min="33" max="33" width="79.19921875" bestFit="1" customWidth="1"/>
    <col min="34" max="34" width="7.3984375" bestFit="1" customWidth="1"/>
  </cols>
  <sheetData>
    <row r="1" spans="1:34" s="10" customFormat="1" x14ac:dyDescent="0.2">
      <c r="A1" s="10" t="s">
        <v>0</v>
      </c>
      <c r="B1" s="10" t="s">
        <v>1</v>
      </c>
      <c r="C1" s="10" t="s">
        <v>2</v>
      </c>
      <c r="D1" s="10" t="s">
        <v>42</v>
      </c>
      <c r="E1" s="11" t="s">
        <v>43</v>
      </c>
      <c r="F1" s="11" t="s">
        <v>44</v>
      </c>
      <c r="G1" s="11" t="s">
        <v>45</v>
      </c>
      <c r="H1" s="10" t="s">
        <v>3</v>
      </c>
      <c r="I1" s="10" t="s">
        <v>4</v>
      </c>
      <c r="P1" s="10" t="s">
        <v>5</v>
      </c>
      <c r="Q1" s="10" t="s">
        <v>6</v>
      </c>
      <c r="T1" s="10" t="s">
        <v>7</v>
      </c>
      <c r="U1" s="10" t="s">
        <v>8</v>
      </c>
      <c r="Y1" s="10" t="s">
        <v>9</v>
      </c>
      <c r="Z1" s="10" t="s">
        <v>10</v>
      </c>
      <c r="AC1" s="10" t="s">
        <v>11</v>
      </c>
      <c r="AD1" s="10" t="s">
        <v>12</v>
      </c>
      <c r="AG1" s="10" t="s">
        <v>13</v>
      </c>
      <c r="AH1" s="10" t="s">
        <v>308</v>
      </c>
    </row>
    <row r="2" spans="1:34" s="10" customFormat="1" x14ac:dyDescent="0.2">
      <c r="A2" s="10" t="s">
        <v>14</v>
      </c>
      <c r="B2" s="10" t="s">
        <v>14</v>
      </c>
      <c r="C2" s="10" t="s">
        <v>14</v>
      </c>
      <c r="D2" s="10" t="s">
        <v>14</v>
      </c>
      <c r="I2" s="10" t="s">
        <v>205</v>
      </c>
      <c r="J2" s="10" t="s">
        <v>206</v>
      </c>
      <c r="K2" s="10" t="s">
        <v>207</v>
      </c>
      <c r="L2" s="10" t="s">
        <v>217</v>
      </c>
      <c r="M2" s="10" t="s">
        <v>208</v>
      </c>
      <c r="N2" s="10" t="s">
        <v>209</v>
      </c>
      <c r="O2" s="10" t="s">
        <v>210</v>
      </c>
      <c r="P2" s="10" t="s">
        <v>15</v>
      </c>
      <c r="Q2" s="10" t="s">
        <v>218</v>
      </c>
      <c r="R2" s="10" t="s">
        <v>219</v>
      </c>
      <c r="S2" s="10" t="s">
        <v>220</v>
      </c>
      <c r="T2" s="10" t="s">
        <v>15</v>
      </c>
      <c r="U2" s="10" t="s">
        <v>221</v>
      </c>
      <c r="V2" s="10" t="s">
        <v>222</v>
      </c>
      <c r="W2" s="10" t="s">
        <v>223</v>
      </c>
      <c r="X2" s="10" t="s">
        <v>224</v>
      </c>
      <c r="Y2" s="10" t="s">
        <v>15</v>
      </c>
      <c r="Z2" s="10" t="s">
        <v>225</v>
      </c>
      <c r="AA2" s="10" t="s">
        <v>226</v>
      </c>
      <c r="AB2" s="10" t="s">
        <v>227</v>
      </c>
      <c r="AC2" s="10" t="s">
        <v>15</v>
      </c>
      <c r="AD2" s="10" t="s">
        <v>228</v>
      </c>
      <c r="AE2" s="10" t="s">
        <v>229</v>
      </c>
      <c r="AF2" s="10" t="s">
        <v>230</v>
      </c>
      <c r="AG2" s="10" t="s">
        <v>15</v>
      </c>
      <c r="AH2" s="10">
        <v>1</v>
      </c>
    </row>
    <row r="3" spans="1:34" x14ac:dyDescent="0.2">
      <c r="A3" t="s">
        <v>16</v>
      </c>
      <c r="B3" t="s">
        <v>17</v>
      </c>
      <c r="C3" t="s">
        <v>18</v>
      </c>
      <c r="D3" t="s">
        <v>19</v>
      </c>
      <c r="E3" t="s">
        <v>50</v>
      </c>
      <c r="F3" t="s">
        <v>167</v>
      </c>
      <c r="G3" t="s">
        <v>168</v>
      </c>
      <c r="H3">
        <v>10</v>
      </c>
      <c r="I3" t="s">
        <v>211</v>
      </c>
      <c r="J3" t="s">
        <v>212</v>
      </c>
      <c r="K3" t="s">
        <v>212</v>
      </c>
      <c r="L3" t="s">
        <v>213</v>
      </c>
      <c r="M3" t="s">
        <v>211</v>
      </c>
      <c r="N3" t="s">
        <v>214</v>
      </c>
      <c r="O3" t="s">
        <v>214</v>
      </c>
      <c r="Q3" t="s">
        <v>212</v>
      </c>
      <c r="R3" t="s">
        <v>212</v>
      </c>
      <c r="S3" t="s">
        <v>211</v>
      </c>
      <c r="U3" t="s">
        <v>211</v>
      </c>
      <c r="V3" t="s">
        <v>211</v>
      </c>
      <c r="W3" t="s">
        <v>213</v>
      </c>
      <c r="X3" t="s">
        <v>211</v>
      </c>
      <c r="Z3" t="s">
        <v>211</v>
      </c>
      <c r="AA3" t="s">
        <v>211</v>
      </c>
      <c r="AB3" t="s">
        <v>211</v>
      </c>
      <c r="AD3" t="s">
        <v>213</v>
      </c>
      <c r="AE3" t="s">
        <v>213</v>
      </c>
      <c r="AF3" t="s">
        <v>213</v>
      </c>
      <c r="AH3">
        <v>1</v>
      </c>
    </row>
    <row r="4" spans="1:34" x14ac:dyDescent="0.2">
      <c r="A4" t="s">
        <v>20</v>
      </c>
      <c r="B4" t="s">
        <v>21</v>
      </c>
      <c r="C4" t="s">
        <v>22</v>
      </c>
      <c r="D4" t="s">
        <v>23</v>
      </c>
      <c r="E4" t="s">
        <v>50</v>
      </c>
      <c r="F4" t="s">
        <v>51</v>
      </c>
      <c r="G4" t="s">
        <v>52</v>
      </c>
      <c r="H4">
        <v>8</v>
      </c>
      <c r="I4" t="s">
        <v>212</v>
      </c>
      <c r="J4" t="s">
        <v>212</v>
      </c>
      <c r="K4" t="s">
        <v>212</v>
      </c>
      <c r="L4" t="s">
        <v>212</v>
      </c>
      <c r="M4" t="s">
        <v>212</v>
      </c>
      <c r="N4" t="s">
        <v>212</v>
      </c>
      <c r="O4" t="s">
        <v>212</v>
      </c>
      <c r="Q4" t="s">
        <v>212</v>
      </c>
      <c r="R4" t="s">
        <v>212</v>
      </c>
      <c r="S4" t="s">
        <v>212</v>
      </c>
      <c r="U4" t="s">
        <v>212</v>
      </c>
      <c r="V4" t="s">
        <v>212</v>
      </c>
      <c r="W4" t="s">
        <v>212</v>
      </c>
      <c r="X4" t="s">
        <v>212</v>
      </c>
      <c r="Z4" t="s">
        <v>212</v>
      </c>
      <c r="AA4" t="s">
        <v>211</v>
      </c>
      <c r="AB4" t="s">
        <v>211</v>
      </c>
      <c r="AD4" t="s">
        <v>212</v>
      </c>
      <c r="AE4" t="s">
        <v>212</v>
      </c>
      <c r="AF4" t="s">
        <v>212</v>
      </c>
      <c r="AH4">
        <v>1</v>
      </c>
    </row>
    <row r="5" spans="1:34" x14ac:dyDescent="0.2">
      <c r="A5" t="s">
        <v>33</v>
      </c>
      <c r="B5" t="s">
        <v>34</v>
      </c>
      <c r="C5" t="s">
        <v>35</v>
      </c>
      <c r="D5" t="s">
        <v>32</v>
      </c>
      <c r="E5" t="s">
        <v>59</v>
      </c>
      <c r="F5" t="s">
        <v>51</v>
      </c>
      <c r="G5" t="s">
        <v>52</v>
      </c>
      <c r="H5">
        <v>8</v>
      </c>
      <c r="I5" t="s">
        <v>211</v>
      </c>
      <c r="J5" t="s">
        <v>212</v>
      </c>
      <c r="K5" t="s">
        <v>212</v>
      </c>
      <c r="L5" t="s">
        <v>212</v>
      </c>
      <c r="M5" t="s">
        <v>212</v>
      </c>
      <c r="N5" t="s">
        <v>212</v>
      </c>
      <c r="O5" t="s">
        <v>213</v>
      </c>
      <c r="Q5" t="s">
        <v>212</v>
      </c>
      <c r="R5" t="s">
        <v>216</v>
      </c>
      <c r="S5" t="s">
        <v>216</v>
      </c>
      <c r="U5" t="s">
        <v>216</v>
      </c>
      <c r="V5" t="s">
        <v>216</v>
      </c>
      <c r="W5" t="s">
        <v>216</v>
      </c>
      <c r="X5" t="s">
        <v>216</v>
      </c>
      <c r="AH5">
        <v>1</v>
      </c>
    </row>
    <row r="6" spans="1:34" x14ac:dyDescent="0.2">
      <c r="A6" t="s">
        <v>29</v>
      </c>
      <c r="B6" t="s">
        <v>30</v>
      </c>
      <c r="C6" t="s">
        <v>31</v>
      </c>
      <c r="D6" t="s">
        <v>32</v>
      </c>
      <c r="E6" t="s">
        <v>59</v>
      </c>
      <c r="F6" t="s">
        <v>88</v>
      </c>
      <c r="G6" t="s">
        <v>52</v>
      </c>
      <c r="H6">
        <v>10</v>
      </c>
      <c r="I6" t="s">
        <v>212</v>
      </c>
      <c r="J6" t="s">
        <v>212</v>
      </c>
      <c r="K6" t="s">
        <v>212</v>
      </c>
      <c r="L6" t="s">
        <v>211</v>
      </c>
      <c r="M6" t="s">
        <v>211</v>
      </c>
      <c r="N6" t="s">
        <v>211</v>
      </c>
      <c r="O6" t="s">
        <v>212</v>
      </c>
      <c r="Q6" t="s">
        <v>216</v>
      </c>
      <c r="R6" t="s">
        <v>216</v>
      </c>
      <c r="S6" t="s">
        <v>216</v>
      </c>
      <c r="U6" t="s">
        <v>212</v>
      </c>
      <c r="V6" t="s">
        <v>216</v>
      </c>
      <c r="W6" t="s">
        <v>212</v>
      </c>
      <c r="X6" t="s">
        <v>212</v>
      </c>
      <c r="AH6">
        <v>1</v>
      </c>
    </row>
    <row r="7" spans="1:34" x14ac:dyDescent="0.2">
      <c r="A7" t="s">
        <v>36</v>
      </c>
      <c r="B7" t="s">
        <v>37</v>
      </c>
      <c r="C7" t="s">
        <v>38</v>
      </c>
      <c r="D7" t="s">
        <v>39</v>
      </c>
      <c r="E7" t="s">
        <v>144</v>
      </c>
      <c r="F7" t="s">
        <v>167</v>
      </c>
      <c r="G7" t="s">
        <v>181</v>
      </c>
      <c r="H7">
        <v>10</v>
      </c>
      <c r="I7" t="s">
        <v>211</v>
      </c>
      <c r="J7" t="s">
        <v>211</v>
      </c>
      <c r="K7" t="s">
        <v>216</v>
      </c>
      <c r="L7" t="s">
        <v>216</v>
      </c>
      <c r="M7" t="s">
        <v>212</v>
      </c>
      <c r="N7" t="s">
        <v>211</v>
      </c>
      <c r="O7" t="s">
        <v>211</v>
      </c>
      <c r="Q7" t="s">
        <v>211</v>
      </c>
      <c r="R7" t="s">
        <v>211</v>
      </c>
      <c r="S7" t="s">
        <v>211</v>
      </c>
      <c r="Z7" t="s">
        <v>212</v>
      </c>
      <c r="AA7" t="s">
        <v>212</v>
      </c>
      <c r="AB7" t="s">
        <v>211</v>
      </c>
      <c r="AH7">
        <v>1</v>
      </c>
    </row>
    <row r="8" spans="1:34" x14ac:dyDescent="0.2">
      <c r="A8" t="s">
        <v>24</v>
      </c>
      <c r="B8" t="s">
        <v>25</v>
      </c>
      <c r="C8" t="s">
        <v>26</v>
      </c>
      <c r="D8" t="s">
        <v>27</v>
      </c>
      <c r="E8" t="s">
        <v>57</v>
      </c>
      <c r="F8" t="s">
        <v>167</v>
      </c>
      <c r="G8" t="s">
        <v>181</v>
      </c>
      <c r="H8">
        <v>6</v>
      </c>
      <c r="I8" t="s">
        <v>213</v>
      </c>
      <c r="J8" t="s">
        <v>213</v>
      </c>
      <c r="K8" t="s">
        <v>213</v>
      </c>
      <c r="L8" t="s">
        <v>215</v>
      </c>
      <c r="M8" t="s">
        <v>211</v>
      </c>
      <c r="N8" t="s">
        <v>213</v>
      </c>
      <c r="O8" t="s">
        <v>213</v>
      </c>
      <c r="P8" t="s">
        <v>28</v>
      </c>
      <c r="Q8" t="s">
        <v>212</v>
      </c>
      <c r="R8" t="s">
        <v>212</v>
      </c>
      <c r="S8" t="s">
        <v>211</v>
      </c>
      <c r="U8" t="s">
        <v>215</v>
      </c>
      <c r="V8" t="s">
        <v>213</v>
      </c>
      <c r="W8" t="s">
        <v>215</v>
      </c>
      <c r="X8" t="s">
        <v>213</v>
      </c>
      <c r="Z8" t="s">
        <v>215</v>
      </c>
      <c r="AA8" t="s">
        <v>211</v>
      </c>
      <c r="AB8" t="s">
        <v>211</v>
      </c>
      <c r="AH8">
        <v>1</v>
      </c>
    </row>
    <row r="9" spans="1:34" ht="16" x14ac:dyDescent="0.2">
      <c r="A9" s="44" t="s">
        <v>349</v>
      </c>
      <c r="B9" s="44" t="s">
        <v>350</v>
      </c>
      <c r="C9" t="s">
        <v>351</v>
      </c>
      <c r="D9" t="s">
        <v>39</v>
      </c>
      <c r="E9" t="s">
        <v>144</v>
      </c>
      <c r="F9" t="s">
        <v>167</v>
      </c>
      <c r="G9" t="s">
        <v>181</v>
      </c>
      <c r="H9">
        <v>8</v>
      </c>
      <c r="I9" t="s">
        <v>212</v>
      </c>
      <c r="J9" t="s">
        <v>214</v>
      </c>
      <c r="K9" t="s">
        <v>216</v>
      </c>
      <c r="L9" t="s">
        <v>214</v>
      </c>
      <c r="M9" t="s">
        <v>212</v>
      </c>
      <c r="N9" t="s">
        <v>214</v>
      </c>
      <c r="O9" t="s">
        <v>216</v>
      </c>
      <c r="Q9" t="s">
        <v>212</v>
      </c>
      <c r="R9" t="s">
        <v>216</v>
      </c>
      <c r="S9" t="s">
        <v>212</v>
      </c>
      <c r="Z9" t="s">
        <v>212</v>
      </c>
      <c r="AA9" t="s">
        <v>212</v>
      </c>
      <c r="AB9" t="s">
        <v>212</v>
      </c>
      <c r="AH9">
        <v>4</v>
      </c>
    </row>
    <row r="10" spans="1:34" ht="17" x14ac:dyDescent="0.2">
      <c r="A10" s="44" t="s">
        <v>193</v>
      </c>
      <c r="B10" t="s">
        <v>407</v>
      </c>
      <c r="C10" t="s">
        <v>408</v>
      </c>
      <c r="D10" t="s">
        <v>19</v>
      </c>
      <c r="E10" t="s">
        <v>50</v>
      </c>
      <c r="F10" s="2" t="s">
        <v>167</v>
      </c>
      <c r="G10" s="2" t="s">
        <v>181</v>
      </c>
      <c r="H10">
        <v>9</v>
      </c>
      <c r="I10" t="s">
        <v>216</v>
      </c>
      <c r="J10" t="s">
        <v>216</v>
      </c>
      <c r="K10" s="44" t="s">
        <v>212</v>
      </c>
      <c r="L10" t="s">
        <v>214</v>
      </c>
      <c r="M10" s="44" t="s">
        <v>212</v>
      </c>
      <c r="N10" s="44" t="s">
        <v>212</v>
      </c>
      <c r="O10" s="44" t="s">
        <v>212</v>
      </c>
      <c r="Q10" s="44" t="s">
        <v>212</v>
      </c>
      <c r="R10" s="44" t="s">
        <v>212</v>
      </c>
      <c r="S10" s="44" t="s">
        <v>212</v>
      </c>
      <c r="U10" t="s">
        <v>211</v>
      </c>
      <c r="V10" t="s">
        <v>212</v>
      </c>
      <c r="W10" s="44" t="s">
        <v>211</v>
      </c>
      <c r="X10" t="s">
        <v>212</v>
      </c>
      <c r="Z10" t="s">
        <v>212</v>
      </c>
      <c r="AA10" t="s">
        <v>216</v>
      </c>
      <c r="AB10" t="s">
        <v>212</v>
      </c>
      <c r="AD10" t="s">
        <v>212</v>
      </c>
      <c r="AE10" t="s">
        <v>216</v>
      </c>
      <c r="AF10" t="s">
        <v>211</v>
      </c>
      <c r="AH10">
        <v>1</v>
      </c>
    </row>
    <row r="11" spans="1:34" ht="17" x14ac:dyDescent="0.2">
      <c r="A11" s="44" t="s">
        <v>81</v>
      </c>
      <c r="B11" s="67" t="s">
        <v>409</v>
      </c>
      <c r="C11" t="s">
        <v>410</v>
      </c>
      <c r="D11" s="2" t="s">
        <v>82</v>
      </c>
      <c r="E11" s="2" t="s">
        <v>50</v>
      </c>
      <c r="F11" s="2" t="s">
        <v>51</v>
      </c>
      <c r="G11" s="2" t="s">
        <v>52</v>
      </c>
      <c r="H11">
        <v>10</v>
      </c>
      <c r="I11" t="s">
        <v>212</v>
      </c>
      <c r="J11" t="s">
        <v>212</v>
      </c>
      <c r="K11" t="s">
        <v>212</v>
      </c>
      <c r="L11" t="s">
        <v>211</v>
      </c>
      <c r="M11" t="s">
        <v>212</v>
      </c>
      <c r="N11" t="s">
        <v>213</v>
      </c>
      <c r="O11" t="s">
        <v>213</v>
      </c>
      <c r="Q11" t="s">
        <v>212</v>
      </c>
      <c r="R11" t="s">
        <v>212</v>
      </c>
      <c r="S11" t="s">
        <v>212</v>
      </c>
      <c r="U11" t="s">
        <v>211</v>
      </c>
      <c r="V11" t="s">
        <v>216</v>
      </c>
      <c r="W11" t="s">
        <v>212</v>
      </c>
      <c r="X11" t="s">
        <v>212</v>
      </c>
      <c r="Z11" t="s">
        <v>212</v>
      </c>
      <c r="AA11" t="s">
        <v>216</v>
      </c>
      <c r="AB11" t="s">
        <v>212</v>
      </c>
      <c r="AD11" t="s">
        <v>212</v>
      </c>
      <c r="AE11" t="s">
        <v>211</v>
      </c>
      <c r="AF11" t="s">
        <v>212</v>
      </c>
      <c r="AH11">
        <v>6</v>
      </c>
    </row>
    <row r="12" spans="1:34" ht="17" x14ac:dyDescent="0.2">
      <c r="A12" s="7" t="s">
        <v>85</v>
      </c>
      <c r="B12" s="3" t="s">
        <v>411</v>
      </c>
      <c r="C12" t="s">
        <v>412</v>
      </c>
      <c r="D12" s="2" t="s">
        <v>19</v>
      </c>
      <c r="E12" s="2" t="s">
        <v>50</v>
      </c>
      <c r="F12" s="2" t="s">
        <v>51</v>
      </c>
      <c r="G12" s="2" t="s">
        <v>52</v>
      </c>
      <c r="H12">
        <v>10</v>
      </c>
      <c r="I12" t="s">
        <v>216</v>
      </c>
      <c r="J12" t="s">
        <v>216</v>
      </c>
      <c r="K12" t="s">
        <v>212</v>
      </c>
      <c r="L12" t="s">
        <v>212</v>
      </c>
      <c r="M12" t="s">
        <v>212</v>
      </c>
      <c r="N12" t="s">
        <v>216</v>
      </c>
      <c r="O12" t="s">
        <v>211</v>
      </c>
      <c r="P12" s="44" t="s">
        <v>413</v>
      </c>
      <c r="Q12" t="s">
        <v>216</v>
      </c>
      <c r="R12" t="s">
        <v>216</v>
      </c>
      <c r="S12" t="s">
        <v>216</v>
      </c>
      <c r="U12" t="s">
        <v>216</v>
      </c>
      <c r="V12" t="s">
        <v>216</v>
      </c>
      <c r="W12" t="s">
        <v>216</v>
      </c>
      <c r="X12" t="s">
        <v>216</v>
      </c>
      <c r="Z12" t="s">
        <v>212</v>
      </c>
      <c r="AA12" t="s">
        <v>211</v>
      </c>
      <c r="AB12" t="s">
        <v>216</v>
      </c>
      <c r="AD12" t="s">
        <v>212</v>
      </c>
      <c r="AE12" t="s">
        <v>212</v>
      </c>
      <c r="AF12" s="44" t="s">
        <v>216</v>
      </c>
      <c r="AH12">
        <v>6</v>
      </c>
    </row>
    <row r="13" spans="1:34" ht="17" x14ac:dyDescent="0.2">
      <c r="A13" s="2" t="s">
        <v>67</v>
      </c>
      <c r="B13" s="3" t="s">
        <v>407</v>
      </c>
      <c r="C13" t="s">
        <v>414</v>
      </c>
      <c r="D13" s="2" t="s">
        <v>27</v>
      </c>
      <c r="E13" s="2" t="s">
        <v>57</v>
      </c>
      <c r="F13" s="2" t="s">
        <v>51</v>
      </c>
      <c r="G13" s="2" t="s">
        <v>52</v>
      </c>
      <c r="H13">
        <v>10</v>
      </c>
      <c r="I13" t="s">
        <v>212</v>
      </c>
      <c r="J13" t="s">
        <v>212</v>
      </c>
      <c r="K13" t="s">
        <v>212</v>
      </c>
      <c r="L13" t="s">
        <v>212</v>
      </c>
      <c r="M13" t="s">
        <v>212</v>
      </c>
      <c r="N13" t="s">
        <v>212</v>
      </c>
      <c r="O13" t="s">
        <v>211</v>
      </c>
      <c r="Q13" t="s">
        <v>212</v>
      </c>
      <c r="R13" t="s">
        <v>212</v>
      </c>
      <c r="S13" t="s">
        <v>212</v>
      </c>
      <c r="U13" t="s">
        <v>211</v>
      </c>
      <c r="V13" t="s">
        <v>212</v>
      </c>
      <c r="W13" t="s">
        <v>212</v>
      </c>
      <c r="X13" t="s">
        <v>212</v>
      </c>
      <c r="Z13" t="s">
        <v>212</v>
      </c>
      <c r="AA13" t="s">
        <v>212</v>
      </c>
      <c r="AB13" t="s">
        <v>212</v>
      </c>
      <c r="AH13">
        <v>6</v>
      </c>
    </row>
    <row r="14" spans="1:34" ht="48" x14ac:dyDescent="0.2">
      <c r="A14" s="3" t="s">
        <v>76</v>
      </c>
      <c r="B14" s="3" t="s">
        <v>415</v>
      </c>
      <c r="C14" t="s">
        <v>416</v>
      </c>
      <c r="D14" s="2" t="s">
        <v>27</v>
      </c>
      <c r="E14" s="2" t="s">
        <v>57</v>
      </c>
      <c r="F14" s="2" t="s">
        <v>51</v>
      </c>
      <c r="G14" s="2" t="s">
        <v>52</v>
      </c>
      <c r="H14">
        <v>10</v>
      </c>
      <c r="I14" t="s">
        <v>212</v>
      </c>
      <c r="J14" t="s">
        <v>212</v>
      </c>
      <c r="K14" t="s">
        <v>212</v>
      </c>
      <c r="L14" t="s">
        <v>214</v>
      </c>
      <c r="M14" t="s">
        <v>211</v>
      </c>
      <c r="N14" t="s">
        <v>211</v>
      </c>
      <c r="O14" t="s">
        <v>212</v>
      </c>
      <c r="P14" s="69" t="s">
        <v>420</v>
      </c>
      <c r="Q14" t="s">
        <v>211</v>
      </c>
      <c r="R14" t="s">
        <v>212</v>
      </c>
      <c r="S14" t="s">
        <v>212</v>
      </c>
      <c r="T14" s="68" t="s">
        <v>419</v>
      </c>
      <c r="U14" t="s">
        <v>212</v>
      </c>
      <c r="V14" t="s">
        <v>216</v>
      </c>
      <c r="W14" t="s">
        <v>212</v>
      </c>
      <c r="X14" t="s">
        <v>212</v>
      </c>
      <c r="Y14" s="44" t="s">
        <v>417</v>
      </c>
      <c r="Z14" t="s">
        <v>211</v>
      </c>
      <c r="AA14" t="s">
        <v>211</v>
      </c>
      <c r="AB14" t="s">
        <v>212</v>
      </c>
      <c r="AC14" s="68" t="s">
        <v>418</v>
      </c>
      <c r="AH14">
        <v>6</v>
      </c>
    </row>
    <row r="15" spans="1:34" ht="32" x14ac:dyDescent="0.2">
      <c r="A15" s="4" t="s">
        <v>56</v>
      </c>
      <c r="B15" s="3" t="s">
        <v>421</v>
      </c>
      <c r="C15" t="s">
        <v>422</v>
      </c>
      <c r="D15" s="2" t="s">
        <v>27</v>
      </c>
      <c r="E15" s="2" t="s">
        <v>57</v>
      </c>
      <c r="F15" s="2" t="s">
        <v>51</v>
      </c>
      <c r="G15" s="2" t="s">
        <v>52</v>
      </c>
      <c r="H15">
        <v>9</v>
      </c>
      <c r="I15" t="s">
        <v>211</v>
      </c>
      <c r="J15" t="s">
        <v>211</v>
      </c>
      <c r="K15" t="s">
        <v>212</v>
      </c>
      <c r="L15" t="s">
        <v>214</v>
      </c>
      <c r="M15" t="s">
        <v>214</v>
      </c>
      <c r="N15" t="s">
        <v>214</v>
      </c>
      <c r="O15" t="s">
        <v>214</v>
      </c>
      <c r="Q15" t="s">
        <v>212</v>
      </c>
      <c r="R15" t="s">
        <v>216</v>
      </c>
      <c r="S15" t="s">
        <v>212</v>
      </c>
      <c r="T15" s="68" t="s">
        <v>423</v>
      </c>
      <c r="U15" t="s">
        <v>212</v>
      </c>
      <c r="V15" t="s">
        <v>212</v>
      </c>
      <c r="W15" t="s">
        <v>212</v>
      </c>
      <c r="X15" t="s">
        <v>212</v>
      </c>
      <c r="Z15" t="s">
        <v>215</v>
      </c>
      <c r="AA15" t="s">
        <v>212</v>
      </c>
      <c r="AB15" t="s">
        <v>212</v>
      </c>
      <c r="AH15">
        <v>6</v>
      </c>
    </row>
    <row r="16" spans="1:34" ht="96" x14ac:dyDescent="0.2">
      <c r="A16" t="s">
        <v>72</v>
      </c>
      <c r="B16" s="67" t="s">
        <v>424</v>
      </c>
      <c r="C16" t="s">
        <v>425</v>
      </c>
      <c r="D16" s="2" t="s">
        <v>27</v>
      </c>
      <c r="E16" s="2" t="s">
        <v>57</v>
      </c>
      <c r="F16" s="2" t="s">
        <v>51</v>
      </c>
      <c r="G16" s="2" t="s">
        <v>52</v>
      </c>
      <c r="H16">
        <v>10</v>
      </c>
      <c r="I16" t="s">
        <v>216</v>
      </c>
      <c r="J16" t="s">
        <v>212</v>
      </c>
      <c r="K16" t="s">
        <v>212</v>
      </c>
      <c r="L16" t="s">
        <v>214</v>
      </c>
      <c r="M16" t="s">
        <v>216</v>
      </c>
      <c r="N16" t="s">
        <v>212</v>
      </c>
      <c r="O16" t="s">
        <v>216</v>
      </c>
      <c r="P16" s="44" t="s">
        <v>426</v>
      </c>
      <c r="Q16" t="s">
        <v>216</v>
      </c>
      <c r="R16" t="s">
        <v>216</v>
      </c>
      <c r="S16" t="s">
        <v>216</v>
      </c>
      <c r="T16" s="68" t="s">
        <v>427</v>
      </c>
      <c r="U16" t="s">
        <v>212</v>
      </c>
      <c r="V16" t="s">
        <v>212</v>
      </c>
      <c r="W16" t="s">
        <v>216</v>
      </c>
      <c r="X16" t="s">
        <v>216</v>
      </c>
      <c r="Y16" s="68" t="s">
        <v>428</v>
      </c>
      <c r="Z16" t="s">
        <v>216</v>
      </c>
      <c r="AA16" t="s">
        <v>216</v>
      </c>
      <c r="AB16" t="s">
        <v>216</v>
      </c>
      <c r="AC16" s="68" t="s">
        <v>429</v>
      </c>
      <c r="AH16">
        <v>7</v>
      </c>
    </row>
    <row r="17" spans="1:34" ht="17" x14ac:dyDescent="0.2">
      <c r="A17" t="s">
        <v>97</v>
      </c>
      <c r="B17" s="67" t="s">
        <v>430</v>
      </c>
      <c r="C17" t="s">
        <v>431</v>
      </c>
      <c r="D17" s="2" t="s">
        <v>32</v>
      </c>
      <c r="E17" s="2" t="s">
        <v>59</v>
      </c>
      <c r="F17" s="2" t="s">
        <v>98</v>
      </c>
      <c r="G17" s="2" t="s">
        <v>52</v>
      </c>
      <c r="H17">
        <v>8</v>
      </c>
      <c r="I17" t="s">
        <v>211</v>
      </c>
      <c r="J17" t="s">
        <v>211</v>
      </c>
      <c r="K17" t="s">
        <v>211</v>
      </c>
      <c r="L17" t="s">
        <v>211</v>
      </c>
      <c r="M17" t="s">
        <v>211</v>
      </c>
      <c r="N17" t="s">
        <v>211</v>
      </c>
      <c r="O17" t="s">
        <v>211</v>
      </c>
      <c r="Q17" t="s">
        <v>211</v>
      </c>
      <c r="R17" t="s">
        <v>211</v>
      </c>
      <c r="S17" t="s">
        <v>211</v>
      </c>
      <c r="U17" t="s">
        <v>211</v>
      </c>
      <c r="V17" t="s">
        <v>211</v>
      </c>
      <c r="W17" t="s">
        <v>211</v>
      </c>
      <c r="X17" t="s">
        <v>211</v>
      </c>
      <c r="AH17">
        <v>7</v>
      </c>
    </row>
    <row r="18" spans="1:34" ht="17" x14ac:dyDescent="0.2">
      <c r="A18" t="s">
        <v>103</v>
      </c>
      <c r="B18" s="2" t="s">
        <v>432</v>
      </c>
      <c r="C18" t="s">
        <v>433</v>
      </c>
      <c r="D18" s="2" t="s">
        <v>92</v>
      </c>
      <c r="E18" s="2" t="s">
        <v>93</v>
      </c>
      <c r="F18" s="2" t="s">
        <v>98</v>
      </c>
      <c r="G18" s="2" t="s">
        <v>52</v>
      </c>
      <c r="H18">
        <v>8</v>
      </c>
      <c r="I18" t="s">
        <v>211</v>
      </c>
      <c r="J18" t="s">
        <v>214</v>
      </c>
      <c r="K18" t="s">
        <v>216</v>
      </c>
      <c r="L18" t="s">
        <v>214</v>
      </c>
      <c r="M18" t="s">
        <v>216</v>
      </c>
      <c r="N18" t="s">
        <v>214</v>
      </c>
      <c r="O18" t="s">
        <v>214</v>
      </c>
      <c r="U18" t="s">
        <v>212</v>
      </c>
      <c r="V18" t="s">
        <v>212</v>
      </c>
      <c r="W18" t="s">
        <v>211</v>
      </c>
      <c r="X18" t="s">
        <v>211</v>
      </c>
      <c r="AD18" t="s">
        <v>216</v>
      </c>
      <c r="AE18" t="s">
        <v>216</v>
      </c>
      <c r="AF18" t="s">
        <v>216</v>
      </c>
      <c r="AH18">
        <v>7</v>
      </c>
    </row>
    <row r="19" spans="1:34" ht="48" x14ac:dyDescent="0.2">
      <c r="A19" s="44" t="s">
        <v>78</v>
      </c>
      <c r="B19" s="67" t="s">
        <v>434</v>
      </c>
      <c r="C19" t="s">
        <v>435</v>
      </c>
      <c r="D19" s="2" t="s">
        <v>32</v>
      </c>
      <c r="E19" s="2" t="s">
        <v>59</v>
      </c>
      <c r="F19" s="2" t="s">
        <v>51</v>
      </c>
      <c r="G19" s="2" t="s">
        <v>52</v>
      </c>
      <c r="H19">
        <v>6</v>
      </c>
      <c r="I19" t="s">
        <v>213</v>
      </c>
      <c r="J19" t="s">
        <v>213</v>
      </c>
      <c r="K19" t="s">
        <v>213</v>
      </c>
      <c r="L19" t="s">
        <v>211</v>
      </c>
      <c r="M19" t="s">
        <v>211</v>
      </c>
      <c r="N19" t="s">
        <v>215</v>
      </c>
      <c r="O19" t="s">
        <v>215</v>
      </c>
      <c r="P19" s="68" t="s">
        <v>436</v>
      </c>
      <c r="Q19" t="s">
        <v>211</v>
      </c>
      <c r="R19" t="s">
        <v>213</v>
      </c>
      <c r="S19" t="s">
        <v>213</v>
      </c>
      <c r="T19" s="68" t="s">
        <v>437</v>
      </c>
      <c r="U19" t="s">
        <v>212</v>
      </c>
      <c r="V19" t="s">
        <v>212</v>
      </c>
      <c r="W19" t="s">
        <v>212</v>
      </c>
      <c r="X19" t="s">
        <v>212</v>
      </c>
      <c r="Y19" s="44" t="s">
        <v>438</v>
      </c>
      <c r="AH19">
        <v>8</v>
      </c>
    </row>
    <row r="20" spans="1:34" ht="17" x14ac:dyDescent="0.2">
      <c r="A20" s="44" t="s">
        <v>177</v>
      </c>
      <c r="B20" s="65" t="s">
        <v>439</v>
      </c>
      <c r="C20" t="s">
        <v>440</v>
      </c>
      <c r="D20" s="2" t="s">
        <v>39</v>
      </c>
      <c r="E20" s="2" t="s">
        <v>144</v>
      </c>
      <c r="F20" s="2" t="s">
        <v>167</v>
      </c>
      <c r="G20" s="2" t="s">
        <v>168</v>
      </c>
      <c r="H20">
        <v>10</v>
      </c>
      <c r="I20" t="s">
        <v>216</v>
      </c>
      <c r="J20" t="s">
        <v>212</v>
      </c>
      <c r="K20" t="s">
        <v>211</v>
      </c>
      <c r="L20" t="s">
        <v>213</v>
      </c>
      <c r="M20" t="s">
        <v>212</v>
      </c>
      <c r="N20" t="s">
        <v>211</v>
      </c>
      <c r="O20" t="s">
        <v>211</v>
      </c>
      <c r="Q20" t="s">
        <v>211</v>
      </c>
      <c r="R20" t="s">
        <v>211</v>
      </c>
      <c r="S20" t="s">
        <v>211</v>
      </c>
      <c r="Z20" t="s">
        <v>211</v>
      </c>
      <c r="AA20" t="s">
        <v>211</v>
      </c>
      <c r="AB20" t="s">
        <v>211</v>
      </c>
      <c r="AH20">
        <v>9</v>
      </c>
    </row>
    <row r="21" spans="1:34" ht="17" x14ac:dyDescent="0.2">
      <c r="A21" s="44" t="s">
        <v>173</v>
      </c>
      <c r="B21" s="65" t="s">
        <v>441</v>
      </c>
      <c r="C21" t="s">
        <v>442</v>
      </c>
      <c r="D21" s="2" t="s">
        <v>92</v>
      </c>
      <c r="E21" s="2" t="s">
        <v>93</v>
      </c>
      <c r="F21" s="2" t="s">
        <v>167</v>
      </c>
      <c r="G21" s="2" t="s">
        <v>168</v>
      </c>
      <c r="H21">
        <v>10</v>
      </c>
      <c r="I21" t="s">
        <v>213</v>
      </c>
      <c r="J21" t="s">
        <v>211</v>
      </c>
      <c r="K21" t="s">
        <v>212</v>
      </c>
      <c r="L21" t="s">
        <v>213</v>
      </c>
      <c r="M21" t="s">
        <v>213</v>
      </c>
      <c r="N21" t="s">
        <v>211</v>
      </c>
      <c r="O21" t="s">
        <v>213</v>
      </c>
      <c r="U21" t="s">
        <v>213</v>
      </c>
      <c r="V21" t="s">
        <v>212</v>
      </c>
      <c r="W21" t="s">
        <v>211</v>
      </c>
      <c r="X21" t="s">
        <v>212</v>
      </c>
      <c r="AD21" t="s">
        <v>213</v>
      </c>
      <c r="AE21" t="s">
        <v>213</v>
      </c>
      <c r="AF21" t="s">
        <v>211</v>
      </c>
      <c r="AH21">
        <v>9</v>
      </c>
    </row>
    <row r="22" spans="1:34" ht="64" x14ac:dyDescent="0.2">
      <c r="A22" s="44" t="s">
        <v>166</v>
      </c>
      <c r="B22" s="65" t="s">
        <v>443</v>
      </c>
      <c r="C22" t="s">
        <v>444</v>
      </c>
      <c r="D22" s="2" t="s">
        <v>32</v>
      </c>
      <c r="E22" s="2" t="s">
        <v>59</v>
      </c>
      <c r="F22" s="2" t="s">
        <v>167</v>
      </c>
      <c r="G22" s="2" t="s">
        <v>168</v>
      </c>
      <c r="H22">
        <v>8</v>
      </c>
      <c r="I22" s="44" t="s">
        <v>212</v>
      </c>
      <c r="J22" t="s">
        <v>211</v>
      </c>
      <c r="K22" t="s">
        <v>211</v>
      </c>
      <c r="L22" t="s">
        <v>213</v>
      </c>
      <c r="M22" t="s">
        <v>212</v>
      </c>
      <c r="N22" t="s">
        <v>214</v>
      </c>
      <c r="O22" t="s">
        <v>214</v>
      </c>
      <c r="P22" s="44" t="s">
        <v>445</v>
      </c>
      <c r="Q22" t="s">
        <v>211</v>
      </c>
      <c r="R22" t="s">
        <v>211</v>
      </c>
      <c r="S22" t="s">
        <v>211</v>
      </c>
      <c r="T22" s="68" t="s">
        <v>446</v>
      </c>
      <c r="U22" t="s">
        <v>211</v>
      </c>
      <c r="V22" t="s">
        <v>212</v>
      </c>
      <c r="W22" t="s">
        <v>212</v>
      </c>
      <c r="X22" t="s">
        <v>212</v>
      </c>
      <c r="AH22">
        <v>10</v>
      </c>
    </row>
    <row r="23" spans="1:34" ht="17" x14ac:dyDescent="0.2">
      <c r="A23" s="3" t="s">
        <v>171</v>
      </c>
      <c r="B23" s="65" t="s">
        <v>449</v>
      </c>
      <c r="C23" t="s">
        <v>450</v>
      </c>
      <c r="D23" s="65" t="s">
        <v>27</v>
      </c>
      <c r="E23" s="65" t="s">
        <v>57</v>
      </c>
      <c r="F23" s="65" t="s">
        <v>167</v>
      </c>
      <c r="G23" s="65" t="s">
        <v>168</v>
      </c>
      <c r="H23">
        <v>9</v>
      </c>
      <c r="I23" t="s">
        <v>211</v>
      </c>
      <c r="J23" t="s">
        <v>211</v>
      </c>
      <c r="K23" t="s">
        <v>212</v>
      </c>
      <c r="L23" t="s">
        <v>211</v>
      </c>
      <c r="M23" t="s">
        <v>213</v>
      </c>
      <c r="N23" t="s">
        <v>211</v>
      </c>
      <c r="O23" t="s">
        <v>211</v>
      </c>
      <c r="P23" s="86" t="s">
        <v>451</v>
      </c>
      <c r="Q23" t="s">
        <v>212</v>
      </c>
      <c r="R23" t="s">
        <v>211</v>
      </c>
      <c r="S23" t="s">
        <v>211</v>
      </c>
      <c r="T23" s="68"/>
      <c r="U23" t="s">
        <v>211</v>
      </c>
      <c r="V23" t="s">
        <v>212</v>
      </c>
      <c r="W23" t="s">
        <v>211</v>
      </c>
      <c r="X23" t="s">
        <v>211</v>
      </c>
      <c r="Y23" s="44"/>
      <c r="Z23" s="86" t="s">
        <v>214</v>
      </c>
      <c r="AA23" t="s">
        <v>211</v>
      </c>
      <c r="AB23" t="s">
        <v>211</v>
      </c>
      <c r="AC23" s="68"/>
      <c r="AH23">
        <v>11</v>
      </c>
    </row>
    <row r="25" spans="1:34" ht="17" x14ac:dyDescent="0.2">
      <c r="A25" s="3"/>
      <c r="B25" s="3"/>
      <c r="D25" s="2"/>
      <c r="E25" s="2"/>
      <c r="F25" s="2"/>
      <c r="G25" s="2"/>
      <c r="P25" s="69"/>
      <c r="T25" s="68"/>
      <c r="Y25" s="44"/>
      <c r="AC25" s="68"/>
    </row>
    <row r="26" spans="1:34" ht="17" x14ac:dyDescent="0.2">
      <c r="A26" s="4"/>
      <c r="B26" s="3"/>
      <c r="D26" s="2"/>
      <c r="E26" s="2"/>
      <c r="F26" s="2"/>
      <c r="G26" s="2"/>
      <c r="T26" s="68"/>
    </row>
    <row r="27" spans="1:34" ht="17" x14ac:dyDescent="0.2">
      <c r="B27" s="67"/>
      <c r="D27" s="2"/>
      <c r="E27" s="2"/>
      <c r="F27" s="2"/>
      <c r="G27" s="2"/>
      <c r="P27" s="44"/>
      <c r="T27" s="68"/>
      <c r="Y27" s="68"/>
      <c r="AC27" s="68"/>
    </row>
    <row r="28" spans="1:34" ht="17" x14ac:dyDescent="0.2">
      <c r="B28" s="67"/>
      <c r="D28" s="2"/>
      <c r="E28" s="2"/>
      <c r="F28" s="2"/>
      <c r="G28" s="2"/>
    </row>
    <row r="29" spans="1:34" ht="17" x14ac:dyDescent="0.2">
      <c r="B29" s="2"/>
      <c r="D29" s="2"/>
      <c r="E29" s="2"/>
      <c r="F29" s="2"/>
      <c r="G29" s="2"/>
    </row>
    <row r="30" spans="1:34" ht="17" x14ac:dyDescent="0.2">
      <c r="A30" s="44"/>
      <c r="B30" s="67"/>
      <c r="D30" s="2"/>
      <c r="E30" s="2"/>
      <c r="F30" s="2"/>
      <c r="G30" s="2"/>
      <c r="P30" s="68"/>
      <c r="T30" s="68"/>
      <c r="Y30" s="44"/>
    </row>
  </sheetData>
  <hyperlinks>
    <hyperlink ref="A15" r:id="rId1"/>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
  <sheetViews>
    <sheetView workbookViewId="0">
      <selection activeCell="H18" sqref="H18"/>
    </sheetView>
  </sheetViews>
  <sheetFormatPr baseColWidth="10" defaultRowHeight="14" x14ac:dyDescent="0.2"/>
  <cols>
    <col min="1" max="1" width="29.3984375" bestFit="1" customWidth="1"/>
    <col min="2" max="2" width="10.19921875" bestFit="1" customWidth="1"/>
    <col min="3" max="3" width="9.3984375" bestFit="1" customWidth="1"/>
    <col min="4" max="4" width="17.59765625" bestFit="1" customWidth="1"/>
    <col min="5" max="5" width="27.59765625" bestFit="1" customWidth="1"/>
    <col min="6" max="6" width="10.3984375" bestFit="1" customWidth="1"/>
    <col min="7" max="7" width="8" bestFit="1" customWidth="1"/>
    <col min="8" max="8" width="62.3984375" bestFit="1" customWidth="1"/>
    <col min="9" max="9" width="52" bestFit="1" customWidth="1"/>
    <col min="10" max="10" width="98" bestFit="1" customWidth="1"/>
    <col min="11" max="11" width="57" bestFit="1" customWidth="1"/>
    <col min="12" max="12" width="76.796875" bestFit="1" customWidth="1"/>
    <col min="13" max="13" width="84.59765625" bestFit="1" customWidth="1"/>
    <col min="14" max="14" width="97" bestFit="1" customWidth="1"/>
    <col min="15" max="15" width="87.19921875" bestFit="1" customWidth="1"/>
    <col min="16" max="16" width="90.796875" bestFit="1" customWidth="1"/>
    <col min="17" max="17" width="64.3984375" bestFit="1" customWidth="1"/>
    <col min="18" max="18" width="101.19921875" bestFit="1" customWidth="1"/>
    <col min="19" max="19" width="73.3984375" bestFit="1" customWidth="1"/>
    <col min="20" max="20" width="83.796875" bestFit="1" customWidth="1"/>
    <col min="21" max="21" width="87.19921875" bestFit="1" customWidth="1"/>
    <col min="22" max="22" width="74.796875" bestFit="1" customWidth="1"/>
    <col min="23" max="23" width="53" bestFit="1" customWidth="1"/>
    <col min="24" max="24" width="51.19921875" bestFit="1" customWidth="1"/>
    <col min="25" max="25" width="91.796875" bestFit="1" customWidth="1"/>
    <col min="26" max="26" width="127.796875" bestFit="1" customWidth="1"/>
    <col min="27" max="27" width="134.3984375" bestFit="1" customWidth="1"/>
    <col min="28" max="28" width="94.3984375" bestFit="1" customWidth="1"/>
    <col min="29" max="29" width="75" bestFit="1" customWidth="1"/>
    <col min="30" max="30" width="59.19921875" bestFit="1" customWidth="1"/>
    <col min="31" max="31" width="59" bestFit="1" customWidth="1"/>
    <col min="32" max="32" width="34.19921875" bestFit="1" customWidth="1"/>
    <col min="33" max="33" width="79.19921875" bestFit="1" customWidth="1"/>
    <col min="34" max="34" width="7.3984375" bestFit="1" customWidth="1"/>
  </cols>
  <sheetData>
    <row r="1" spans="1:34" s="10" customFormat="1" x14ac:dyDescent="0.2">
      <c r="A1" s="10" t="s">
        <v>0</v>
      </c>
      <c r="B1" s="10" t="s">
        <v>1</v>
      </c>
      <c r="C1" s="10" t="s">
        <v>2</v>
      </c>
      <c r="D1" s="10" t="s">
        <v>42</v>
      </c>
      <c r="E1" s="11" t="s">
        <v>43</v>
      </c>
      <c r="F1" s="11" t="s">
        <v>44</v>
      </c>
      <c r="G1" s="11" t="s">
        <v>45</v>
      </c>
      <c r="H1" s="10" t="s">
        <v>3</v>
      </c>
      <c r="I1" s="10" t="s">
        <v>4</v>
      </c>
      <c r="P1" s="10" t="s">
        <v>5</v>
      </c>
      <c r="Q1" s="10" t="s">
        <v>6</v>
      </c>
      <c r="T1" s="10" t="s">
        <v>7</v>
      </c>
      <c r="U1" s="10" t="s">
        <v>8</v>
      </c>
      <c r="Y1" s="10" t="s">
        <v>9</v>
      </c>
      <c r="Z1" s="10" t="s">
        <v>10</v>
      </c>
      <c r="AC1" s="10" t="s">
        <v>11</v>
      </c>
      <c r="AD1" s="10" t="s">
        <v>12</v>
      </c>
      <c r="AG1" s="10" t="s">
        <v>13</v>
      </c>
      <c r="AH1" s="10" t="s">
        <v>308</v>
      </c>
    </row>
    <row r="2" spans="1:34" s="10" customFormat="1" x14ac:dyDescent="0.2">
      <c r="A2" s="10" t="s">
        <v>14</v>
      </c>
      <c r="B2" s="10" t="s">
        <v>14</v>
      </c>
      <c r="C2" s="10" t="s">
        <v>14</v>
      </c>
      <c r="D2" s="10" t="s">
        <v>14</v>
      </c>
      <c r="I2" s="10" t="s">
        <v>205</v>
      </c>
      <c r="J2" s="10" t="s">
        <v>206</v>
      </c>
      <c r="K2" s="10" t="s">
        <v>207</v>
      </c>
      <c r="L2" s="10" t="s">
        <v>217</v>
      </c>
      <c r="M2" s="10" t="s">
        <v>208</v>
      </c>
      <c r="N2" s="10" t="s">
        <v>209</v>
      </c>
      <c r="O2" s="10" t="s">
        <v>210</v>
      </c>
      <c r="P2" s="10" t="s">
        <v>15</v>
      </c>
      <c r="Q2" s="10" t="s">
        <v>218</v>
      </c>
      <c r="R2" s="10" t="s">
        <v>219</v>
      </c>
      <c r="S2" s="10" t="s">
        <v>220</v>
      </c>
      <c r="T2" s="10" t="s">
        <v>15</v>
      </c>
      <c r="U2" s="10" t="s">
        <v>221</v>
      </c>
      <c r="V2" s="10" t="s">
        <v>222</v>
      </c>
      <c r="W2" s="10" t="s">
        <v>223</v>
      </c>
      <c r="X2" s="10" t="s">
        <v>224</v>
      </c>
      <c r="Y2" s="10" t="s">
        <v>15</v>
      </c>
      <c r="Z2" s="10" t="s">
        <v>225</v>
      </c>
      <c r="AA2" s="10" t="s">
        <v>226</v>
      </c>
      <c r="AB2" s="10" t="s">
        <v>227</v>
      </c>
      <c r="AC2" s="10" t="s">
        <v>15</v>
      </c>
      <c r="AD2" s="10" t="s">
        <v>228</v>
      </c>
      <c r="AE2" s="10" t="s">
        <v>229</v>
      </c>
      <c r="AF2" s="10" t="s">
        <v>230</v>
      </c>
      <c r="AG2" s="10" t="s">
        <v>15</v>
      </c>
    </row>
    <row r="3" spans="1:34" ht="16" x14ac:dyDescent="0.2">
      <c r="A3" s="44" t="s">
        <v>327</v>
      </c>
      <c r="B3" t="s">
        <v>328</v>
      </c>
      <c r="C3" t="s">
        <v>329</v>
      </c>
      <c r="D3" t="s">
        <v>92</v>
      </c>
      <c r="E3" t="s">
        <v>330</v>
      </c>
      <c r="F3" t="s">
        <v>51</v>
      </c>
      <c r="G3" t="s">
        <v>324</v>
      </c>
      <c r="H3">
        <v>8</v>
      </c>
      <c r="I3" t="s">
        <v>212</v>
      </c>
      <c r="J3" t="s">
        <v>212</v>
      </c>
      <c r="K3" t="s">
        <v>212</v>
      </c>
      <c r="L3" t="s">
        <v>211</v>
      </c>
      <c r="M3" t="s">
        <v>212</v>
      </c>
      <c r="N3" t="s">
        <v>212</v>
      </c>
      <c r="O3" t="s">
        <v>212</v>
      </c>
      <c r="U3" t="s">
        <v>212</v>
      </c>
      <c r="V3" s="62" t="s">
        <v>212</v>
      </c>
      <c r="W3" t="s">
        <v>212</v>
      </c>
      <c r="X3" t="s">
        <v>216</v>
      </c>
      <c r="AH3">
        <v>1</v>
      </c>
    </row>
    <row r="4" spans="1:34" ht="16" x14ac:dyDescent="0.2">
      <c r="A4" s="44" t="s">
        <v>331</v>
      </c>
      <c r="B4" t="s">
        <v>332</v>
      </c>
      <c r="C4" t="s">
        <v>333</v>
      </c>
      <c r="D4" t="s">
        <v>32</v>
      </c>
      <c r="E4" t="s">
        <v>59</v>
      </c>
      <c r="F4" t="s">
        <v>51</v>
      </c>
      <c r="G4" t="s">
        <v>324</v>
      </c>
      <c r="H4">
        <v>10</v>
      </c>
      <c r="I4" t="s">
        <v>216</v>
      </c>
      <c r="J4" t="s">
        <v>216</v>
      </c>
      <c r="K4" t="s">
        <v>216</v>
      </c>
      <c r="L4" t="s">
        <v>216</v>
      </c>
      <c r="M4" t="s">
        <v>216</v>
      </c>
      <c r="N4" t="s">
        <v>216</v>
      </c>
      <c r="O4" t="s">
        <v>216</v>
      </c>
      <c r="P4" s="44" t="s">
        <v>334</v>
      </c>
      <c r="Q4" t="s">
        <v>216</v>
      </c>
      <c r="R4" t="s">
        <v>216</v>
      </c>
      <c r="S4" t="s">
        <v>216</v>
      </c>
      <c r="U4" t="s">
        <v>216</v>
      </c>
      <c r="V4" t="s">
        <v>216</v>
      </c>
      <c r="W4" t="s">
        <v>216</v>
      </c>
      <c r="X4" t="s">
        <v>216</v>
      </c>
      <c r="Y4" s="44" t="s">
        <v>335</v>
      </c>
      <c r="AH4">
        <v>1</v>
      </c>
    </row>
    <row r="5" spans="1:34" ht="16" x14ac:dyDescent="0.2">
      <c r="A5" s="44" t="s">
        <v>336</v>
      </c>
      <c r="B5" t="s">
        <v>337</v>
      </c>
      <c r="C5" t="s">
        <v>338</v>
      </c>
      <c r="D5" t="s">
        <v>27</v>
      </c>
      <c r="E5" t="s">
        <v>59</v>
      </c>
      <c r="F5" t="s">
        <v>51</v>
      </c>
      <c r="G5" t="s">
        <v>324</v>
      </c>
      <c r="H5">
        <v>8</v>
      </c>
      <c r="I5" t="s">
        <v>212</v>
      </c>
      <c r="J5" t="s">
        <v>212</v>
      </c>
      <c r="K5" t="s">
        <v>212</v>
      </c>
      <c r="L5" t="s">
        <v>211</v>
      </c>
      <c r="M5" t="s">
        <v>211</v>
      </c>
      <c r="N5" t="s">
        <v>212</v>
      </c>
      <c r="O5" t="s">
        <v>212</v>
      </c>
      <c r="Q5" t="s">
        <v>211</v>
      </c>
      <c r="R5" t="s">
        <v>212</v>
      </c>
      <c r="S5" t="s">
        <v>216</v>
      </c>
      <c r="U5" t="s">
        <v>212</v>
      </c>
      <c r="V5" t="s">
        <v>216</v>
      </c>
      <c r="W5" t="s">
        <v>216</v>
      </c>
      <c r="X5" t="s">
        <v>216</v>
      </c>
      <c r="AH5">
        <v>1</v>
      </c>
    </row>
    <row r="6" spans="1:34" ht="16" x14ac:dyDescent="0.2">
      <c r="A6" s="44" t="s">
        <v>340</v>
      </c>
      <c r="B6" t="s">
        <v>341</v>
      </c>
      <c r="C6" t="s">
        <v>342</v>
      </c>
      <c r="D6" t="s">
        <v>92</v>
      </c>
      <c r="E6" t="s">
        <v>59</v>
      </c>
      <c r="F6" t="s">
        <v>51</v>
      </c>
      <c r="G6" t="s">
        <v>324</v>
      </c>
      <c r="H6">
        <v>10</v>
      </c>
      <c r="I6" t="s">
        <v>211</v>
      </c>
      <c r="J6" t="s">
        <v>211</v>
      </c>
      <c r="K6" t="s">
        <v>212</v>
      </c>
      <c r="L6" t="s">
        <v>212</v>
      </c>
      <c r="M6" t="s">
        <v>212</v>
      </c>
      <c r="N6" t="s">
        <v>214</v>
      </c>
      <c r="O6" t="s">
        <v>214</v>
      </c>
      <c r="Q6" t="s">
        <v>212</v>
      </c>
      <c r="R6" t="s">
        <v>212</v>
      </c>
      <c r="S6" t="s">
        <v>212</v>
      </c>
      <c r="U6" t="s">
        <v>212</v>
      </c>
      <c r="V6" t="s">
        <v>212</v>
      </c>
      <c r="W6" t="s">
        <v>212</v>
      </c>
      <c r="X6" t="s">
        <v>212</v>
      </c>
      <c r="AH6">
        <v>4</v>
      </c>
    </row>
    <row r="7" spans="1:34" ht="17" x14ac:dyDescent="0.2">
      <c r="A7" s="44" t="s">
        <v>386</v>
      </c>
      <c r="B7" t="s">
        <v>447</v>
      </c>
      <c r="C7" t="s">
        <v>448</v>
      </c>
      <c r="D7" s="2" t="s">
        <v>27</v>
      </c>
      <c r="E7" t="s">
        <v>59</v>
      </c>
      <c r="F7" t="s">
        <v>51</v>
      </c>
      <c r="G7" t="s">
        <v>324</v>
      </c>
      <c r="H7">
        <v>10</v>
      </c>
      <c r="I7" t="s">
        <v>212</v>
      </c>
      <c r="J7" t="s">
        <v>212</v>
      </c>
      <c r="K7" t="s">
        <v>212</v>
      </c>
      <c r="L7" t="s">
        <v>212</v>
      </c>
      <c r="M7" t="s">
        <v>212</v>
      </c>
      <c r="N7" t="s">
        <v>212</v>
      </c>
      <c r="O7" t="s">
        <v>212</v>
      </c>
      <c r="Q7" t="s">
        <v>212</v>
      </c>
      <c r="R7" t="s">
        <v>212</v>
      </c>
      <c r="S7" t="s">
        <v>212</v>
      </c>
      <c r="U7" t="s">
        <v>212</v>
      </c>
      <c r="V7" t="s">
        <v>212</v>
      </c>
      <c r="W7" t="s">
        <v>212</v>
      </c>
      <c r="X7" t="s">
        <v>212</v>
      </c>
      <c r="AH7">
        <v>10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3"/>
  <sheetViews>
    <sheetView topLeftCell="AG1" workbookViewId="0">
      <selection activeCell="A23" sqref="A23:XFD23"/>
    </sheetView>
  </sheetViews>
  <sheetFormatPr baseColWidth="10" defaultRowHeight="14" x14ac:dyDescent="0.2"/>
  <cols>
    <col min="1" max="1" width="39.796875" bestFit="1" customWidth="1"/>
    <col min="2" max="2" width="10.19921875" bestFit="1" customWidth="1"/>
    <col min="3" max="3" width="12.59765625" bestFit="1" customWidth="1"/>
    <col min="4" max="4" width="17.59765625" bestFit="1" customWidth="1"/>
    <col min="5" max="5" width="23.3984375" bestFit="1" customWidth="1"/>
    <col min="6" max="6" width="12.59765625" bestFit="1" customWidth="1"/>
    <col min="7" max="7" width="6.796875" bestFit="1" customWidth="1"/>
    <col min="8" max="8" width="62.3984375" bestFit="1" customWidth="1"/>
    <col min="9" max="9" width="52" bestFit="1" customWidth="1"/>
    <col min="10" max="10" width="98" bestFit="1" customWidth="1"/>
    <col min="11" max="11" width="57" bestFit="1" customWidth="1"/>
    <col min="12" max="12" width="76.796875" bestFit="1" customWidth="1"/>
    <col min="13" max="13" width="84.59765625" bestFit="1" customWidth="1"/>
    <col min="14" max="14" width="97" bestFit="1" customWidth="1"/>
    <col min="15" max="15" width="87.19921875" bestFit="1" customWidth="1"/>
    <col min="16" max="16" width="256" bestFit="1" customWidth="1"/>
    <col min="17" max="17" width="64.3984375" bestFit="1" customWidth="1"/>
    <col min="18" max="18" width="101.19921875" bestFit="1" customWidth="1"/>
    <col min="19" max="19" width="73.3984375" bestFit="1" customWidth="1"/>
    <col min="20" max="20" width="209.59765625" bestFit="1" customWidth="1"/>
    <col min="21" max="21" width="87.19921875" bestFit="1" customWidth="1"/>
    <col min="22" max="22" width="74.796875" bestFit="1" customWidth="1"/>
    <col min="23" max="23" width="53" bestFit="1" customWidth="1"/>
    <col min="24" max="24" width="51.19921875" bestFit="1" customWidth="1"/>
    <col min="25" max="25" width="256" bestFit="1" customWidth="1"/>
    <col min="26" max="26" width="127.796875" bestFit="1" customWidth="1"/>
    <col min="27" max="27" width="134.3984375" bestFit="1" customWidth="1"/>
    <col min="28" max="28" width="94.3984375" bestFit="1" customWidth="1"/>
    <col min="29" max="29" width="105.3984375" bestFit="1" customWidth="1"/>
    <col min="30" max="30" width="59.19921875" bestFit="1" customWidth="1"/>
    <col min="31" max="31" width="59" bestFit="1" customWidth="1"/>
    <col min="32" max="32" width="34.19921875" bestFit="1" customWidth="1"/>
    <col min="33" max="33" width="231.3984375" bestFit="1" customWidth="1"/>
    <col min="34" max="34" width="7.3984375" bestFit="1" customWidth="1"/>
  </cols>
  <sheetData>
    <row r="1" spans="1:34" s="10" customFormat="1" x14ac:dyDescent="0.2">
      <c r="A1" s="10" t="s">
        <v>0</v>
      </c>
      <c r="B1" s="10" t="s">
        <v>1</v>
      </c>
      <c r="C1" s="10" t="s">
        <v>2</v>
      </c>
      <c r="D1" s="10" t="s">
        <v>42</v>
      </c>
      <c r="E1" s="10" t="s">
        <v>43</v>
      </c>
      <c r="F1" s="10" t="s">
        <v>44</v>
      </c>
      <c r="G1" s="10" t="s">
        <v>45</v>
      </c>
      <c r="H1" s="10" t="s">
        <v>3</v>
      </c>
      <c r="I1" s="10" t="s">
        <v>4</v>
      </c>
      <c r="P1" s="10" t="s">
        <v>5</v>
      </c>
      <c r="Q1" s="10" t="s">
        <v>6</v>
      </c>
      <c r="T1" s="10" t="s">
        <v>7</v>
      </c>
      <c r="U1" s="10" t="s">
        <v>8</v>
      </c>
      <c r="Y1" s="10" t="s">
        <v>9</v>
      </c>
      <c r="Z1" s="10" t="s">
        <v>10</v>
      </c>
      <c r="AC1" s="10" t="s">
        <v>11</v>
      </c>
      <c r="AD1" s="10" t="s">
        <v>12</v>
      </c>
      <c r="AG1" s="10" t="s">
        <v>13</v>
      </c>
      <c r="AH1" s="10" t="s">
        <v>308</v>
      </c>
    </row>
    <row r="2" spans="1:34" s="10" customFormat="1" x14ac:dyDescent="0.2">
      <c r="A2" s="10" t="s">
        <v>14</v>
      </c>
      <c r="B2" s="10" t="s">
        <v>14</v>
      </c>
      <c r="C2" s="10" t="s">
        <v>14</v>
      </c>
      <c r="D2" s="10" t="s">
        <v>14</v>
      </c>
      <c r="I2" s="10" t="s">
        <v>205</v>
      </c>
      <c r="J2" s="10" t="s">
        <v>206</v>
      </c>
      <c r="K2" s="10" t="s">
        <v>207</v>
      </c>
      <c r="L2" s="10" t="s">
        <v>217</v>
      </c>
      <c r="M2" s="10" t="s">
        <v>208</v>
      </c>
      <c r="N2" s="10" t="s">
        <v>209</v>
      </c>
      <c r="O2" s="10" t="s">
        <v>210</v>
      </c>
      <c r="P2" s="10" t="s">
        <v>15</v>
      </c>
      <c r="Q2" s="10" t="s">
        <v>218</v>
      </c>
      <c r="R2" s="10" t="s">
        <v>219</v>
      </c>
      <c r="S2" s="10" t="s">
        <v>220</v>
      </c>
      <c r="T2" s="10" t="s">
        <v>15</v>
      </c>
      <c r="U2" s="10" t="s">
        <v>221</v>
      </c>
      <c r="V2" s="10" t="s">
        <v>222</v>
      </c>
      <c r="W2" s="10" t="s">
        <v>223</v>
      </c>
      <c r="X2" s="10" t="s">
        <v>224</v>
      </c>
      <c r="Y2" s="10" t="s">
        <v>15</v>
      </c>
      <c r="Z2" s="10" t="s">
        <v>225</v>
      </c>
      <c r="AA2" s="10" t="s">
        <v>226</v>
      </c>
      <c r="AB2" s="10" t="s">
        <v>227</v>
      </c>
      <c r="AC2" s="10" t="s">
        <v>15</v>
      </c>
      <c r="AD2" s="10" t="s">
        <v>228</v>
      </c>
      <c r="AE2" s="10" t="s">
        <v>229</v>
      </c>
      <c r="AF2" s="10" t="s">
        <v>230</v>
      </c>
      <c r="AG2" s="10" t="s">
        <v>15</v>
      </c>
    </row>
    <row r="3" spans="1:34" x14ac:dyDescent="0.2">
      <c r="A3" t="s">
        <v>141</v>
      </c>
      <c r="B3" t="s">
        <v>194</v>
      </c>
      <c r="C3" t="s">
        <v>195</v>
      </c>
      <c r="D3" t="s">
        <v>82</v>
      </c>
      <c r="E3" t="s">
        <v>50</v>
      </c>
      <c r="F3" t="s">
        <v>126</v>
      </c>
      <c r="G3" t="s">
        <v>108</v>
      </c>
      <c r="H3">
        <v>10</v>
      </c>
      <c r="I3" t="s">
        <v>213</v>
      </c>
      <c r="J3" t="s">
        <v>215</v>
      </c>
      <c r="K3" t="s">
        <v>212</v>
      </c>
      <c r="L3" t="s">
        <v>212</v>
      </c>
      <c r="M3" t="s">
        <v>213</v>
      </c>
      <c r="N3" t="s">
        <v>214</v>
      </c>
      <c r="O3" t="s">
        <v>214</v>
      </c>
      <c r="Q3" t="s">
        <v>214</v>
      </c>
      <c r="R3" t="s">
        <v>213</v>
      </c>
      <c r="S3" t="s">
        <v>211</v>
      </c>
      <c r="U3" t="s">
        <v>211</v>
      </c>
      <c r="V3" t="s">
        <v>211</v>
      </c>
      <c r="W3" t="s">
        <v>213</v>
      </c>
      <c r="X3" t="s">
        <v>214</v>
      </c>
      <c r="Z3" t="s">
        <v>211</v>
      </c>
      <c r="AA3" t="s">
        <v>212</v>
      </c>
      <c r="AB3" t="s">
        <v>211</v>
      </c>
      <c r="AD3" t="s">
        <v>211</v>
      </c>
      <c r="AE3" t="s">
        <v>211</v>
      </c>
      <c r="AF3" t="s">
        <v>211</v>
      </c>
      <c r="AH3">
        <v>1</v>
      </c>
    </row>
    <row r="4" spans="1:34" x14ac:dyDescent="0.2">
      <c r="A4" t="s">
        <v>156</v>
      </c>
      <c r="B4" t="s">
        <v>196</v>
      </c>
      <c r="C4" t="s">
        <v>197</v>
      </c>
      <c r="D4" t="s">
        <v>19</v>
      </c>
      <c r="E4" t="s">
        <v>50</v>
      </c>
      <c r="F4" t="s">
        <v>153</v>
      </c>
      <c r="G4" t="s">
        <v>108</v>
      </c>
      <c r="H4">
        <v>0</v>
      </c>
      <c r="I4" t="s">
        <v>213</v>
      </c>
      <c r="J4" t="s">
        <v>215</v>
      </c>
      <c r="K4" t="s">
        <v>215</v>
      </c>
      <c r="L4" t="s">
        <v>215</v>
      </c>
      <c r="M4" t="s">
        <v>215</v>
      </c>
      <c r="N4" t="s">
        <v>215</v>
      </c>
      <c r="O4" t="s">
        <v>215</v>
      </c>
      <c r="P4" t="s">
        <v>248</v>
      </c>
      <c r="Q4" t="s">
        <v>215</v>
      </c>
      <c r="R4" t="s">
        <v>215</v>
      </c>
      <c r="S4" t="s">
        <v>215</v>
      </c>
      <c r="T4" t="s">
        <v>249</v>
      </c>
      <c r="U4" t="s">
        <v>215</v>
      </c>
      <c r="V4" t="s">
        <v>213</v>
      </c>
      <c r="W4" t="s">
        <v>215</v>
      </c>
      <c r="X4" t="s">
        <v>215</v>
      </c>
      <c r="Y4" t="s">
        <v>250</v>
      </c>
      <c r="Z4" t="s">
        <v>215</v>
      </c>
      <c r="AA4" t="s">
        <v>213</v>
      </c>
      <c r="AB4" t="s">
        <v>215</v>
      </c>
      <c r="AC4" t="s">
        <v>251</v>
      </c>
      <c r="AD4" t="s">
        <v>215</v>
      </c>
      <c r="AE4" t="s">
        <v>215</v>
      </c>
      <c r="AF4" t="s">
        <v>215</v>
      </c>
      <c r="AG4" t="s">
        <v>252</v>
      </c>
      <c r="AH4">
        <v>1</v>
      </c>
    </row>
    <row r="5" spans="1:34" x14ac:dyDescent="0.2">
      <c r="A5" t="s">
        <v>123</v>
      </c>
      <c r="B5" t="s">
        <v>198</v>
      </c>
      <c r="C5" t="s">
        <v>199</v>
      </c>
      <c r="D5" t="s">
        <v>19</v>
      </c>
      <c r="E5" t="s">
        <v>50</v>
      </c>
      <c r="F5" t="s">
        <v>51</v>
      </c>
      <c r="G5" t="s">
        <v>108</v>
      </c>
      <c r="H5">
        <v>10</v>
      </c>
      <c r="I5" t="s">
        <v>212</v>
      </c>
      <c r="J5" t="s">
        <v>213</v>
      </c>
      <c r="K5" t="s">
        <v>213</v>
      </c>
      <c r="L5" t="s">
        <v>215</v>
      </c>
      <c r="M5" t="s">
        <v>215</v>
      </c>
      <c r="N5" t="s">
        <v>215</v>
      </c>
      <c r="O5" t="s">
        <v>214</v>
      </c>
      <c r="P5" t="s">
        <v>253</v>
      </c>
      <c r="Q5" t="s">
        <v>211</v>
      </c>
      <c r="R5" t="s">
        <v>211</v>
      </c>
      <c r="S5" t="s">
        <v>213</v>
      </c>
      <c r="T5" t="s">
        <v>254</v>
      </c>
      <c r="U5" t="s">
        <v>215</v>
      </c>
      <c r="V5" t="s">
        <v>211</v>
      </c>
      <c r="W5" t="s">
        <v>215</v>
      </c>
      <c r="X5" t="s">
        <v>211</v>
      </c>
      <c r="Y5" t="s">
        <v>255</v>
      </c>
      <c r="Z5" t="s">
        <v>212</v>
      </c>
      <c r="AA5" t="s">
        <v>213</v>
      </c>
      <c r="AB5" t="s">
        <v>213</v>
      </c>
      <c r="AC5" t="s">
        <v>256</v>
      </c>
      <c r="AD5" t="s">
        <v>211</v>
      </c>
      <c r="AE5" t="s">
        <v>211</v>
      </c>
      <c r="AF5" t="s">
        <v>211</v>
      </c>
      <c r="AG5" t="s">
        <v>257</v>
      </c>
      <c r="AH5">
        <v>1</v>
      </c>
    </row>
    <row r="6" spans="1:34" x14ac:dyDescent="0.2">
      <c r="A6" t="s">
        <v>152</v>
      </c>
      <c r="B6" t="s">
        <v>200</v>
      </c>
      <c r="C6" t="s">
        <v>201</v>
      </c>
      <c r="D6" t="s">
        <v>202</v>
      </c>
      <c r="E6" t="s">
        <v>50</v>
      </c>
      <c r="F6" t="s">
        <v>153</v>
      </c>
      <c r="G6" t="s">
        <v>108</v>
      </c>
      <c r="H6">
        <v>2</v>
      </c>
      <c r="I6" t="s">
        <v>215</v>
      </c>
      <c r="J6" t="s">
        <v>213</v>
      </c>
      <c r="K6" t="s">
        <v>215</v>
      </c>
      <c r="L6" t="s">
        <v>214</v>
      </c>
      <c r="M6" t="s">
        <v>214</v>
      </c>
      <c r="N6" t="s">
        <v>214</v>
      </c>
      <c r="O6" t="s">
        <v>214</v>
      </c>
      <c r="Q6" t="s">
        <v>211</v>
      </c>
      <c r="R6" t="s">
        <v>211</v>
      </c>
      <c r="S6" t="s">
        <v>213</v>
      </c>
      <c r="U6" t="s">
        <v>213</v>
      </c>
      <c r="V6" t="s">
        <v>213</v>
      </c>
      <c r="W6" t="s">
        <v>213</v>
      </c>
      <c r="X6" t="s">
        <v>213</v>
      </c>
      <c r="Z6" t="s">
        <v>215</v>
      </c>
      <c r="AA6" t="s">
        <v>214</v>
      </c>
      <c r="AB6" t="s">
        <v>215</v>
      </c>
      <c r="AD6" t="s">
        <v>211</v>
      </c>
      <c r="AE6" t="s">
        <v>214</v>
      </c>
      <c r="AF6" t="s">
        <v>214</v>
      </c>
      <c r="AH6">
        <v>1</v>
      </c>
    </row>
    <row r="7" spans="1:34" x14ac:dyDescent="0.2">
      <c r="A7" t="s">
        <v>121</v>
      </c>
      <c r="B7" t="s">
        <v>203</v>
      </c>
      <c r="C7" t="s">
        <v>204</v>
      </c>
      <c r="D7" t="s">
        <v>82</v>
      </c>
      <c r="E7" t="s">
        <v>50</v>
      </c>
      <c r="F7" t="s">
        <v>51</v>
      </c>
      <c r="G7" t="s">
        <v>108</v>
      </c>
      <c r="H7">
        <v>7</v>
      </c>
      <c r="I7" t="s">
        <v>211</v>
      </c>
      <c r="J7" t="s">
        <v>211</v>
      </c>
      <c r="K7" t="s">
        <v>213</v>
      </c>
      <c r="L7" t="s">
        <v>211</v>
      </c>
      <c r="M7" t="s">
        <v>211</v>
      </c>
      <c r="N7" t="s">
        <v>211</v>
      </c>
      <c r="O7" t="s">
        <v>211</v>
      </c>
      <c r="Q7" t="s">
        <v>211</v>
      </c>
      <c r="R7" t="s">
        <v>211</v>
      </c>
      <c r="S7" t="s">
        <v>211</v>
      </c>
      <c r="U7" t="s">
        <v>211</v>
      </c>
      <c r="V7" t="s">
        <v>211</v>
      </c>
      <c r="W7" t="s">
        <v>212</v>
      </c>
      <c r="X7" t="s">
        <v>212</v>
      </c>
      <c r="Z7" t="s">
        <v>212</v>
      </c>
      <c r="AA7" t="s">
        <v>211</v>
      </c>
      <c r="AB7" t="s">
        <v>211</v>
      </c>
      <c r="AD7" t="s">
        <v>211</v>
      </c>
      <c r="AE7" t="s">
        <v>211</v>
      </c>
      <c r="AF7" t="s">
        <v>211</v>
      </c>
      <c r="AH7">
        <v>1</v>
      </c>
    </row>
    <row r="8" spans="1:34" x14ac:dyDescent="0.2">
      <c r="A8" t="s">
        <v>117</v>
      </c>
      <c r="B8" t="s">
        <v>231</v>
      </c>
      <c r="C8" t="s">
        <v>232</v>
      </c>
      <c r="D8" t="s">
        <v>27</v>
      </c>
      <c r="E8" t="s">
        <v>57</v>
      </c>
      <c r="F8" t="s">
        <v>51</v>
      </c>
      <c r="G8" t="s">
        <v>108</v>
      </c>
      <c r="H8">
        <v>5</v>
      </c>
      <c r="I8" t="s">
        <v>213</v>
      </c>
      <c r="J8" t="s">
        <v>213</v>
      </c>
      <c r="K8" t="s">
        <v>213</v>
      </c>
      <c r="L8" t="s">
        <v>214</v>
      </c>
      <c r="M8" t="s">
        <v>214</v>
      </c>
      <c r="N8" t="s">
        <v>215</v>
      </c>
      <c r="O8" t="s">
        <v>214</v>
      </c>
      <c r="Q8" t="s">
        <v>211</v>
      </c>
      <c r="R8" t="s">
        <v>211</v>
      </c>
      <c r="S8" t="s">
        <v>211</v>
      </c>
      <c r="U8" t="s">
        <v>211</v>
      </c>
      <c r="V8" t="s">
        <v>214</v>
      </c>
      <c r="W8" t="s">
        <v>211</v>
      </c>
      <c r="X8" t="s">
        <v>213</v>
      </c>
      <c r="Z8" t="s">
        <v>213</v>
      </c>
      <c r="AA8" t="s">
        <v>211</v>
      </c>
      <c r="AB8" t="s">
        <v>213</v>
      </c>
      <c r="AH8">
        <v>1</v>
      </c>
    </row>
    <row r="9" spans="1:34" x14ac:dyDescent="0.2">
      <c r="A9" t="s">
        <v>115</v>
      </c>
      <c r="B9" t="s">
        <v>233</v>
      </c>
      <c r="C9" t="s">
        <v>234</v>
      </c>
      <c r="D9" t="s">
        <v>27</v>
      </c>
      <c r="E9" t="s">
        <v>57</v>
      </c>
      <c r="F9" t="s">
        <v>51</v>
      </c>
      <c r="G9" t="s">
        <v>108</v>
      </c>
      <c r="H9">
        <v>5</v>
      </c>
      <c r="I9" t="s">
        <v>214</v>
      </c>
      <c r="J9" t="s">
        <v>214</v>
      </c>
      <c r="K9" t="s">
        <v>214</v>
      </c>
      <c r="L9" t="s">
        <v>214</v>
      </c>
      <c r="M9" t="s">
        <v>214</v>
      </c>
      <c r="N9" t="s">
        <v>214</v>
      </c>
      <c r="O9" t="s">
        <v>214</v>
      </c>
      <c r="Q9" t="s">
        <v>214</v>
      </c>
      <c r="R9" t="s">
        <v>214</v>
      </c>
      <c r="S9" t="s">
        <v>214</v>
      </c>
      <c r="U9" t="s">
        <v>214</v>
      </c>
      <c r="V9" t="s">
        <v>214</v>
      </c>
      <c r="W9" t="s">
        <v>211</v>
      </c>
      <c r="X9" t="s">
        <v>211</v>
      </c>
      <c r="Z9" t="s">
        <v>212</v>
      </c>
      <c r="AA9" t="s">
        <v>214</v>
      </c>
      <c r="AB9" t="s">
        <v>214</v>
      </c>
      <c r="AH9">
        <v>1</v>
      </c>
    </row>
    <row r="10" spans="1:34" x14ac:dyDescent="0.2">
      <c r="A10" t="s">
        <v>113</v>
      </c>
      <c r="B10" t="s">
        <v>235</v>
      </c>
      <c r="C10" t="s">
        <v>236</v>
      </c>
      <c r="D10" t="s">
        <v>32</v>
      </c>
      <c r="E10" t="s">
        <v>59</v>
      </c>
      <c r="F10" t="s">
        <v>51</v>
      </c>
      <c r="G10" t="s">
        <v>108</v>
      </c>
      <c r="H10">
        <v>5</v>
      </c>
      <c r="I10" t="s">
        <v>211</v>
      </c>
      <c r="J10" t="s">
        <v>213</v>
      </c>
      <c r="K10" t="s">
        <v>211</v>
      </c>
      <c r="L10" t="s">
        <v>213</v>
      </c>
      <c r="M10" t="s">
        <v>211</v>
      </c>
      <c r="N10" t="s">
        <v>211</v>
      </c>
      <c r="O10" t="s">
        <v>213</v>
      </c>
      <c r="Q10" t="s">
        <v>211</v>
      </c>
      <c r="R10" t="s">
        <v>211</v>
      </c>
      <c r="S10" t="s">
        <v>213</v>
      </c>
      <c r="U10" t="s">
        <v>211</v>
      </c>
      <c r="V10" t="s">
        <v>211</v>
      </c>
      <c r="W10" t="s">
        <v>211</v>
      </c>
      <c r="X10" t="s">
        <v>213</v>
      </c>
      <c r="AH10">
        <v>1</v>
      </c>
    </row>
    <row r="11" spans="1:34" x14ac:dyDescent="0.2">
      <c r="A11" t="s">
        <v>107</v>
      </c>
      <c r="B11" t="s">
        <v>237</v>
      </c>
      <c r="C11" t="s">
        <v>238</v>
      </c>
      <c r="D11" t="s">
        <v>32</v>
      </c>
      <c r="E11" t="s">
        <v>59</v>
      </c>
      <c r="F11" t="s">
        <v>51</v>
      </c>
      <c r="G11" t="s">
        <v>108</v>
      </c>
      <c r="H11">
        <v>8</v>
      </c>
      <c r="I11" t="s">
        <v>212</v>
      </c>
      <c r="J11" t="s">
        <v>211</v>
      </c>
      <c r="K11" t="s">
        <v>211</v>
      </c>
      <c r="L11" t="s">
        <v>211</v>
      </c>
      <c r="M11" t="s">
        <v>211</v>
      </c>
      <c r="N11" t="s">
        <v>211</v>
      </c>
      <c r="O11" t="s">
        <v>211</v>
      </c>
      <c r="Q11" t="s">
        <v>211</v>
      </c>
      <c r="R11" t="s">
        <v>211</v>
      </c>
      <c r="S11" t="s">
        <v>211</v>
      </c>
      <c r="U11" t="s">
        <v>211</v>
      </c>
      <c r="V11" t="s">
        <v>211</v>
      </c>
      <c r="W11" t="s">
        <v>211</v>
      </c>
      <c r="X11" t="s">
        <v>213</v>
      </c>
      <c r="AH11">
        <v>1</v>
      </c>
    </row>
    <row r="12" spans="1:34" x14ac:dyDescent="0.2">
      <c r="A12" t="s">
        <v>111</v>
      </c>
      <c r="B12" t="s">
        <v>239</v>
      </c>
      <c r="C12" t="s">
        <v>240</v>
      </c>
      <c r="D12" t="s">
        <v>32</v>
      </c>
      <c r="E12" t="s">
        <v>59</v>
      </c>
      <c r="F12" t="s">
        <v>51</v>
      </c>
      <c r="G12" t="s">
        <v>108</v>
      </c>
      <c r="H12">
        <v>8</v>
      </c>
      <c r="I12" t="s">
        <v>212</v>
      </c>
      <c r="J12" t="s">
        <v>211</v>
      </c>
      <c r="K12" t="s">
        <v>212</v>
      </c>
      <c r="L12" t="s">
        <v>212</v>
      </c>
      <c r="M12" t="s">
        <v>211</v>
      </c>
      <c r="N12" t="s">
        <v>212</v>
      </c>
      <c r="O12" t="s">
        <v>211</v>
      </c>
      <c r="Q12" t="s">
        <v>211</v>
      </c>
      <c r="R12" t="s">
        <v>211</v>
      </c>
      <c r="S12" t="s">
        <v>211</v>
      </c>
      <c r="U12" t="s">
        <v>211</v>
      </c>
      <c r="V12" t="s">
        <v>212</v>
      </c>
      <c r="W12" t="s">
        <v>211</v>
      </c>
      <c r="X12" t="s">
        <v>211</v>
      </c>
      <c r="AH12">
        <v>1</v>
      </c>
    </row>
    <row r="13" spans="1:34" x14ac:dyDescent="0.2">
      <c r="A13" t="s">
        <v>143</v>
      </c>
      <c r="B13" t="s">
        <v>241</v>
      </c>
      <c r="C13" t="s">
        <v>242</v>
      </c>
      <c r="D13" t="s">
        <v>39</v>
      </c>
      <c r="E13" t="s">
        <v>144</v>
      </c>
      <c r="F13" t="s">
        <v>126</v>
      </c>
      <c r="G13" t="s">
        <v>108</v>
      </c>
      <c r="H13">
        <v>8</v>
      </c>
      <c r="I13" t="s">
        <v>216</v>
      </c>
      <c r="J13" t="s">
        <v>211</v>
      </c>
      <c r="K13" t="s">
        <v>212</v>
      </c>
      <c r="L13" t="s">
        <v>211</v>
      </c>
      <c r="M13" t="s">
        <v>212</v>
      </c>
      <c r="N13" t="s">
        <v>211</v>
      </c>
      <c r="O13" t="s">
        <v>211</v>
      </c>
      <c r="Q13" t="s">
        <v>212</v>
      </c>
      <c r="R13" t="s">
        <v>212</v>
      </c>
      <c r="S13" t="s">
        <v>212</v>
      </c>
      <c r="Z13" t="s">
        <v>212</v>
      </c>
      <c r="AA13" t="s">
        <v>212</v>
      </c>
      <c r="AB13" t="s">
        <v>212</v>
      </c>
      <c r="AH13">
        <v>1</v>
      </c>
    </row>
    <row r="14" spans="1:34" x14ac:dyDescent="0.2">
      <c r="A14" t="s">
        <v>119</v>
      </c>
      <c r="B14" t="s">
        <v>243</v>
      </c>
      <c r="C14" t="s">
        <v>244</v>
      </c>
      <c r="D14" t="s">
        <v>92</v>
      </c>
      <c r="E14" t="s">
        <v>93</v>
      </c>
      <c r="F14" t="s">
        <v>51</v>
      </c>
      <c r="G14" t="s">
        <v>108</v>
      </c>
      <c r="H14">
        <v>8</v>
      </c>
      <c r="I14" t="s">
        <v>212</v>
      </c>
      <c r="J14" t="s">
        <v>211</v>
      </c>
      <c r="K14" t="s">
        <v>211</v>
      </c>
      <c r="L14" t="s">
        <v>211</v>
      </c>
      <c r="M14" t="s">
        <v>213</v>
      </c>
      <c r="N14" t="s">
        <v>211</v>
      </c>
      <c r="O14" t="s">
        <v>213</v>
      </c>
      <c r="P14" t="s">
        <v>245</v>
      </c>
      <c r="U14" t="s">
        <v>215</v>
      </c>
      <c r="V14" t="s">
        <v>211</v>
      </c>
      <c r="W14" t="s">
        <v>215</v>
      </c>
      <c r="X14" t="s">
        <v>212</v>
      </c>
      <c r="Y14" t="s">
        <v>246</v>
      </c>
      <c r="AD14" t="s">
        <v>211</v>
      </c>
      <c r="AE14" t="s">
        <v>213</v>
      </c>
      <c r="AF14" t="s">
        <v>213</v>
      </c>
      <c r="AG14" t="s">
        <v>247</v>
      </c>
      <c r="AH14">
        <v>1</v>
      </c>
    </row>
    <row r="15" spans="1:34" ht="16" x14ac:dyDescent="0.2">
      <c r="A15" s="44" t="s">
        <v>148</v>
      </c>
      <c r="B15" s="44" t="s">
        <v>297</v>
      </c>
      <c r="C15" s="44" t="s">
        <v>298</v>
      </c>
      <c r="D15" t="s">
        <v>19</v>
      </c>
      <c r="E15" t="s">
        <v>50</v>
      </c>
      <c r="F15" t="s">
        <v>126</v>
      </c>
      <c r="G15" t="s">
        <v>108</v>
      </c>
      <c r="H15">
        <v>8</v>
      </c>
      <c r="I15" t="s">
        <v>214</v>
      </c>
      <c r="J15" t="s">
        <v>214</v>
      </c>
      <c r="K15" t="s">
        <v>214</v>
      </c>
      <c r="L15" t="s">
        <v>214</v>
      </c>
      <c r="M15" t="s">
        <v>214</v>
      </c>
      <c r="N15" t="s">
        <v>214</v>
      </c>
      <c r="O15" t="s">
        <v>214</v>
      </c>
      <c r="Q15" t="s">
        <v>214</v>
      </c>
      <c r="R15" t="s">
        <v>214</v>
      </c>
      <c r="S15" t="s">
        <v>214</v>
      </c>
      <c r="U15" t="s">
        <v>212</v>
      </c>
      <c r="V15" t="s">
        <v>211</v>
      </c>
      <c r="W15" t="s">
        <v>214</v>
      </c>
      <c r="X15" t="s">
        <v>214</v>
      </c>
      <c r="Z15" t="s">
        <v>214</v>
      </c>
      <c r="AA15" t="s">
        <v>214</v>
      </c>
      <c r="AB15" t="s">
        <v>212</v>
      </c>
      <c r="AD15" t="s">
        <v>214</v>
      </c>
      <c r="AE15" t="s">
        <v>214</v>
      </c>
      <c r="AF15" t="s">
        <v>214</v>
      </c>
      <c r="AH15">
        <v>2</v>
      </c>
    </row>
    <row r="16" spans="1:34" ht="16" x14ac:dyDescent="0.2">
      <c r="A16" s="44" t="s">
        <v>139</v>
      </c>
      <c r="B16" s="44" t="s">
        <v>299</v>
      </c>
      <c r="C16" t="s">
        <v>300</v>
      </c>
      <c r="D16" t="s">
        <v>82</v>
      </c>
      <c r="E16" t="s">
        <v>50</v>
      </c>
      <c r="F16" t="s">
        <v>126</v>
      </c>
      <c r="G16" t="s">
        <v>108</v>
      </c>
      <c r="H16">
        <v>8</v>
      </c>
      <c r="I16" t="s">
        <v>211</v>
      </c>
      <c r="J16" t="s">
        <v>211</v>
      </c>
      <c r="K16" t="s">
        <v>213</v>
      </c>
      <c r="L16" t="s">
        <v>211</v>
      </c>
      <c r="M16" t="s">
        <v>211</v>
      </c>
      <c r="N16" t="s">
        <v>211</v>
      </c>
      <c r="O16" t="s">
        <v>211</v>
      </c>
      <c r="Q16" t="s">
        <v>211</v>
      </c>
      <c r="R16" t="s">
        <v>211</v>
      </c>
      <c r="S16" t="s">
        <v>211</v>
      </c>
      <c r="U16" t="s">
        <v>212</v>
      </c>
      <c r="V16" t="s">
        <v>216</v>
      </c>
      <c r="W16" t="s">
        <v>212</v>
      </c>
      <c r="X16" t="s">
        <v>216</v>
      </c>
      <c r="Z16" t="s">
        <v>211</v>
      </c>
      <c r="AA16" t="s">
        <v>212</v>
      </c>
      <c r="AB16" t="s">
        <v>212</v>
      </c>
      <c r="AD16" t="s">
        <v>216</v>
      </c>
      <c r="AE16" t="s">
        <v>216</v>
      </c>
      <c r="AF16" t="s">
        <v>216</v>
      </c>
      <c r="AH16">
        <v>2</v>
      </c>
    </row>
    <row r="17" spans="1:34" ht="17" x14ac:dyDescent="0.2">
      <c r="A17" s="44" t="s">
        <v>164</v>
      </c>
      <c r="B17" s="3" t="s">
        <v>302</v>
      </c>
      <c r="C17" s="3" t="s">
        <v>301</v>
      </c>
      <c r="D17" t="s">
        <v>82</v>
      </c>
      <c r="E17" t="s">
        <v>50</v>
      </c>
      <c r="F17" s="2" t="s">
        <v>159</v>
      </c>
      <c r="G17" s="2" t="s">
        <v>108</v>
      </c>
      <c r="H17">
        <v>6</v>
      </c>
      <c r="I17" t="s">
        <v>213</v>
      </c>
      <c r="J17" t="s">
        <v>215</v>
      </c>
      <c r="K17" t="s">
        <v>213</v>
      </c>
      <c r="L17" t="s">
        <v>213</v>
      </c>
      <c r="M17" t="s">
        <v>213</v>
      </c>
      <c r="N17" t="s">
        <v>213</v>
      </c>
      <c r="O17" t="s">
        <v>213</v>
      </c>
      <c r="P17" s="44" t="s">
        <v>307</v>
      </c>
      <c r="Q17" t="s">
        <v>211</v>
      </c>
      <c r="R17" t="s">
        <v>213</v>
      </c>
      <c r="S17" t="s">
        <v>213</v>
      </c>
      <c r="T17" s="44" t="s">
        <v>306</v>
      </c>
      <c r="U17" t="s">
        <v>211</v>
      </c>
      <c r="V17" t="s">
        <v>213</v>
      </c>
      <c r="W17" t="s">
        <v>215</v>
      </c>
      <c r="X17" t="s">
        <v>211</v>
      </c>
      <c r="Y17" s="44" t="s">
        <v>305</v>
      </c>
      <c r="Z17" t="s">
        <v>211</v>
      </c>
      <c r="AA17" t="s">
        <v>211</v>
      </c>
      <c r="AB17" t="s">
        <v>213</v>
      </c>
      <c r="AC17" s="44" t="s">
        <v>304</v>
      </c>
      <c r="AD17" t="s">
        <v>211</v>
      </c>
      <c r="AE17" t="s">
        <v>211</v>
      </c>
      <c r="AF17" t="s">
        <v>211</v>
      </c>
      <c r="AG17" s="44" t="s">
        <v>303</v>
      </c>
      <c r="AH17">
        <v>2</v>
      </c>
    </row>
    <row r="18" spans="1:34" ht="16" x14ac:dyDescent="0.2">
      <c r="A18" s="44" t="s">
        <v>137</v>
      </c>
      <c r="B18" s="44" t="s">
        <v>309</v>
      </c>
      <c r="C18" s="44" t="s">
        <v>310</v>
      </c>
      <c r="D18" s="44" t="s">
        <v>92</v>
      </c>
      <c r="E18" t="s">
        <v>93</v>
      </c>
      <c r="F18" t="s">
        <v>126</v>
      </c>
      <c r="G18" t="s">
        <v>108</v>
      </c>
      <c r="H18">
        <v>8</v>
      </c>
      <c r="I18" t="s">
        <v>212</v>
      </c>
      <c r="J18" t="s">
        <v>213</v>
      </c>
      <c r="K18" t="s">
        <v>214</v>
      </c>
      <c r="L18" t="s">
        <v>214</v>
      </c>
      <c r="M18" t="s">
        <v>212</v>
      </c>
      <c r="N18" t="s">
        <v>214</v>
      </c>
      <c r="O18" t="s">
        <v>214</v>
      </c>
      <c r="U18" t="s">
        <v>216</v>
      </c>
      <c r="V18" t="s">
        <v>216</v>
      </c>
      <c r="W18" t="s">
        <v>216</v>
      </c>
      <c r="X18" t="s">
        <v>216</v>
      </c>
      <c r="AD18" t="s">
        <v>212</v>
      </c>
      <c r="AE18" t="s">
        <v>216</v>
      </c>
      <c r="AF18" t="s">
        <v>216</v>
      </c>
      <c r="AH18">
        <v>2</v>
      </c>
    </row>
    <row r="19" spans="1:34" ht="16" x14ac:dyDescent="0.2">
      <c r="A19" s="44" t="s">
        <v>162</v>
      </c>
      <c r="B19" s="44" t="s">
        <v>325</v>
      </c>
      <c r="C19" s="44" t="s">
        <v>326</v>
      </c>
      <c r="D19" s="44" t="s">
        <v>92</v>
      </c>
      <c r="E19" t="s">
        <v>93</v>
      </c>
      <c r="F19" s="44" t="s">
        <v>159</v>
      </c>
      <c r="G19" s="44" t="s">
        <v>108</v>
      </c>
      <c r="H19">
        <v>4</v>
      </c>
      <c r="I19" t="s">
        <v>213</v>
      </c>
      <c r="J19" t="s">
        <v>211</v>
      </c>
      <c r="K19" t="s">
        <v>213</v>
      </c>
      <c r="L19" t="s">
        <v>215</v>
      </c>
      <c r="M19" t="s">
        <v>213</v>
      </c>
      <c r="N19" t="s">
        <v>215</v>
      </c>
      <c r="O19" t="s">
        <v>215</v>
      </c>
      <c r="U19" t="s">
        <v>211</v>
      </c>
      <c r="V19" t="s">
        <v>211</v>
      </c>
      <c r="W19" t="s">
        <v>213</v>
      </c>
      <c r="X19" t="s">
        <v>213</v>
      </c>
      <c r="AD19" t="s">
        <v>211</v>
      </c>
      <c r="AE19" t="s">
        <v>211</v>
      </c>
      <c r="AF19" t="s">
        <v>211</v>
      </c>
      <c r="AH19">
        <v>3</v>
      </c>
    </row>
    <row r="20" spans="1:34" ht="17" x14ac:dyDescent="0.2">
      <c r="A20" s="44" t="s">
        <v>150</v>
      </c>
      <c r="B20" s="3" t="s">
        <v>343</v>
      </c>
      <c r="C20" s="3" t="s">
        <v>344</v>
      </c>
      <c r="D20" s="2" t="s">
        <v>19</v>
      </c>
      <c r="E20" s="2" t="s">
        <v>50</v>
      </c>
      <c r="F20" t="s">
        <v>126</v>
      </c>
      <c r="G20" t="s">
        <v>108</v>
      </c>
      <c r="H20">
        <v>7</v>
      </c>
      <c r="I20" t="s">
        <v>212</v>
      </c>
      <c r="J20" t="s">
        <v>211</v>
      </c>
      <c r="K20" t="s">
        <v>213</v>
      </c>
      <c r="L20" t="s">
        <v>214</v>
      </c>
      <c r="M20" t="s">
        <v>214</v>
      </c>
      <c r="N20" t="s">
        <v>214</v>
      </c>
      <c r="O20" t="s">
        <v>214</v>
      </c>
      <c r="Q20" t="s">
        <v>215</v>
      </c>
      <c r="R20" t="s">
        <v>213</v>
      </c>
      <c r="S20" t="s">
        <v>211</v>
      </c>
      <c r="U20" t="s">
        <v>213</v>
      </c>
      <c r="V20" t="s">
        <v>214</v>
      </c>
      <c r="W20" t="s">
        <v>213</v>
      </c>
      <c r="X20" t="s">
        <v>213</v>
      </c>
      <c r="Z20" t="s">
        <v>213</v>
      </c>
      <c r="AA20" t="s">
        <v>211</v>
      </c>
      <c r="AB20" t="s">
        <v>211</v>
      </c>
      <c r="AD20" t="s">
        <v>213</v>
      </c>
      <c r="AE20" t="s">
        <v>213</v>
      </c>
      <c r="AF20" t="s">
        <v>214</v>
      </c>
      <c r="AH20">
        <v>4</v>
      </c>
    </row>
    <row r="21" spans="1:34" ht="16" x14ac:dyDescent="0.2">
      <c r="A21" s="64" t="s">
        <v>158</v>
      </c>
      <c r="B21" s="65" t="s">
        <v>299</v>
      </c>
      <c r="C21" t="s">
        <v>345</v>
      </c>
      <c r="D21" t="s">
        <v>92</v>
      </c>
      <c r="E21" t="s">
        <v>93</v>
      </c>
      <c r="F21" s="44" t="s">
        <v>159</v>
      </c>
      <c r="G21" t="s">
        <v>108</v>
      </c>
      <c r="H21">
        <v>3</v>
      </c>
      <c r="I21" t="s">
        <v>213</v>
      </c>
      <c r="J21" t="s">
        <v>211</v>
      </c>
      <c r="K21" t="s">
        <v>213</v>
      </c>
      <c r="L21" t="s">
        <v>214</v>
      </c>
      <c r="M21" t="s">
        <v>214</v>
      </c>
      <c r="N21" t="s">
        <v>215</v>
      </c>
      <c r="O21" t="s">
        <v>214</v>
      </c>
      <c r="U21" t="s">
        <v>213</v>
      </c>
      <c r="V21" t="s">
        <v>213</v>
      </c>
      <c r="W21" t="s">
        <v>215</v>
      </c>
      <c r="X21" t="s">
        <v>213</v>
      </c>
      <c r="AD21" t="s">
        <v>211</v>
      </c>
      <c r="AE21" t="s">
        <v>213</v>
      </c>
      <c r="AF21" t="s">
        <v>213</v>
      </c>
      <c r="AH21">
        <v>4</v>
      </c>
    </row>
    <row r="22" spans="1:34" ht="17" x14ac:dyDescent="0.2">
      <c r="A22" s="44" t="s">
        <v>346</v>
      </c>
      <c r="B22" s="65" t="s">
        <v>347</v>
      </c>
      <c r="C22" t="s">
        <v>348</v>
      </c>
      <c r="D22" s="2" t="s">
        <v>27</v>
      </c>
      <c r="E22" s="2" t="s">
        <v>57</v>
      </c>
      <c r="F22" s="2" t="s">
        <v>126</v>
      </c>
      <c r="G22" s="2" t="s">
        <v>108</v>
      </c>
      <c r="H22">
        <v>7</v>
      </c>
      <c r="I22" t="s">
        <v>216</v>
      </c>
      <c r="J22" t="s">
        <v>213</v>
      </c>
      <c r="K22" t="s">
        <v>215</v>
      </c>
      <c r="L22" t="s">
        <v>211</v>
      </c>
      <c r="M22" t="s">
        <v>213</v>
      </c>
      <c r="N22" t="s">
        <v>213</v>
      </c>
      <c r="O22" t="s">
        <v>213</v>
      </c>
      <c r="Q22" t="s">
        <v>211</v>
      </c>
      <c r="R22" t="s">
        <v>213</v>
      </c>
      <c r="S22" t="s">
        <v>213</v>
      </c>
      <c r="U22" t="s">
        <v>215</v>
      </c>
      <c r="V22" t="s">
        <v>213</v>
      </c>
      <c r="W22" t="s">
        <v>213</v>
      </c>
      <c r="X22" t="s">
        <v>213</v>
      </c>
      <c r="Z22" t="s">
        <v>213</v>
      </c>
      <c r="AA22" t="s">
        <v>213</v>
      </c>
      <c r="AB22" t="s">
        <v>211</v>
      </c>
      <c r="AH22">
        <v>4</v>
      </c>
    </row>
    <row r="23" spans="1:34" ht="17" x14ac:dyDescent="0.2">
      <c r="A23" s="4" t="s">
        <v>352</v>
      </c>
      <c r="B23" s="65" t="s">
        <v>354</v>
      </c>
      <c r="C23" t="s">
        <v>355</v>
      </c>
      <c r="D23" t="s">
        <v>19</v>
      </c>
      <c r="E23" s="2" t="s">
        <v>50</v>
      </c>
      <c r="F23" s="44" t="s">
        <v>159</v>
      </c>
      <c r="G23" t="s">
        <v>108</v>
      </c>
      <c r="H23">
        <v>7</v>
      </c>
      <c r="I23" t="s">
        <v>211</v>
      </c>
      <c r="J23" t="s">
        <v>213</v>
      </c>
      <c r="K23" t="s">
        <v>213</v>
      </c>
      <c r="L23" t="s">
        <v>213</v>
      </c>
      <c r="M23" t="s">
        <v>213</v>
      </c>
      <c r="N23" t="s">
        <v>215</v>
      </c>
      <c r="O23" t="s">
        <v>215</v>
      </c>
      <c r="P23" s="44" t="s">
        <v>357</v>
      </c>
      <c r="Q23" t="s">
        <v>213</v>
      </c>
      <c r="R23" t="s">
        <v>213</v>
      </c>
      <c r="S23" t="s">
        <v>213</v>
      </c>
      <c r="T23" s="44" t="s">
        <v>356</v>
      </c>
      <c r="U23" t="s">
        <v>211</v>
      </c>
      <c r="V23" t="s">
        <v>211</v>
      </c>
      <c r="W23" t="s">
        <v>211</v>
      </c>
      <c r="X23" t="s">
        <v>211</v>
      </c>
      <c r="Y23" s="44"/>
      <c r="Z23" t="s">
        <v>211</v>
      </c>
      <c r="AA23" t="s">
        <v>211</v>
      </c>
      <c r="AB23" t="s">
        <v>211</v>
      </c>
      <c r="AD23" t="s">
        <v>211</v>
      </c>
      <c r="AE23" t="s">
        <v>211</v>
      </c>
      <c r="AF23" t="s">
        <v>211</v>
      </c>
      <c r="AH23">
        <v>5</v>
      </c>
    </row>
  </sheetData>
  <hyperlinks>
    <hyperlink ref="A23" r:id="rId1"/>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G84"/>
  <sheetViews>
    <sheetView workbookViewId="0">
      <selection activeCell="D1" sqref="D1"/>
    </sheetView>
  </sheetViews>
  <sheetFormatPr baseColWidth="10" defaultRowHeight="14" x14ac:dyDescent="0.2"/>
  <cols>
    <col min="1" max="1" width="23.59765625" bestFit="1" customWidth="1"/>
    <col min="2" max="2" width="44.19921875" bestFit="1" customWidth="1"/>
    <col min="3" max="3" width="35.3984375" bestFit="1" customWidth="1"/>
    <col min="4" max="4" width="17.3984375" bestFit="1" customWidth="1"/>
    <col min="5" max="5" width="10.19921875" bestFit="1" customWidth="1"/>
    <col min="6" max="6" width="67.59765625" bestFit="1" customWidth="1"/>
    <col min="7" max="7" width="18" bestFit="1" customWidth="1"/>
  </cols>
  <sheetData>
    <row r="1" spans="1:7" ht="17" x14ac:dyDescent="0.2">
      <c r="A1" s="1" t="s">
        <v>40</v>
      </c>
      <c r="B1" s="2" t="s">
        <v>41</v>
      </c>
      <c r="C1" s="1" t="s">
        <v>43</v>
      </c>
      <c r="D1" s="1" t="s">
        <v>44</v>
      </c>
      <c r="E1" s="1" t="s">
        <v>45</v>
      </c>
      <c r="F1" s="1" t="s">
        <v>46</v>
      </c>
      <c r="G1" s="1" t="s">
        <v>47</v>
      </c>
    </row>
    <row r="2" spans="1:7" ht="17" hidden="1" x14ac:dyDescent="0.2">
      <c r="A2" s="3" t="s">
        <v>48</v>
      </c>
      <c r="B2" s="4" t="s">
        <v>49</v>
      </c>
      <c r="C2" s="2" t="s">
        <v>50</v>
      </c>
      <c r="D2" s="2" t="s">
        <v>51</v>
      </c>
      <c r="E2" s="2" t="s">
        <v>52</v>
      </c>
      <c r="F2" s="3" t="s">
        <v>53</v>
      </c>
      <c r="G2" s="2" t="s">
        <v>54</v>
      </c>
    </row>
    <row r="3" spans="1:7" ht="17" hidden="1" x14ac:dyDescent="0.2">
      <c r="A3" s="3" t="s">
        <v>55</v>
      </c>
      <c r="B3" s="4" t="s">
        <v>56</v>
      </c>
      <c r="C3" s="2" t="s">
        <v>57</v>
      </c>
      <c r="D3" s="2" t="s">
        <v>51</v>
      </c>
      <c r="E3" s="2" t="s">
        <v>52</v>
      </c>
      <c r="F3" s="3" t="s">
        <v>53</v>
      </c>
      <c r="G3" s="2" t="s">
        <v>54</v>
      </c>
    </row>
    <row r="4" spans="1:7" ht="17" hidden="1" x14ac:dyDescent="0.2">
      <c r="A4" s="3" t="s">
        <v>58</v>
      </c>
      <c r="B4" s="5" t="s">
        <v>33</v>
      </c>
      <c r="C4" s="2" t="s">
        <v>59</v>
      </c>
      <c r="D4" s="2" t="s">
        <v>51</v>
      </c>
      <c r="E4" s="2" t="s">
        <v>52</v>
      </c>
      <c r="F4" s="3" t="s">
        <v>60</v>
      </c>
      <c r="G4" s="2" t="s">
        <v>54</v>
      </c>
    </row>
    <row r="5" spans="1:7" ht="17" hidden="1" x14ac:dyDescent="0.2">
      <c r="A5" s="3" t="s">
        <v>61</v>
      </c>
      <c r="B5" s="4" t="s">
        <v>62</v>
      </c>
      <c r="C5" s="2" t="s">
        <v>57</v>
      </c>
      <c r="D5" s="2" t="s">
        <v>51</v>
      </c>
      <c r="E5" s="2" t="s">
        <v>52</v>
      </c>
      <c r="F5" s="3" t="s">
        <v>60</v>
      </c>
      <c r="G5" s="2" t="s">
        <v>54</v>
      </c>
    </row>
    <row r="6" spans="1:7" ht="17" hidden="1" x14ac:dyDescent="0.2">
      <c r="A6" s="3" t="s">
        <v>63</v>
      </c>
      <c r="B6" s="5" t="s">
        <v>64</v>
      </c>
      <c r="C6" s="2" t="s">
        <v>59</v>
      </c>
      <c r="D6" s="2" t="s">
        <v>51</v>
      </c>
      <c r="E6" s="2" t="s">
        <v>52</v>
      </c>
      <c r="F6" s="3" t="s">
        <v>65</v>
      </c>
      <c r="G6" s="2" t="s">
        <v>54</v>
      </c>
    </row>
    <row r="7" spans="1:7" ht="17" hidden="1" x14ac:dyDescent="0.2">
      <c r="A7" s="3" t="s">
        <v>66</v>
      </c>
      <c r="B7" s="2" t="s">
        <v>67</v>
      </c>
      <c r="C7" s="2" t="s">
        <v>57</v>
      </c>
      <c r="D7" s="2" t="s">
        <v>51</v>
      </c>
      <c r="E7" s="2" t="s">
        <v>52</v>
      </c>
      <c r="F7" s="3" t="s">
        <v>65</v>
      </c>
      <c r="G7" s="2" t="s">
        <v>54</v>
      </c>
    </row>
    <row r="8" spans="1:7" ht="17" hidden="1" x14ac:dyDescent="0.2">
      <c r="A8" s="2" t="s">
        <v>68</v>
      </c>
      <c r="B8" s="2" t="s">
        <v>69</v>
      </c>
      <c r="C8" s="2" t="s">
        <v>59</v>
      </c>
      <c r="D8" s="2" t="s">
        <v>51</v>
      </c>
      <c r="E8" s="2" t="s">
        <v>52</v>
      </c>
      <c r="F8" s="3" t="s">
        <v>70</v>
      </c>
      <c r="G8" s="2" t="s">
        <v>54</v>
      </c>
    </row>
    <row r="9" spans="1:7" ht="17" hidden="1" x14ac:dyDescent="0.2">
      <c r="A9" s="3" t="s">
        <v>71</v>
      </c>
      <c r="B9" s="2" t="s">
        <v>72</v>
      </c>
      <c r="C9" s="2" t="s">
        <v>57</v>
      </c>
      <c r="D9" s="2" t="s">
        <v>51</v>
      </c>
      <c r="E9" s="2" t="s">
        <v>52</v>
      </c>
      <c r="F9" s="3" t="s">
        <v>70</v>
      </c>
      <c r="G9" s="2" t="s">
        <v>54</v>
      </c>
    </row>
    <row r="10" spans="1:7" ht="17" hidden="1" x14ac:dyDescent="0.2">
      <c r="A10" s="3" t="s">
        <v>73</v>
      </c>
      <c r="B10" s="4" t="s">
        <v>20</v>
      </c>
      <c r="C10" s="2" t="s">
        <v>50</v>
      </c>
      <c r="D10" s="2" t="s">
        <v>51</v>
      </c>
      <c r="E10" s="2" t="s">
        <v>52</v>
      </c>
      <c r="F10" s="3" t="s">
        <v>74</v>
      </c>
      <c r="G10" s="2" t="s">
        <v>54</v>
      </c>
    </row>
    <row r="11" spans="1:7" ht="17" hidden="1" x14ac:dyDescent="0.2">
      <c r="A11" s="3" t="s">
        <v>75</v>
      </c>
      <c r="B11" s="3" t="s">
        <v>76</v>
      </c>
      <c r="C11" s="2" t="s">
        <v>57</v>
      </c>
      <c r="D11" s="2" t="s">
        <v>51</v>
      </c>
      <c r="E11" s="2" t="s">
        <v>52</v>
      </c>
      <c r="F11" s="3" t="s">
        <v>74</v>
      </c>
      <c r="G11" s="2" t="s">
        <v>54</v>
      </c>
    </row>
    <row r="12" spans="1:7" ht="17" hidden="1" x14ac:dyDescent="0.2">
      <c r="A12" s="3" t="s">
        <v>77</v>
      </c>
      <c r="B12" s="6" t="s">
        <v>78</v>
      </c>
      <c r="C12" s="2" t="s">
        <v>59</v>
      </c>
      <c r="D12" s="2" t="s">
        <v>51</v>
      </c>
      <c r="E12" s="2" t="s">
        <v>52</v>
      </c>
      <c r="F12" s="3" t="s">
        <v>79</v>
      </c>
      <c r="G12" s="2" t="s">
        <v>54</v>
      </c>
    </row>
    <row r="13" spans="1:7" ht="17" hidden="1" x14ac:dyDescent="0.2">
      <c r="A13" s="3" t="s">
        <v>80</v>
      </c>
      <c r="B13" s="4" t="s">
        <v>81</v>
      </c>
      <c r="C13" s="2" t="s">
        <v>50</v>
      </c>
      <c r="D13" s="2" t="s">
        <v>51</v>
      </c>
      <c r="E13" s="2" t="s">
        <v>52</v>
      </c>
      <c r="F13" s="3" t="s">
        <v>83</v>
      </c>
      <c r="G13" s="2" t="s">
        <v>54</v>
      </c>
    </row>
    <row r="14" spans="1:7" ht="17" hidden="1" x14ac:dyDescent="0.2">
      <c r="A14" s="3" t="s">
        <v>84</v>
      </c>
      <c r="B14" s="7" t="s">
        <v>85</v>
      </c>
      <c r="C14" s="2" t="s">
        <v>50</v>
      </c>
      <c r="D14" s="2" t="s">
        <v>51</v>
      </c>
      <c r="E14" s="2" t="s">
        <v>52</v>
      </c>
      <c r="F14" s="3" t="s">
        <v>86</v>
      </c>
      <c r="G14" s="2" t="s">
        <v>54</v>
      </c>
    </row>
    <row r="15" spans="1:7" ht="17" x14ac:dyDescent="0.2">
      <c r="A15" s="2" t="s">
        <v>87</v>
      </c>
      <c r="B15" s="2" t="s">
        <v>29</v>
      </c>
      <c r="C15" s="2" t="s">
        <v>59</v>
      </c>
      <c r="D15" s="2" t="s">
        <v>88</v>
      </c>
      <c r="E15" s="2" t="s">
        <v>52</v>
      </c>
      <c r="F15" s="3" t="s">
        <v>89</v>
      </c>
      <c r="G15" s="2" t="s">
        <v>54</v>
      </c>
    </row>
    <row r="16" spans="1:7" ht="17" x14ac:dyDescent="0.2">
      <c r="A16" s="2" t="s">
        <v>90</v>
      </c>
      <c r="B16" s="2" t="s">
        <v>91</v>
      </c>
      <c r="C16" s="2" t="s">
        <v>93</v>
      </c>
      <c r="D16" s="2" t="s">
        <v>88</v>
      </c>
      <c r="E16" s="2" t="s">
        <v>52</v>
      </c>
      <c r="F16" s="3" t="s">
        <v>89</v>
      </c>
      <c r="G16" s="2" t="s">
        <v>54</v>
      </c>
    </row>
    <row r="17" spans="1:7" ht="17" x14ac:dyDescent="0.2">
      <c r="A17" s="3" t="s">
        <v>94</v>
      </c>
      <c r="B17" s="4" t="s">
        <v>95</v>
      </c>
      <c r="C17" s="2" t="s">
        <v>50</v>
      </c>
      <c r="D17" s="2" t="s">
        <v>88</v>
      </c>
      <c r="E17" s="2" t="s">
        <v>52</v>
      </c>
      <c r="F17" s="3" t="s">
        <v>86</v>
      </c>
      <c r="G17" s="2" t="s">
        <v>54</v>
      </c>
    </row>
    <row r="18" spans="1:7" ht="17" hidden="1" x14ac:dyDescent="0.2">
      <c r="A18" s="3" t="s">
        <v>96</v>
      </c>
      <c r="B18" s="4" t="s">
        <v>97</v>
      </c>
      <c r="C18" s="2" t="s">
        <v>59</v>
      </c>
      <c r="D18" s="2" t="s">
        <v>98</v>
      </c>
      <c r="E18" s="2" t="s">
        <v>52</v>
      </c>
      <c r="F18" s="3" t="s">
        <v>99</v>
      </c>
      <c r="G18" s="2" t="s">
        <v>54</v>
      </c>
    </row>
    <row r="19" spans="1:7" ht="17" hidden="1" x14ac:dyDescent="0.2">
      <c r="A19" s="2" t="s">
        <v>100</v>
      </c>
      <c r="B19" s="4" t="s">
        <v>101</v>
      </c>
      <c r="C19" s="2" t="s">
        <v>57</v>
      </c>
      <c r="D19" s="2" t="s">
        <v>98</v>
      </c>
      <c r="E19" s="2" t="s">
        <v>52</v>
      </c>
      <c r="F19" s="3" t="s">
        <v>99</v>
      </c>
      <c r="G19" s="2" t="s">
        <v>54</v>
      </c>
    </row>
    <row r="20" spans="1:7" ht="17" hidden="1" x14ac:dyDescent="0.2">
      <c r="A20" s="2" t="s">
        <v>102</v>
      </c>
      <c r="B20" s="2" t="s">
        <v>103</v>
      </c>
      <c r="C20" s="2" t="s">
        <v>93</v>
      </c>
      <c r="D20" s="2" t="s">
        <v>98</v>
      </c>
      <c r="E20" s="2" t="s">
        <v>52</v>
      </c>
      <c r="F20" s="3" t="s">
        <v>99</v>
      </c>
      <c r="G20" s="2" t="s">
        <v>54</v>
      </c>
    </row>
    <row r="21" spans="1:7" ht="17" hidden="1" x14ac:dyDescent="0.2">
      <c r="A21" s="2" t="s">
        <v>104</v>
      </c>
      <c r="B21" s="2" t="s">
        <v>105</v>
      </c>
      <c r="C21" s="2" t="s">
        <v>50</v>
      </c>
      <c r="D21" s="2" t="s">
        <v>98</v>
      </c>
      <c r="E21" s="2" t="s">
        <v>52</v>
      </c>
      <c r="F21" s="3" t="s">
        <v>99</v>
      </c>
      <c r="G21" s="2" t="s">
        <v>54</v>
      </c>
    </row>
    <row r="22" spans="1:7" ht="17" hidden="1" x14ac:dyDescent="0.2">
      <c r="A22" s="3" t="s">
        <v>106</v>
      </c>
      <c r="B22" s="3" t="s">
        <v>107</v>
      </c>
      <c r="C22" s="2" t="s">
        <v>59</v>
      </c>
      <c r="D22" s="2" t="s">
        <v>51</v>
      </c>
      <c r="E22" s="2" t="s">
        <v>108</v>
      </c>
      <c r="F22" s="2" t="s">
        <v>109</v>
      </c>
      <c r="G22" s="2" t="s">
        <v>54</v>
      </c>
    </row>
    <row r="23" spans="1:7" ht="17" hidden="1" x14ac:dyDescent="0.2">
      <c r="A23" s="3" t="s">
        <v>110</v>
      </c>
      <c r="B23" s="3" t="s">
        <v>111</v>
      </c>
      <c r="C23" s="2" t="s">
        <v>59</v>
      </c>
      <c r="D23" s="2" t="s">
        <v>51</v>
      </c>
      <c r="E23" s="2" t="s">
        <v>108</v>
      </c>
      <c r="F23" s="2" t="s">
        <v>109</v>
      </c>
      <c r="G23" s="2" t="s">
        <v>54</v>
      </c>
    </row>
    <row r="24" spans="1:7" ht="17" hidden="1" x14ac:dyDescent="0.2">
      <c r="A24" s="3" t="s">
        <v>112</v>
      </c>
      <c r="B24" s="3" t="s">
        <v>113</v>
      </c>
      <c r="C24" s="2" t="s">
        <v>59</v>
      </c>
      <c r="D24" s="2" t="s">
        <v>51</v>
      </c>
      <c r="E24" s="2" t="s">
        <v>108</v>
      </c>
      <c r="F24" s="2" t="s">
        <v>109</v>
      </c>
      <c r="G24" s="2" t="s">
        <v>54</v>
      </c>
    </row>
    <row r="25" spans="1:7" ht="17" hidden="1" x14ac:dyDescent="0.2">
      <c r="A25" s="3" t="s">
        <v>114</v>
      </c>
      <c r="B25" s="3" t="s">
        <v>115</v>
      </c>
      <c r="C25" s="2" t="s">
        <v>57</v>
      </c>
      <c r="D25" s="2" t="s">
        <v>51</v>
      </c>
      <c r="E25" s="2" t="s">
        <v>108</v>
      </c>
      <c r="F25" s="2" t="s">
        <v>109</v>
      </c>
      <c r="G25" s="2" t="s">
        <v>54</v>
      </c>
    </row>
    <row r="26" spans="1:7" ht="17" hidden="1" x14ac:dyDescent="0.2">
      <c r="A26" s="3" t="s">
        <v>116</v>
      </c>
      <c r="B26" s="3" t="s">
        <v>117</v>
      </c>
      <c r="C26" s="2" t="s">
        <v>57</v>
      </c>
      <c r="D26" s="2" t="s">
        <v>51</v>
      </c>
      <c r="E26" s="2" t="s">
        <v>108</v>
      </c>
      <c r="F26" s="2" t="s">
        <v>109</v>
      </c>
      <c r="G26" s="2" t="s">
        <v>54</v>
      </c>
    </row>
    <row r="27" spans="1:7" ht="17" hidden="1" x14ac:dyDescent="0.2">
      <c r="A27" s="2" t="s">
        <v>118</v>
      </c>
      <c r="B27" s="2" t="s">
        <v>119</v>
      </c>
      <c r="C27" s="2" t="s">
        <v>93</v>
      </c>
      <c r="D27" s="2" t="s">
        <v>51</v>
      </c>
      <c r="E27" s="2" t="s">
        <v>108</v>
      </c>
      <c r="F27" s="2" t="s">
        <v>109</v>
      </c>
      <c r="G27" s="2" t="s">
        <v>54</v>
      </c>
    </row>
    <row r="28" spans="1:7" ht="17" hidden="1" x14ac:dyDescent="0.2">
      <c r="A28" s="2" t="s">
        <v>120</v>
      </c>
      <c r="B28" s="2" t="s">
        <v>121</v>
      </c>
      <c r="C28" s="2" t="s">
        <v>50</v>
      </c>
      <c r="D28" s="2" t="s">
        <v>51</v>
      </c>
      <c r="E28" s="2" t="s">
        <v>108</v>
      </c>
      <c r="F28" s="2" t="s">
        <v>109</v>
      </c>
      <c r="G28" s="2" t="s">
        <v>54</v>
      </c>
    </row>
    <row r="29" spans="1:7" ht="17" hidden="1" x14ac:dyDescent="0.2">
      <c r="A29" s="2" t="s">
        <v>122</v>
      </c>
      <c r="B29" s="2" t="s">
        <v>123</v>
      </c>
      <c r="C29" s="2" t="s">
        <v>50</v>
      </c>
      <c r="D29" s="2" t="s">
        <v>51</v>
      </c>
      <c r="E29" s="2" t="s">
        <v>108</v>
      </c>
      <c r="F29" s="2" t="s">
        <v>109</v>
      </c>
      <c r="G29" s="2" t="s">
        <v>54</v>
      </c>
    </row>
    <row r="30" spans="1:7" ht="17" hidden="1" x14ac:dyDescent="0.2">
      <c r="A30" s="2" t="s">
        <v>124</v>
      </c>
      <c r="B30" s="4" t="s">
        <v>125</v>
      </c>
      <c r="C30" s="2" t="s">
        <v>59</v>
      </c>
      <c r="D30" s="2" t="s">
        <v>126</v>
      </c>
      <c r="E30" s="2" t="s">
        <v>108</v>
      </c>
      <c r="F30" s="8" t="s">
        <v>127</v>
      </c>
      <c r="G30" s="2" t="s">
        <v>54</v>
      </c>
    </row>
    <row r="31" spans="1:7" ht="17" hidden="1" x14ac:dyDescent="0.2">
      <c r="A31" s="2" t="s">
        <v>128</v>
      </c>
      <c r="B31" s="4" t="s">
        <v>129</v>
      </c>
      <c r="C31" s="2" t="s">
        <v>59</v>
      </c>
      <c r="D31" s="2" t="s">
        <v>126</v>
      </c>
      <c r="E31" s="2" t="s">
        <v>108</v>
      </c>
      <c r="F31" s="8" t="s">
        <v>127</v>
      </c>
      <c r="G31" s="2" t="s">
        <v>54</v>
      </c>
    </row>
    <row r="32" spans="1:7" ht="17" hidden="1" x14ac:dyDescent="0.2">
      <c r="A32" s="2" t="s">
        <v>130</v>
      </c>
      <c r="B32" s="4" t="s">
        <v>131</v>
      </c>
      <c r="C32" s="2" t="s">
        <v>57</v>
      </c>
      <c r="D32" s="2" t="s">
        <v>126</v>
      </c>
      <c r="E32" s="2" t="s">
        <v>108</v>
      </c>
      <c r="F32" s="8" t="s">
        <v>127</v>
      </c>
      <c r="G32" s="2" t="s">
        <v>54</v>
      </c>
    </row>
    <row r="33" spans="1:7" ht="17" hidden="1" x14ac:dyDescent="0.2">
      <c r="A33" s="2" t="s">
        <v>132</v>
      </c>
      <c r="B33" s="4" t="s">
        <v>133</v>
      </c>
      <c r="C33" s="2" t="s">
        <v>57</v>
      </c>
      <c r="D33" s="2" t="s">
        <v>126</v>
      </c>
      <c r="E33" s="2" t="s">
        <v>108</v>
      </c>
      <c r="F33" s="8" t="s">
        <v>127</v>
      </c>
      <c r="G33" s="2" t="s">
        <v>54</v>
      </c>
    </row>
    <row r="34" spans="1:7" ht="17" hidden="1" x14ac:dyDescent="0.2">
      <c r="A34" s="2" t="s">
        <v>134</v>
      </c>
      <c r="B34" s="4" t="s">
        <v>135</v>
      </c>
      <c r="C34" s="2" t="s">
        <v>93</v>
      </c>
      <c r="D34" s="2" t="s">
        <v>126</v>
      </c>
      <c r="E34" s="2" t="s">
        <v>108</v>
      </c>
      <c r="F34" s="8" t="s">
        <v>127</v>
      </c>
      <c r="G34" s="2" t="s">
        <v>54</v>
      </c>
    </row>
    <row r="35" spans="1:7" ht="17" hidden="1" x14ac:dyDescent="0.2">
      <c r="A35" s="2" t="s">
        <v>136</v>
      </c>
      <c r="B35" s="4" t="s">
        <v>137</v>
      </c>
      <c r="C35" s="2" t="s">
        <v>93</v>
      </c>
      <c r="D35" s="2" t="s">
        <v>126</v>
      </c>
      <c r="E35" s="2" t="s">
        <v>108</v>
      </c>
      <c r="F35" s="8" t="s">
        <v>127</v>
      </c>
      <c r="G35" s="2" t="s">
        <v>54</v>
      </c>
    </row>
    <row r="36" spans="1:7" ht="17" hidden="1" x14ac:dyDescent="0.2">
      <c r="A36" s="2" t="s">
        <v>138</v>
      </c>
      <c r="B36" s="4" t="s">
        <v>139</v>
      </c>
      <c r="C36" s="2" t="s">
        <v>50</v>
      </c>
      <c r="D36" s="2" t="s">
        <v>126</v>
      </c>
      <c r="E36" s="2" t="s">
        <v>108</v>
      </c>
      <c r="F36" s="8" t="s">
        <v>127</v>
      </c>
      <c r="G36" s="2" t="s">
        <v>54</v>
      </c>
    </row>
    <row r="37" spans="1:7" ht="17" hidden="1" x14ac:dyDescent="0.2">
      <c r="A37" s="2" t="s">
        <v>140</v>
      </c>
      <c r="B37" s="4" t="s">
        <v>141</v>
      </c>
      <c r="C37" s="2" t="s">
        <v>50</v>
      </c>
      <c r="D37" s="2" t="s">
        <v>126</v>
      </c>
      <c r="E37" s="2" t="s">
        <v>108</v>
      </c>
      <c r="F37" s="8" t="s">
        <v>127</v>
      </c>
      <c r="G37" s="2" t="s">
        <v>54</v>
      </c>
    </row>
    <row r="38" spans="1:7" ht="17" hidden="1" x14ac:dyDescent="0.2">
      <c r="A38" s="2" t="s">
        <v>142</v>
      </c>
      <c r="B38" s="4" t="s">
        <v>143</v>
      </c>
      <c r="C38" s="2" t="s">
        <v>144</v>
      </c>
      <c r="D38" s="2" t="s">
        <v>126</v>
      </c>
      <c r="E38" s="2" t="s">
        <v>108</v>
      </c>
      <c r="F38" s="8" t="s">
        <v>127</v>
      </c>
      <c r="G38" s="2" t="s">
        <v>54</v>
      </c>
    </row>
    <row r="39" spans="1:7" ht="17" hidden="1" x14ac:dyDescent="0.2">
      <c r="A39" s="2" t="s">
        <v>145</v>
      </c>
      <c r="B39" s="4" t="s">
        <v>146</v>
      </c>
      <c r="C39" s="2" t="s">
        <v>50</v>
      </c>
      <c r="D39" s="2" t="s">
        <v>126</v>
      </c>
      <c r="E39" s="2" t="s">
        <v>108</v>
      </c>
      <c r="F39" s="8" t="s">
        <v>127</v>
      </c>
      <c r="G39" s="2" t="s">
        <v>54</v>
      </c>
    </row>
    <row r="40" spans="1:7" ht="17" hidden="1" x14ac:dyDescent="0.2">
      <c r="A40" s="2" t="s">
        <v>147</v>
      </c>
      <c r="B40" s="4" t="s">
        <v>148</v>
      </c>
      <c r="C40" s="2" t="s">
        <v>50</v>
      </c>
      <c r="D40" s="2" t="s">
        <v>126</v>
      </c>
      <c r="E40" s="2" t="s">
        <v>108</v>
      </c>
      <c r="F40" s="8" t="s">
        <v>127</v>
      </c>
      <c r="G40" s="2" t="s">
        <v>54</v>
      </c>
    </row>
    <row r="41" spans="1:7" ht="17" hidden="1" x14ac:dyDescent="0.2">
      <c r="A41" s="2" t="s">
        <v>149</v>
      </c>
      <c r="B41" s="4" t="s">
        <v>150</v>
      </c>
      <c r="C41" s="2" t="s">
        <v>50</v>
      </c>
      <c r="D41" s="2" t="s">
        <v>126</v>
      </c>
      <c r="E41" s="2" t="s">
        <v>108</v>
      </c>
      <c r="F41" s="8" t="s">
        <v>127</v>
      </c>
      <c r="G41" s="2" t="s">
        <v>54</v>
      </c>
    </row>
    <row r="42" spans="1:7" ht="17" hidden="1" x14ac:dyDescent="0.2">
      <c r="A42" s="2" t="s">
        <v>151</v>
      </c>
      <c r="B42" s="4" t="s">
        <v>152</v>
      </c>
      <c r="C42" s="2" t="s">
        <v>50</v>
      </c>
      <c r="D42" s="2" t="s">
        <v>153</v>
      </c>
      <c r="E42" s="2" t="s">
        <v>108</v>
      </c>
      <c r="F42" s="3" t="s">
        <v>154</v>
      </c>
      <c r="G42" s="2" t="s">
        <v>54</v>
      </c>
    </row>
    <row r="43" spans="1:7" ht="17" hidden="1" x14ac:dyDescent="0.2">
      <c r="A43" s="2" t="s">
        <v>155</v>
      </c>
      <c r="B43" s="4" t="s">
        <v>156</v>
      </c>
      <c r="C43" s="2" t="s">
        <v>50</v>
      </c>
      <c r="D43" s="2" t="s">
        <v>153</v>
      </c>
      <c r="E43" s="2" t="s">
        <v>108</v>
      </c>
      <c r="F43" s="3" t="s">
        <v>154</v>
      </c>
      <c r="G43" s="2" t="s">
        <v>54</v>
      </c>
    </row>
    <row r="44" spans="1:7" ht="17" hidden="1" x14ac:dyDescent="0.2">
      <c r="A44" s="2" t="s">
        <v>157</v>
      </c>
      <c r="B44" s="4" t="s">
        <v>158</v>
      </c>
      <c r="C44" s="2" t="s">
        <v>93</v>
      </c>
      <c r="D44" s="2" t="s">
        <v>159</v>
      </c>
      <c r="E44" s="2" t="s">
        <v>108</v>
      </c>
      <c r="F44" s="2" t="s">
        <v>160</v>
      </c>
      <c r="G44" s="2" t="s">
        <v>54</v>
      </c>
    </row>
    <row r="45" spans="1:7" ht="17" hidden="1" x14ac:dyDescent="0.2">
      <c r="A45" s="2" t="s">
        <v>161</v>
      </c>
      <c r="B45" s="4" t="s">
        <v>162</v>
      </c>
      <c r="C45" s="2" t="s">
        <v>93</v>
      </c>
      <c r="D45" s="2" t="s">
        <v>159</v>
      </c>
      <c r="E45" s="2" t="s">
        <v>108</v>
      </c>
      <c r="F45" s="2" t="s">
        <v>160</v>
      </c>
      <c r="G45" s="2" t="s">
        <v>54</v>
      </c>
    </row>
    <row r="46" spans="1:7" ht="17" hidden="1" x14ac:dyDescent="0.2">
      <c r="A46" s="2" t="s">
        <v>163</v>
      </c>
      <c r="B46" s="4" t="s">
        <v>164</v>
      </c>
      <c r="C46" s="2" t="s">
        <v>50</v>
      </c>
      <c r="D46" s="2" t="s">
        <v>159</v>
      </c>
      <c r="E46" s="2" t="s">
        <v>108</v>
      </c>
      <c r="F46" s="2" t="s">
        <v>160</v>
      </c>
      <c r="G46" s="2" t="s">
        <v>54</v>
      </c>
    </row>
    <row r="47" spans="1:7" ht="17" hidden="1" x14ac:dyDescent="0.2">
      <c r="A47" s="2" t="s">
        <v>353</v>
      </c>
      <c r="B47" s="4" t="s">
        <v>352</v>
      </c>
      <c r="C47" s="2" t="s">
        <v>50</v>
      </c>
      <c r="D47" s="2" t="s">
        <v>159</v>
      </c>
      <c r="E47" s="2" t="s">
        <v>108</v>
      </c>
      <c r="F47" s="2" t="s">
        <v>160</v>
      </c>
      <c r="G47" s="2" t="s">
        <v>54</v>
      </c>
    </row>
    <row r="48" spans="1:7" ht="17" hidden="1" x14ac:dyDescent="0.2">
      <c r="A48" s="2" t="s">
        <v>165</v>
      </c>
      <c r="B48" s="2" t="s">
        <v>166</v>
      </c>
      <c r="C48" s="2" t="s">
        <v>59</v>
      </c>
      <c r="D48" s="2" t="s">
        <v>167</v>
      </c>
      <c r="E48" s="2" t="s">
        <v>168</v>
      </c>
      <c r="F48" s="2" t="s">
        <v>169</v>
      </c>
      <c r="G48" s="2" t="s">
        <v>54</v>
      </c>
    </row>
    <row r="49" spans="1:7" ht="17" hidden="1" x14ac:dyDescent="0.2">
      <c r="A49" s="2" t="s">
        <v>170</v>
      </c>
      <c r="B49" s="2" t="s">
        <v>171</v>
      </c>
      <c r="C49" s="2" t="s">
        <v>57</v>
      </c>
      <c r="D49" s="2" t="s">
        <v>167</v>
      </c>
      <c r="E49" s="2" t="s">
        <v>168</v>
      </c>
      <c r="F49" s="2" t="s">
        <v>169</v>
      </c>
      <c r="G49" s="2" t="s">
        <v>54</v>
      </c>
    </row>
    <row r="50" spans="1:7" ht="17" hidden="1" x14ac:dyDescent="0.2">
      <c r="A50" s="2" t="s">
        <v>172</v>
      </c>
      <c r="B50" s="2" t="s">
        <v>173</v>
      </c>
      <c r="C50" s="2" t="s">
        <v>93</v>
      </c>
      <c r="D50" s="2" t="s">
        <v>167</v>
      </c>
      <c r="E50" s="2" t="s">
        <v>168</v>
      </c>
      <c r="F50" s="2" t="s">
        <v>169</v>
      </c>
      <c r="G50" s="2" t="s">
        <v>54</v>
      </c>
    </row>
    <row r="51" spans="1:7" ht="17" hidden="1" x14ac:dyDescent="0.2">
      <c r="A51" s="2" t="s">
        <v>174</v>
      </c>
      <c r="B51" s="2" t="s">
        <v>175</v>
      </c>
      <c r="C51" s="2" t="s">
        <v>50</v>
      </c>
      <c r="D51" s="2" t="s">
        <v>167</v>
      </c>
      <c r="E51" s="2" t="s">
        <v>168</v>
      </c>
      <c r="F51" s="2" t="s">
        <v>169</v>
      </c>
      <c r="G51" s="2" t="s">
        <v>54</v>
      </c>
    </row>
    <row r="52" spans="1:7" ht="17" hidden="1" x14ac:dyDescent="0.2">
      <c r="A52" s="2" t="s">
        <v>176</v>
      </c>
      <c r="B52" s="3" t="s">
        <v>177</v>
      </c>
      <c r="C52" s="2" t="s">
        <v>144</v>
      </c>
      <c r="D52" s="2" t="s">
        <v>167</v>
      </c>
      <c r="E52" s="2" t="s">
        <v>168</v>
      </c>
      <c r="F52" s="2" t="s">
        <v>169</v>
      </c>
      <c r="G52" s="2" t="s">
        <v>54</v>
      </c>
    </row>
    <row r="53" spans="1:7" ht="17" hidden="1" x14ac:dyDescent="0.2">
      <c r="A53" s="3" t="s">
        <v>178</v>
      </c>
      <c r="B53" s="3" t="s">
        <v>16</v>
      </c>
      <c r="C53" s="2" t="s">
        <v>50</v>
      </c>
      <c r="D53" s="2" t="s">
        <v>167</v>
      </c>
      <c r="E53" s="2" t="s">
        <v>168</v>
      </c>
      <c r="F53" s="2" t="s">
        <v>169</v>
      </c>
      <c r="G53" s="2" t="s">
        <v>54</v>
      </c>
    </row>
    <row r="54" spans="1:7" ht="17" hidden="1" x14ac:dyDescent="0.2">
      <c r="A54" s="3" t="s">
        <v>179</v>
      </c>
      <c r="B54" s="2" t="s">
        <v>180</v>
      </c>
      <c r="C54" s="2" t="s">
        <v>59</v>
      </c>
      <c r="D54" s="2" t="s">
        <v>167</v>
      </c>
      <c r="E54" s="2" t="s">
        <v>181</v>
      </c>
      <c r="F54" s="2" t="s">
        <v>182</v>
      </c>
      <c r="G54" s="2" t="s">
        <v>54</v>
      </c>
    </row>
    <row r="55" spans="1:7" ht="17" hidden="1" x14ac:dyDescent="0.2">
      <c r="A55" s="9" t="s">
        <v>183</v>
      </c>
      <c r="B55" s="2" t="s">
        <v>184</v>
      </c>
      <c r="C55" s="2" t="s">
        <v>57</v>
      </c>
      <c r="D55" s="2" t="s">
        <v>167</v>
      </c>
      <c r="E55" s="2" t="s">
        <v>181</v>
      </c>
      <c r="F55" s="2" t="s">
        <v>182</v>
      </c>
      <c r="G55" s="2" t="s">
        <v>54</v>
      </c>
    </row>
    <row r="56" spans="1:7" ht="17" hidden="1" x14ac:dyDescent="0.2">
      <c r="A56" s="2" t="s">
        <v>185</v>
      </c>
      <c r="B56" s="3" t="s">
        <v>36</v>
      </c>
      <c r="C56" s="2" t="s">
        <v>144</v>
      </c>
      <c r="D56" s="2" t="s">
        <v>167</v>
      </c>
      <c r="E56" s="2" t="s">
        <v>181</v>
      </c>
      <c r="F56" s="2" t="s">
        <v>182</v>
      </c>
      <c r="G56" s="2" t="s">
        <v>54</v>
      </c>
    </row>
    <row r="57" spans="1:7" ht="17" hidden="1" x14ac:dyDescent="0.2">
      <c r="A57" s="2" t="s">
        <v>186</v>
      </c>
      <c r="B57" s="3" t="s">
        <v>187</v>
      </c>
      <c r="C57" s="2" t="s">
        <v>59</v>
      </c>
      <c r="D57" s="2" t="s">
        <v>167</v>
      </c>
      <c r="E57" s="2" t="s">
        <v>181</v>
      </c>
      <c r="F57" s="2" t="s">
        <v>188</v>
      </c>
      <c r="G57" s="2" t="s">
        <v>54</v>
      </c>
    </row>
    <row r="58" spans="1:7" ht="17" hidden="1" x14ac:dyDescent="0.2">
      <c r="A58" s="2" t="s">
        <v>189</v>
      </c>
      <c r="B58" s="2" t="s">
        <v>24</v>
      </c>
      <c r="C58" s="2" t="s">
        <v>57</v>
      </c>
      <c r="D58" s="2" t="s">
        <v>167</v>
      </c>
      <c r="E58" s="2" t="s">
        <v>181</v>
      </c>
      <c r="F58" s="2" t="s">
        <v>188</v>
      </c>
      <c r="G58" s="2" t="s">
        <v>54</v>
      </c>
    </row>
    <row r="59" spans="1:7" ht="17" hidden="1" x14ac:dyDescent="0.2">
      <c r="A59" s="2" t="s">
        <v>190</v>
      </c>
      <c r="B59" s="3" t="s">
        <v>191</v>
      </c>
      <c r="C59" s="2" t="s">
        <v>144</v>
      </c>
      <c r="D59" s="2" t="s">
        <v>167</v>
      </c>
      <c r="E59" s="2" t="s">
        <v>181</v>
      </c>
      <c r="F59" s="2" t="s">
        <v>188</v>
      </c>
      <c r="G59" s="2" t="s">
        <v>54</v>
      </c>
    </row>
    <row r="60" spans="1:7" ht="17" hidden="1" x14ac:dyDescent="0.2">
      <c r="A60" s="3" t="s">
        <v>192</v>
      </c>
      <c r="B60" s="3" t="s">
        <v>193</v>
      </c>
      <c r="C60" s="2" t="s">
        <v>50</v>
      </c>
      <c r="D60" s="2" t="s">
        <v>167</v>
      </c>
      <c r="E60" s="2" t="s">
        <v>181</v>
      </c>
      <c r="F60" s="2" t="s">
        <v>86</v>
      </c>
      <c r="G60" s="2" t="s">
        <v>54</v>
      </c>
    </row>
    <row r="61" spans="1:7" ht="17" hidden="1" x14ac:dyDescent="0.2">
      <c r="A61" s="3" t="s">
        <v>358</v>
      </c>
      <c r="B61" s="3" t="s">
        <v>359</v>
      </c>
      <c r="C61" s="2" t="s">
        <v>57</v>
      </c>
      <c r="D61" s="2" t="s">
        <v>126</v>
      </c>
      <c r="E61" s="2" t="s">
        <v>52</v>
      </c>
      <c r="F61" s="2" t="s">
        <v>360</v>
      </c>
      <c r="G61" s="2" t="s">
        <v>361</v>
      </c>
    </row>
    <row r="62" spans="1:7" ht="17" hidden="1" x14ac:dyDescent="0.2">
      <c r="A62" s="3" t="s">
        <v>362</v>
      </c>
      <c r="B62" s="3" t="s">
        <v>363</v>
      </c>
      <c r="C62" s="2" t="s">
        <v>93</v>
      </c>
      <c r="D62" s="2" t="s">
        <v>126</v>
      </c>
      <c r="E62" s="2" t="s">
        <v>52</v>
      </c>
      <c r="F62" s="2" t="s">
        <v>364</v>
      </c>
      <c r="G62" s="2" t="s">
        <v>361</v>
      </c>
    </row>
    <row r="63" spans="1:7" ht="17" hidden="1" x14ac:dyDescent="0.2">
      <c r="A63" s="3" t="s">
        <v>365</v>
      </c>
      <c r="B63" s="3" t="s">
        <v>366</v>
      </c>
      <c r="C63" s="2" t="s">
        <v>144</v>
      </c>
      <c r="D63" s="2" t="s">
        <v>126</v>
      </c>
      <c r="E63" s="2" t="s">
        <v>52</v>
      </c>
      <c r="F63" s="2" t="s">
        <v>364</v>
      </c>
      <c r="G63" s="2" t="s">
        <v>361</v>
      </c>
    </row>
    <row r="64" spans="1:7" ht="17" hidden="1" x14ac:dyDescent="0.2">
      <c r="A64" s="3" t="s">
        <v>367</v>
      </c>
      <c r="B64" s="3" t="s">
        <v>368</v>
      </c>
      <c r="C64" s="2" t="s">
        <v>57</v>
      </c>
      <c r="D64" s="2" t="s">
        <v>126</v>
      </c>
      <c r="E64" s="2" t="s">
        <v>52</v>
      </c>
      <c r="F64" s="3" t="s">
        <v>369</v>
      </c>
      <c r="G64" s="2" t="s">
        <v>361</v>
      </c>
    </row>
    <row r="65" spans="1:7" ht="17" hidden="1" x14ac:dyDescent="0.2">
      <c r="A65" s="3" t="s">
        <v>370</v>
      </c>
      <c r="B65" s="3" t="s">
        <v>371</v>
      </c>
      <c r="C65" s="2" t="s">
        <v>57</v>
      </c>
      <c r="D65" s="2" t="s">
        <v>126</v>
      </c>
      <c r="E65" s="2" t="s">
        <v>52</v>
      </c>
      <c r="F65" s="2" t="s">
        <v>372</v>
      </c>
      <c r="G65" s="2" t="s">
        <v>361</v>
      </c>
    </row>
    <row r="66" spans="1:7" ht="17" hidden="1" x14ac:dyDescent="0.2">
      <c r="A66" s="3" t="s">
        <v>373</v>
      </c>
      <c r="B66" s="3" t="s">
        <v>374</v>
      </c>
      <c r="C66" s="2" t="s">
        <v>57</v>
      </c>
      <c r="D66" s="2" t="s">
        <v>126</v>
      </c>
      <c r="E66" s="2" t="s">
        <v>52</v>
      </c>
      <c r="F66" s="2" t="s">
        <v>375</v>
      </c>
      <c r="G66" s="2" t="s">
        <v>361</v>
      </c>
    </row>
    <row r="67" spans="1:7" ht="17" hidden="1" x14ac:dyDescent="0.2">
      <c r="A67" s="2" t="s">
        <v>376</v>
      </c>
      <c r="B67" s="3" t="s">
        <v>377</v>
      </c>
      <c r="C67" s="2" t="s">
        <v>50</v>
      </c>
      <c r="D67" s="2" t="s">
        <v>126</v>
      </c>
      <c r="E67" s="2" t="s">
        <v>52</v>
      </c>
      <c r="F67" s="2" t="s">
        <v>364</v>
      </c>
      <c r="G67" s="2" t="s">
        <v>361</v>
      </c>
    </row>
    <row r="68" spans="1:7" ht="17" hidden="1" x14ac:dyDescent="0.2">
      <c r="A68" s="2" t="s">
        <v>378</v>
      </c>
      <c r="B68" s="3" t="s">
        <v>331</v>
      </c>
      <c r="C68" s="2" t="s">
        <v>59</v>
      </c>
      <c r="D68" s="2" t="s">
        <v>51</v>
      </c>
      <c r="E68" s="2" t="s">
        <v>324</v>
      </c>
      <c r="F68" s="2" t="s">
        <v>379</v>
      </c>
      <c r="G68" s="2" t="s">
        <v>361</v>
      </c>
    </row>
    <row r="69" spans="1:7" ht="17" hidden="1" x14ac:dyDescent="0.2">
      <c r="A69" s="2" t="s">
        <v>380</v>
      </c>
      <c r="B69" s="3" t="s">
        <v>381</v>
      </c>
      <c r="C69" s="2" t="s">
        <v>59</v>
      </c>
      <c r="D69" s="2" t="s">
        <v>51</v>
      </c>
      <c r="E69" s="2" t="s">
        <v>324</v>
      </c>
      <c r="F69" s="2" t="s">
        <v>379</v>
      </c>
      <c r="G69" s="2" t="s">
        <v>361</v>
      </c>
    </row>
    <row r="70" spans="1:7" ht="17" hidden="1" x14ac:dyDescent="0.2">
      <c r="A70" s="2" t="s">
        <v>382</v>
      </c>
      <c r="B70" s="3" t="s">
        <v>383</v>
      </c>
      <c r="C70" s="2" t="s">
        <v>59</v>
      </c>
      <c r="D70" s="2" t="s">
        <v>51</v>
      </c>
      <c r="E70" s="2" t="s">
        <v>324</v>
      </c>
      <c r="F70" s="2" t="s">
        <v>379</v>
      </c>
      <c r="G70" s="2" t="s">
        <v>361</v>
      </c>
    </row>
    <row r="71" spans="1:7" ht="17" hidden="1" x14ac:dyDescent="0.2">
      <c r="A71" s="3" t="s">
        <v>384</v>
      </c>
      <c r="B71" s="2" t="s">
        <v>336</v>
      </c>
      <c r="C71" s="2" t="s">
        <v>57</v>
      </c>
      <c r="D71" s="2" t="s">
        <v>51</v>
      </c>
      <c r="E71" s="2" t="s">
        <v>324</v>
      </c>
      <c r="F71" s="2" t="s">
        <v>379</v>
      </c>
      <c r="G71" s="2" t="s">
        <v>361</v>
      </c>
    </row>
    <row r="72" spans="1:7" ht="17" hidden="1" x14ac:dyDescent="0.2">
      <c r="A72" s="3" t="s">
        <v>385</v>
      </c>
      <c r="B72" s="2" t="s">
        <v>386</v>
      </c>
      <c r="C72" s="2" t="s">
        <v>57</v>
      </c>
      <c r="D72" s="2" t="s">
        <v>51</v>
      </c>
      <c r="E72" s="2" t="s">
        <v>324</v>
      </c>
      <c r="F72" s="2" t="s">
        <v>379</v>
      </c>
      <c r="G72" s="2" t="s">
        <v>361</v>
      </c>
    </row>
    <row r="73" spans="1:7" ht="17" hidden="1" x14ac:dyDescent="0.2">
      <c r="A73" s="2" t="s">
        <v>387</v>
      </c>
      <c r="B73" s="2" t="s">
        <v>388</v>
      </c>
      <c r="C73" s="2" t="s">
        <v>57</v>
      </c>
      <c r="D73" s="2" t="s">
        <v>51</v>
      </c>
      <c r="E73" s="2" t="s">
        <v>324</v>
      </c>
      <c r="F73" s="2" t="s">
        <v>379</v>
      </c>
      <c r="G73" s="2" t="s">
        <v>361</v>
      </c>
    </row>
    <row r="74" spans="1:7" ht="17" hidden="1" x14ac:dyDescent="0.2">
      <c r="A74" s="3" t="s">
        <v>389</v>
      </c>
      <c r="B74" s="3" t="s">
        <v>390</v>
      </c>
      <c r="C74" s="2" t="s">
        <v>57</v>
      </c>
      <c r="D74" s="2" t="s">
        <v>51</v>
      </c>
      <c r="E74" s="2" t="s">
        <v>324</v>
      </c>
      <c r="F74" s="2" t="s">
        <v>379</v>
      </c>
      <c r="G74" s="2" t="s">
        <v>361</v>
      </c>
    </row>
    <row r="75" spans="1:7" ht="17" hidden="1" x14ac:dyDescent="0.2">
      <c r="A75" s="2" t="s">
        <v>391</v>
      </c>
      <c r="B75" s="2" t="s">
        <v>392</v>
      </c>
      <c r="C75" s="2" t="s">
        <v>93</v>
      </c>
      <c r="D75" s="2" t="s">
        <v>51</v>
      </c>
      <c r="E75" s="2" t="s">
        <v>324</v>
      </c>
      <c r="F75" s="2" t="s">
        <v>379</v>
      </c>
      <c r="G75" s="2" t="s">
        <v>361</v>
      </c>
    </row>
    <row r="76" spans="1:7" ht="17" hidden="1" x14ac:dyDescent="0.2">
      <c r="A76" s="2" t="s">
        <v>393</v>
      </c>
      <c r="B76" s="2" t="s">
        <v>340</v>
      </c>
      <c r="C76" s="2" t="s">
        <v>93</v>
      </c>
      <c r="D76" s="2" t="s">
        <v>51</v>
      </c>
      <c r="E76" s="2" t="s">
        <v>324</v>
      </c>
      <c r="F76" s="2" t="s">
        <v>379</v>
      </c>
      <c r="G76" s="2" t="s">
        <v>361</v>
      </c>
    </row>
    <row r="77" spans="1:7" ht="17" hidden="1" x14ac:dyDescent="0.2">
      <c r="A77" s="2" t="s">
        <v>394</v>
      </c>
      <c r="B77" s="2" t="s">
        <v>395</v>
      </c>
      <c r="C77" s="2" t="s">
        <v>93</v>
      </c>
      <c r="D77" s="2" t="s">
        <v>51</v>
      </c>
      <c r="E77" s="2" t="s">
        <v>324</v>
      </c>
      <c r="F77" s="2" t="s">
        <v>379</v>
      </c>
      <c r="G77" s="2" t="s">
        <v>361</v>
      </c>
    </row>
    <row r="78" spans="1:7" ht="17" hidden="1" x14ac:dyDescent="0.2">
      <c r="A78" s="2" t="s">
        <v>396</v>
      </c>
      <c r="B78" s="2" t="s">
        <v>327</v>
      </c>
      <c r="C78" s="2" t="s">
        <v>93</v>
      </c>
      <c r="D78" s="2" t="s">
        <v>51</v>
      </c>
      <c r="E78" s="2" t="s">
        <v>324</v>
      </c>
      <c r="F78" s="2" t="s">
        <v>379</v>
      </c>
      <c r="G78" s="2" t="s">
        <v>361</v>
      </c>
    </row>
    <row r="79" spans="1:7" ht="17" hidden="1" x14ac:dyDescent="0.2">
      <c r="A79" s="2" t="s">
        <v>397</v>
      </c>
      <c r="B79" s="2" t="s">
        <v>398</v>
      </c>
      <c r="C79" s="2" t="s">
        <v>50</v>
      </c>
      <c r="D79" s="2" t="s">
        <v>51</v>
      </c>
      <c r="E79" s="2" t="s">
        <v>324</v>
      </c>
      <c r="F79" s="2" t="s">
        <v>379</v>
      </c>
      <c r="G79" s="2" t="s">
        <v>361</v>
      </c>
    </row>
    <row r="80" spans="1:7" ht="17" hidden="1" x14ac:dyDescent="0.2">
      <c r="A80" s="2" t="s">
        <v>399</v>
      </c>
      <c r="B80" s="2" t="s">
        <v>400</v>
      </c>
      <c r="C80" s="2" t="s">
        <v>50</v>
      </c>
      <c r="D80" s="2" t="s">
        <v>51</v>
      </c>
      <c r="E80" s="2" t="s">
        <v>324</v>
      </c>
      <c r="F80" s="2" t="s">
        <v>379</v>
      </c>
      <c r="G80" s="2" t="s">
        <v>361</v>
      </c>
    </row>
    <row r="81" spans="1:7" ht="17" hidden="1" x14ac:dyDescent="0.2">
      <c r="A81" s="2" t="s">
        <v>401</v>
      </c>
      <c r="B81" s="2" t="s">
        <v>402</v>
      </c>
      <c r="C81" s="2" t="s">
        <v>50</v>
      </c>
      <c r="D81" s="2" t="s">
        <v>51</v>
      </c>
      <c r="E81" s="2" t="s">
        <v>324</v>
      </c>
      <c r="F81" s="2" t="s">
        <v>379</v>
      </c>
      <c r="G81" s="2" t="s">
        <v>361</v>
      </c>
    </row>
    <row r="82" spans="1:7" ht="17" hidden="1" x14ac:dyDescent="0.2">
      <c r="A82" s="2" t="s">
        <v>403</v>
      </c>
      <c r="B82" s="2" t="s">
        <v>404</v>
      </c>
      <c r="C82" s="2" t="s">
        <v>50</v>
      </c>
      <c r="D82" s="2" t="s">
        <v>51</v>
      </c>
      <c r="E82" s="2" t="s">
        <v>324</v>
      </c>
      <c r="F82" s="2" t="s">
        <v>379</v>
      </c>
      <c r="G82" s="2" t="s">
        <v>361</v>
      </c>
    </row>
    <row r="83" spans="1:7" ht="17" hidden="1" x14ac:dyDescent="0.2">
      <c r="A83" s="2" t="s">
        <v>405</v>
      </c>
      <c r="B83" s="2" t="s">
        <v>406</v>
      </c>
      <c r="C83" s="2" t="s">
        <v>144</v>
      </c>
      <c r="D83" s="2" t="s">
        <v>51</v>
      </c>
      <c r="E83" s="2" t="s">
        <v>324</v>
      </c>
      <c r="F83" s="2" t="s">
        <v>379</v>
      </c>
      <c r="G83" s="2" t="s">
        <v>361</v>
      </c>
    </row>
    <row r="84" spans="1:7" ht="17" hidden="1" x14ac:dyDescent="0.2">
      <c r="A84" s="2" t="s">
        <v>393</v>
      </c>
      <c r="B84" s="2" t="s">
        <v>340</v>
      </c>
      <c r="C84" s="2" t="s">
        <v>50</v>
      </c>
      <c r="D84" s="2" t="s">
        <v>51</v>
      </c>
      <c r="E84" s="2" t="s">
        <v>324</v>
      </c>
      <c r="F84" s="2" t="s">
        <v>379</v>
      </c>
      <c r="G84" s="2" t="s">
        <v>361</v>
      </c>
    </row>
  </sheetData>
  <autoFilter ref="A1:G84">
    <filterColumn colId="3">
      <filters>
        <filter val="Sunovion"/>
      </filters>
    </filterColumn>
  </autoFilter>
  <hyperlinks>
    <hyperlink ref="B2" r:id="rId1"/>
    <hyperlink ref="B3" r:id="rId2"/>
    <hyperlink ref="B5" r:id="rId3"/>
    <hyperlink ref="B10" r:id="rId4"/>
    <hyperlink ref="B13" r:id="rId5"/>
    <hyperlink ref="B17" r:id="rId6"/>
    <hyperlink ref="B18" r:id="rId7"/>
    <hyperlink ref="B19" r:id="rId8"/>
    <hyperlink ref="B30" r:id="rId9"/>
    <hyperlink ref="B31" r:id="rId10"/>
    <hyperlink ref="B32" r:id="rId11"/>
    <hyperlink ref="B33" r:id="rId12"/>
    <hyperlink ref="B34" r:id="rId13"/>
    <hyperlink ref="B35" r:id="rId14"/>
    <hyperlink ref="B36" r:id="rId15"/>
    <hyperlink ref="B37" r:id="rId16"/>
    <hyperlink ref="B38" r:id="rId17"/>
    <hyperlink ref="B39" r:id="rId18"/>
    <hyperlink ref="B40" r:id="rId19"/>
    <hyperlink ref="B41" r:id="rId20"/>
    <hyperlink ref="B42" r:id="rId21"/>
    <hyperlink ref="B43" r:id="rId22"/>
    <hyperlink ref="B44" r:id="rId23"/>
    <hyperlink ref="B45" r:id="rId24"/>
    <hyperlink ref="B46" r:id="rId25"/>
    <hyperlink ref="B47" r:id="rId2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P67"/>
  <sheetViews>
    <sheetView zoomScale="140" zoomScaleNormal="140" zoomScalePageLayoutView="140" workbookViewId="0">
      <selection activeCell="A3" sqref="A3"/>
    </sheetView>
  </sheetViews>
  <sheetFormatPr baseColWidth="10" defaultColWidth="24" defaultRowHeight="14" x14ac:dyDescent="0.2"/>
  <cols>
    <col min="1" max="1" width="52.3984375" customWidth="1"/>
    <col min="2" max="2" width="25.19921875" customWidth="1"/>
    <col min="3" max="3" width="14.796875" style="31" customWidth="1"/>
    <col min="4" max="4" width="14.796875" style="38" customWidth="1"/>
    <col min="5" max="5" width="14.796875" customWidth="1"/>
    <col min="6" max="6" width="14.796875" style="38" customWidth="1"/>
    <col min="7" max="7" width="14.796875" customWidth="1"/>
    <col min="8" max="8" width="14.796875" style="38" customWidth="1"/>
    <col min="9" max="9" width="14.796875" customWidth="1"/>
    <col min="10" max="10" width="14.796875" style="38" customWidth="1"/>
    <col min="11" max="11" width="14.796875" customWidth="1"/>
    <col min="12" max="12" width="14.796875" style="38" customWidth="1"/>
    <col min="13" max="13" width="14.796875" customWidth="1"/>
    <col min="14" max="14" width="14.796875" style="38" customWidth="1"/>
  </cols>
  <sheetData>
    <row r="1" spans="1:16" x14ac:dyDescent="0.2">
      <c r="C1" s="47" t="s">
        <v>321</v>
      </c>
      <c r="D1" s="48"/>
      <c r="E1" s="49"/>
      <c r="F1" s="48"/>
      <c r="G1" s="50"/>
    </row>
    <row r="2" spans="1:16" x14ac:dyDescent="0.2">
      <c r="C2" s="51">
        <v>1</v>
      </c>
      <c r="D2" s="52">
        <v>2</v>
      </c>
      <c r="E2" s="53">
        <v>3</v>
      </c>
      <c r="F2" s="52">
        <v>4</v>
      </c>
      <c r="G2" s="54">
        <v>5</v>
      </c>
    </row>
    <row r="3" spans="1:16" ht="15" thickBot="1" x14ac:dyDescent="0.25">
      <c r="A3" s="30" t="s">
        <v>296</v>
      </c>
      <c r="C3" s="55" t="s">
        <v>318</v>
      </c>
      <c r="D3" s="56" t="s">
        <v>319</v>
      </c>
      <c r="E3" s="57" t="s">
        <v>320</v>
      </c>
      <c r="F3" s="56" t="s">
        <v>322</v>
      </c>
      <c r="G3" s="58" t="s">
        <v>323</v>
      </c>
    </row>
    <row r="5" spans="1:16" x14ac:dyDescent="0.2">
      <c r="C5" s="70" t="s">
        <v>51</v>
      </c>
      <c r="D5" s="70"/>
      <c r="E5" s="71" t="s">
        <v>88</v>
      </c>
      <c r="F5" s="71"/>
      <c r="G5" s="72" t="s">
        <v>126</v>
      </c>
      <c r="H5" s="72"/>
      <c r="I5" s="80" t="s">
        <v>167</v>
      </c>
      <c r="J5" s="80"/>
      <c r="K5" s="79" t="s">
        <v>294</v>
      </c>
      <c r="L5" s="79"/>
      <c r="M5" s="78" t="s">
        <v>159</v>
      </c>
      <c r="N5" s="78"/>
    </row>
    <row r="6" spans="1:16" x14ac:dyDescent="0.2">
      <c r="A6" s="73" t="s">
        <v>262</v>
      </c>
      <c r="B6" s="73"/>
      <c r="C6" s="32" t="s">
        <v>292</v>
      </c>
      <c r="D6" s="38" t="s">
        <v>293</v>
      </c>
      <c r="E6" s="32" t="s">
        <v>292</v>
      </c>
      <c r="F6" s="38" t="s">
        <v>293</v>
      </c>
      <c r="G6" s="32" t="s">
        <v>292</v>
      </c>
      <c r="H6" s="38" t="s">
        <v>293</v>
      </c>
      <c r="I6" s="32" t="s">
        <v>292</v>
      </c>
      <c r="J6" s="38" t="s">
        <v>293</v>
      </c>
      <c r="K6" s="32" t="s">
        <v>292</v>
      </c>
      <c r="L6" s="38" t="s">
        <v>293</v>
      </c>
      <c r="M6" s="32" t="s">
        <v>292</v>
      </c>
      <c r="N6" s="38" t="s">
        <v>293</v>
      </c>
    </row>
    <row r="7" spans="1:16" x14ac:dyDescent="0.2">
      <c r="A7" s="75" t="s">
        <v>259</v>
      </c>
      <c r="B7" s="75"/>
      <c r="C7" s="33">
        <f>'Summary - Client (Pfizer)'!O9</f>
        <v>31.818181818181817</v>
      </c>
      <c r="D7" s="37">
        <f>'Summary - Client (Pfizer)'!P9/'Summary - Client (Pfizer)'!D3</f>
        <v>0.59459459459459463</v>
      </c>
      <c r="E7" s="34">
        <f>'Summary - Client (Sunovion)'!O9</f>
        <v>100</v>
      </c>
      <c r="F7" s="37">
        <f>'Summary - Client (Sunovion)'!P9/'Summary - Client (Sunovion)'!D3</f>
        <v>0.33333333333333331</v>
      </c>
      <c r="G7" s="34">
        <f>'Summary - Client (Lilly)'!O9</f>
        <v>14.285714285714285</v>
      </c>
      <c r="H7" s="37">
        <f>'Summary - Client (Lilly)'!P9/'Summary - Client (Lilly)'!D3</f>
        <v>0.36842105263157893</v>
      </c>
      <c r="I7" s="34">
        <f>'Summary - Client (MSD)'!O9</f>
        <v>66.666666666666657</v>
      </c>
      <c r="J7" s="37">
        <f>'Summary - Client (MSD)'!P9/'Summary - Client (MSD)'!D3</f>
        <v>0.69230769230769229</v>
      </c>
      <c r="K7" s="21">
        <f>'Summary - Client (MSJ)'!O9</f>
        <v>-100</v>
      </c>
      <c r="L7" s="37">
        <f>'Summary - Client (MSJ)'!P9/'Summary - Client (MSJ)'!D3</f>
        <v>1</v>
      </c>
      <c r="M7" s="21">
        <f>'Summary - Client (AZ)'!O9</f>
        <v>-50</v>
      </c>
      <c r="N7" s="37">
        <f>'Summary - Client (AZ)'!P9/'Summary - Client (AZ)'!D3</f>
        <v>1</v>
      </c>
      <c r="O7">
        <v>-100</v>
      </c>
      <c r="P7">
        <v>100</v>
      </c>
    </row>
    <row r="8" spans="1:16" x14ac:dyDescent="0.2">
      <c r="A8" s="74"/>
      <c r="B8" s="74"/>
    </row>
    <row r="11" spans="1:16" x14ac:dyDescent="0.2">
      <c r="A11" s="73" t="s">
        <v>260</v>
      </c>
      <c r="B11" s="73"/>
      <c r="C11" s="70" t="s">
        <v>51</v>
      </c>
      <c r="D11" s="70"/>
      <c r="E11" s="71" t="s">
        <v>88</v>
      </c>
      <c r="F11" s="71"/>
      <c r="G11" s="72" t="s">
        <v>126</v>
      </c>
      <c r="H11" s="72"/>
      <c r="I11" s="80" t="s">
        <v>167</v>
      </c>
      <c r="J11" s="80"/>
      <c r="K11" s="79" t="s">
        <v>294</v>
      </c>
      <c r="L11" s="79"/>
      <c r="M11" s="78" t="s">
        <v>159</v>
      </c>
      <c r="N11" s="78"/>
    </row>
    <row r="12" spans="1:16" x14ac:dyDescent="0.2">
      <c r="A12" s="75" t="s">
        <v>259</v>
      </c>
      <c r="B12" s="75"/>
      <c r="C12" s="32" t="s">
        <v>291</v>
      </c>
      <c r="D12" s="38" t="s">
        <v>293</v>
      </c>
      <c r="E12" s="32" t="s">
        <v>291</v>
      </c>
      <c r="F12" s="38" t="s">
        <v>293</v>
      </c>
      <c r="G12" s="32" t="s">
        <v>291</v>
      </c>
      <c r="H12" s="38" t="s">
        <v>293</v>
      </c>
      <c r="I12" s="32" t="s">
        <v>291</v>
      </c>
      <c r="J12" s="38" t="s">
        <v>293</v>
      </c>
      <c r="K12" s="32" t="s">
        <v>291</v>
      </c>
      <c r="L12" s="38" t="s">
        <v>293</v>
      </c>
      <c r="M12" s="32" t="s">
        <v>291</v>
      </c>
      <c r="N12" s="38" t="s">
        <v>293</v>
      </c>
    </row>
    <row r="13" spans="1:16" x14ac:dyDescent="0.2">
      <c r="A13" s="74" t="s">
        <v>205</v>
      </c>
      <c r="B13" s="74"/>
      <c r="C13" s="33">
        <f>'Summary - Client (Pfizer)'!$K14</f>
        <v>3.7142857142857144</v>
      </c>
      <c r="D13" s="37">
        <f>'Summary - Client (Pfizer)'!$J14/'Summary - Client (Pfizer)'!$D$3</f>
        <v>0.59459459459459463</v>
      </c>
      <c r="E13" s="33">
        <f>'Summary - Client (Sunovion)'!$K14</f>
        <v>4</v>
      </c>
      <c r="F13" s="37">
        <f>'Summary - Client (Sunovion)'!$J14/'Summary - Client (Sunovion)'!$D$3</f>
        <v>0.33333333333333331</v>
      </c>
      <c r="G13" s="33">
        <f>'Summary - Client (Lilly)'!$K14</f>
        <v>3.8333333333333335</v>
      </c>
      <c r="H13" s="37">
        <f>'Summary - Client (Lilly)'!$J14/'Summary - Client (Lilly)'!$D$3</f>
        <v>0.36842105263157893</v>
      </c>
      <c r="I13" s="33">
        <f>'Summary - Client (MSD)'!$K14</f>
        <v>3.4444444444444446</v>
      </c>
      <c r="J13" s="37">
        <f>'Summary - Client (MSD)'!$J14/'Summary - Client (MSD)'!$D$3</f>
        <v>0.69230769230769229</v>
      </c>
      <c r="K13" s="33">
        <f>'Summary - Client (MSJ)'!$K14</f>
        <v>1.5</v>
      </c>
      <c r="L13" s="37">
        <f>'Summary - Client (MSJ)'!$J14/'Summary - Client (MSJ)'!$D$3</f>
        <v>1</v>
      </c>
      <c r="M13" s="33">
        <f>'Summary - Client (AZ)'!$K14</f>
        <v>2.25</v>
      </c>
      <c r="N13" s="37">
        <f>'Summary - Client (AZ)'!$J14/'Summary - Client (AZ)'!$D$3</f>
        <v>1</v>
      </c>
    </row>
    <row r="14" spans="1:16" x14ac:dyDescent="0.2">
      <c r="A14" s="74" t="s">
        <v>206</v>
      </c>
      <c r="B14" s="74"/>
      <c r="C14" s="33">
        <f>'Summary - Client (Pfizer)'!$K15</f>
        <v>3.4285714285714284</v>
      </c>
      <c r="D14" s="37">
        <f>'Summary - Client (Pfizer)'!$J15/'Summary - Client (Pfizer)'!$D$3</f>
        <v>0.59459459459459463</v>
      </c>
      <c r="E14" s="33">
        <f>'Summary - Client (Sunovion)'!$K15</f>
        <v>4</v>
      </c>
      <c r="F14" s="37">
        <f>'Summary - Client (Sunovion)'!$J15/'Summary - Client (Sunovion)'!$D$3</f>
        <v>0.33333333333333331</v>
      </c>
      <c r="G14" s="33">
        <f>'Summary - Client (Lilly)'!$K15</f>
        <v>2.3333333333333335</v>
      </c>
      <c r="H14" s="37">
        <f>'Summary - Client (Lilly)'!$J15/'Summary - Client (Lilly)'!$D$3</f>
        <v>0.36842105263157893</v>
      </c>
      <c r="I14" s="33">
        <f>'Summary - Client (MSD)'!$K15</f>
        <v>3.375</v>
      </c>
      <c r="J14" s="37">
        <f>'Summary - Client (MSD)'!$J15/'Summary - Client (MSD)'!$D$3</f>
        <v>0.69230769230769229</v>
      </c>
      <c r="K14" s="33">
        <f>'Summary - Client (MSJ)'!$K15</f>
        <v>1.5</v>
      </c>
      <c r="L14" s="37">
        <f>'Summary - Client (MSJ)'!$J15/'Summary - Client (MSJ)'!$D$3</f>
        <v>1</v>
      </c>
      <c r="M14" s="33">
        <f>'Summary - Client (AZ)'!$K15</f>
        <v>2.25</v>
      </c>
      <c r="N14" s="37">
        <f>'Summary - Client (AZ)'!$J15/'Summary - Client (AZ)'!$D$3</f>
        <v>1</v>
      </c>
    </row>
    <row r="15" spans="1:16" x14ac:dyDescent="0.2">
      <c r="A15" s="74" t="s">
        <v>207</v>
      </c>
      <c r="B15" s="74"/>
      <c r="C15" s="33">
        <f>'Summary - Client (Pfizer)'!$K16</f>
        <v>3.5238095238095237</v>
      </c>
      <c r="D15" s="37">
        <f>'Summary - Client (Pfizer)'!$J16/'Summary - Client (Pfizer)'!$D$3</f>
        <v>0.59459459459459463</v>
      </c>
      <c r="E15" s="33">
        <f>'Summary - Client (Sunovion)'!$K16</f>
        <v>4</v>
      </c>
      <c r="F15" s="37">
        <f>'Summary - Client (Sunovion)'!$J16/'Summary - Client (Sunovion)'!$D$3</f>
        <v>0.33333333333333331</v>
      </c>
      <c r="G15" s="33">
        <f>'Summary - Client (Lilly)'!$K16</f>
        <v>2.6</v>
      </c>
      <c r="H15" s="37">
        <f>'Summary - Client (Lilly)'!$J16/'Summary - Client (Lilly)'!$D$3</f>
        <v>0.36842105263157893</v>
      </c>
      <c r="I15" s="33">
        <f>'Summary - Client (MSD)'!$K16</f>
        <v>3.7777777777777777</v>
      </c>
      <c r="J15" s="37">
        <f>'Summary - Client (MSD)'!$J16/'Summary - Client (MSD)'!$D$3</f>
        <v>0.69230769230769229</v>
      </c>
      <c r="K15" s="33">
        <f>'Summary - Client (MSJ)'!$K16</f>
        <v>1</v>
      </c>
      <c r="L15" s="37">
        <f>'Summary - Client (MSJ)'!$J16/'Summary - Client (MSJ)'!$D$3</f>
        <v>1</v>
      </c>
      <c r="M15" s="33">
        <f>'Summary - Client (AZ)'!$K16</f>
        <v>2</v>
      </c>
      <c r="N15" s="37">
        <f>'Summary - Client (AZ)'!$J16/'Summary - Client (AZ)'!$D$3</f>
        <v>1</v>
      </c>
    </row>
    <row r="16" spans="1:16" x14ac:dyDescent="0.2">
      <c r="A16" s="74" t="s">
        <v>217</v>
      </c>
      <c r="B16" s="74"/>
      <c r="C16" s="33">
        <f>'Summary - Client (Pfizer)'!$K17</f>
        <v>3.3529411764705883</v>
      </c>
      <c r="D16" s="37">
        <f>'Summary - Client (Pfizer)'!$J17/'Summary - Client (Pfizer)'!$D$3</f>
        <v>0.59459459459459463</v>
      </c>
      <c r="E16" s="33">
        <f>'Summary - Client (Sunovion)'!$K17</f>
        <v>3</v>
      </c>
      <c r="F16" s="37">
        <f>'Summary - Client (Sunovion)'!$J17/'Summary - Client (Sunovion)'!$D$3</f>
        <v>0.33333333333333331</v>
      </c>
      <c r="G16" s="33">
        <f>'Summary - Client (Lilly)'!$K17</f>
        <v>3.25</v>
      </c>
      <c r="H16" s="37">
        <f>'Summary - Client (Lilly)'!$J17/'Summary - Client (Lilly)'!$D$3</f>
        <v>0.36842105263157893</v>
      </c>
      <c r="I16" s="33">
        <f>'Summary - Client (MSD)'!$K17</f>
        <v>2.4285714285714284</v>
      </c>
      <c r="J16" s="37">
        <f>'Summary - Client (MSD)'!$J17/'Summary - Client (MSD)'!$D$3</f>
        <v>0.69230769230769229</v>
      </c>
      <c r="K16" s="33">
        <f>'Summary - Client (MSJ)'!$K17</f>
        <v>1</v>
      </c>
      <c r="L16" s="37">
        <f>'Summary - Client (MSJ)'!$J17/'Summary - Client (MSJ)'!$D$3</f>
        <v>1</v>
      </c>
      <c r="M16" s="33">
        <f>'Summary - Client (AZ)'!$K17</f>
        <v>1.6666666666666667</v>
      </c>
      <c r="N16" s="37">
        <f>'Summary - Client (AZ)'!$J17/'Summary - Client (AZ)'!$D$3</f>
        <v>1</v>
      </c>
    </row>
    <row r="17" spans="1:14" x14ac:dyDescent="0.2">
      <c r="A17" s="74" t="s">
        <v>208</v>
      </c>
      <c r="B17" s="74"/>
      <c r="C17" s="33">
        <f>'Summary - Client (Pfizer)'!$K18</f>
        <v>3.4736842105263159</v>
      </c>
      <c r="D17" s="37">
        <f>'Summary - Client (Pfizer)'!$J18/'Summary - Client (Pfizer)'!$D$3</f>
        <v>0.59459459459459463</v>
      </c>
      <c r="E17" s="33">
        <f>'Summary - Client (Sunovion)'!$K18</f>
        <v>3</v>
      </c>
      <c r="F17" s="37">
        <f>'Summary - Client (Sunovion)'!$J18/'Summary - Client (Sunovion)'!$D$3</f>
        <v>0.33333333333333331</v>
      </c>
      <c r="G17" s="33">
        <f>'Summary - Client (Lilly)'!$K18</f>
        <v>3</v>
      </c>
      <c r="H17" s="37">
        <f>'Summary - Client (Lilly)'!$J18/'Summary - Client (Lilly)'!$D$3</f>
        <v>0.36842105263157893</v>
      </c>
      <c r="I17" s="33">
        <f>'Summary - Client (MSD)'!$K18</f>
        <v>3.3333333333333335</v>
      </c>
      <c r="J17" s="37">
        <f>'Summary - Client (MSD)'!$J18/'Summary - Client (MSD)'!$D$3</f>
        <v>0.69230769230769229</v>
      </c>
      <c r="K17" s="33">
        <f>'Summary - Client (MSJ)'!$K18</f>
        <v>1</v>
      </c>
      <c r="L17" s="37">
        <f>'Summary - Client (MSJ)'!$J18/'Summary - Client (MSJ)'!$D$3</f>
        <v>1</v>
      </c>
      <c r="M17" s="33">
        <f>'Summary - Client (AZ)'!$K18</f>
        <v>2</v>
      </c>
      <c r="N17" s="37">
        <f>'Summary - Client (AZ)'!$J18/'Summary - Client (AZ)'!$D$3</f>
        <v>1</v>
      </c>
    </row>
    <row r="18" spans="1:14" x14ac:dyDescent="0.2">
      <c r="A18" s="74" t="s">
        <v>209</v>
      </c>
      <c r="B18" s="74"/>
      <c r="C18" s="33">
        <f>'Summary - Client (Pfizer)'!$K19</f>
        <v>3.263157894736842</v>
      </c>
      <c r="D18" s="37">
        <f>'Summary - Client (Pfizer)'!$J19/'Summary - Client (Pfizer)'!$D$3</f>
        <v>0.59459459459459463</v>
      </c>
      <c r="E18" s="33">
        <f>'Summary - Client (Sunovion)'!$K19</f>
        <v>3</v>
      </c>
      <c r="F18" s="37">
        <f>'Summary - Client (Sunovion)'!$J19/'Summary - Client (Sunovion)'!$D$3</f>
        <v>0.33333333333333331</v>
      </c>
      <c r="G18" s="33">
        <f>'Summary - Client (Lilly)'!$K19</f>
        <v>2.6666666666666665</v>
      </c>
      <c r="H18" s="37">
        <f>'Summary - Client (Lilly)'!$J19/'Summary - Client (Lilly)'!$D$3</f>
        <v>0.36842105263157893</v>
      </c>
      <c r="I18" s="33">
        <f>'Summary - Client (MSD)'!$K19</f>
        <v>3</v>
      </c>
      <c r="J18" s="37">
        <f>'Summary - Client (MSD)'!$J19/'Summary - Client (MSD)'!$D$3</f>
        <v>0.69230769230769229</v>
      </c>
      <c r="K18" s="33">
        <f>'Summary - Client (MSJ)'!$K19</f>
        <v>1</v>
      </c>
      <c r="L18" s="37">
        <f>'Summary - Client (MSJ)'!$J19/'Summary - Client (MSJ)'!$D$3</f>
        <v>1</v>
      </c>
      <c r="M18" s="33">
        <f>'Summary - Client (AZ)'!$K19</f>
        <v>1.25</v>
      </c>
      <c r="N18" s="37">
        <f>'Summary - Client (AZ)'!$J19/'Summary - Client (AZ)'!$D$3</f>
        <v>1</v>
      </c>
    </row>
    <row r="19" spans="1:14" x14ac:dyDescent="0.2">
      <c r="A19" s="74" t="s">
        <v>210</v>
      </c>
      <c r="B19" s="74"/>
      <c r="C19" s="33">
        <f>'Summary - Client (Pfizer)'!$K20</f>
        <v>3.1764705882352939</v>
      </c>
      <c r="D19" s="37">
        <f>'Summary - Client (Pfizer)'!$J20/'Summary - Client (Pfizer)'!$D$3</f>
        <v>0.59459459459459463</v>
      </c>
      <c r="E19" s="33">
        <f>'Summary - Client (Sunovion)'!$K20</f>
        <v>4</v>
      </c>
      <c r="F19" s="37">
        <f>'Summary - Client (Sunovion)'!$J20/'Summary - Client (Sunovion)'!$D$3</f>
        <v>0.33333333333333331</v>
      </c>
      <c r="G19" s="33">
        <f>'Summary - Client (Lilly)'!$K20</f>
        <v>2.6666666666666665</v>
      </c>
      <c r="H19" s="37">
        <f>'Summary - Client (Lilly)'!$J20/'Summary - Client (Lilly)'!$D$3</f>
        <v>0.36842105263157893</v>
      </c>
      <c r="I19" s="33">
        <f>'Summary - Client (MSD)'!$K20</f>
        <v>3.1428571428571428</v>
      </c>
      <c r="J19" s="37">
        <f>'Summary - Client (MSD)'!$J20/'Summary - Client (MSD)'!$D$3</f>
        <v>0.69230769230769229</v>
      </c>
      <c r="K19" s="33">
        <f>'Summary - Client (MSJ)'!$K20</f>
        <v>1</v>
      </c>
      <c r="L19" s="37">
        <f>'Summary - Client (MSJ)'!$J20/'Summary - Client (MSJ)'!$D$3</f>
        <v>1</v>
      </c>
      <c r="M19" s="33">
        <f>'Summary - Client (AZ)'!$K20</f>
        <v>1.3333333333333333</v>
      </c>
      <c r="N19" s="37">
        <f>'Summary - Client (AZ)'!$J20/'Summary - Client (AZ)'!$D$3</f>
        <v>1</v>
      </c>
    </row>
    <row r="20" spans="1:14" x14ac:dyDescent="0.2">
      <c r="C20" s="36">
        <v>5</v>
      </c>
      <c r="E20" s="35">
        <v>5</v>
      </c>
      <c r="G20" s="35">
        <v>5</v>
      </c>
      <c r="I20" s="35">
        <v>5</v>
      </c>
      <c r="K20" s="35">
        <v>5</v>
      </c>
      <c r="M20" s="35">
        <v>5</v>
      </c>
    </row>
    <row r="21" spans="1:14" x14ac:dyDescent="0.2">
      <c r="C21" s="31">
        <v>0</v>
      </c>
      <c r="E21" s="31">
        <v>0</v>
      </c>
      <c r="G21" s="31">
        <v>0</v>
      </c>
      <c r="I21" s="31">
        <v>0</v>
      </c>
      <c r="K21" s="31">
        <v>0</v>
      </c>
      <c r="M21">
        <v>0</v>
      </c>
    </row>
    <row r="22" spans="1:14" ht="15" thickBot="1" x14ac:dyDescent="0.25">
      <c r="B22" s="39" t="s">
        <v>291</v>
      </c>
      <c r="C22" s="40">
        <f>AVERAGE(C13:C19)</f>
        <v>3.4189886480908149</v>
      </c>
      <c r="D22" s="41"/>
      <c r="E22" s="40">
        <f>AVERAGE(E13:E19)</f>
        <v>3.5714285714285716</v>
      </c>
      <c r="F22" s="41"/>
      <c r="G22" s="40">
        <f>AVERAGE(G13:G19)</f>
        <v>2.9071428571428575</v>
      </c>
      <c r="H22" s="41"/>
      <c r="I22" s="40">
        <f>AVERAGE(I13:I19)</f>
        <v>3.2145691609977325</v>
      </c>
      <c r="J22" s="41"/>
      <c r="K22" s="40">
        <f>AVERAGE(K13:K19)</f>
        <v>1.1428571428571428</v>
      </c>
      <c r="L22" s="41"/>
      <c r="M22" s="40">
        <f>AVERAGE(M13:M19)</f>
        <v>1.8214285714285714</v>
      </c>
      <c r="N22" s="41"/>
    </row>
    <row r="23" spans="1:14" ht="15" thickTop="1" x14ac:dyDescent="0.2"/>
    <row r="24" spans="1:14" x14ac:dyDescent="0.2">
      <c r="A24" s="73" t="s">
        <v>272</v>
      </c>
      <c r="B24" s="73"/>
      <c r="C24" s="70" t="s">
        <v>51</v>
      </c>
      <c r="D24" s="70"/>
      <c r="E24" s="71" t="s">
        <v>88</v>
      </c>
      <c r="F24" s="71"/>
      <c r="G24" s="72" t="s">
        <v>126</v>
      </c>
      <c r="H24" s="72"/>
      <c r="I24" s="80" t="s">
        <v>167</v>
      </c>
      <c r="J24" s="80"/>
      <c r="K24" s="79" t="s">
        <v>294</v>
      </c>
      <c r="L24" s="79"/>
      <c r="M24" s="78" t="s">
        <v>159</v>
      </c>
      <c r="N24" s="78"/>
    </row>
    <row r="25" spans="1:14" x14ac:dyDescent="0.2">
      <c r="A25" s="75" t="s">
        <v>259</v>
      </c>
      <c r="B25" s="75"/>
      <c r="C25" s="32" t="s">
        <v>291</v>
      </c>
      <c r="D25" s="38" t="s">
        <v>293</v>
      </c>
      <c r="E25" s="32" t="s">
        <v>291</v>
      </c>
      <c r="F25" s="38" t="s">
        <v>293</v>
      </c>
      <c r="G25" s="32" t="s">
        <v>291</v>
      </c>
      <c r="H25" s="38" t="s">
        <v>293</v>
      </c>
      <c r="I25" s="32" t="s">
        <v>291</v>
      </c>
      <c r="J25" s="38" t="s">
        <v>293</v>
      </c>
      <c r="K25" s="32" t="s">
        <v>291</v>
      </c>
      <c r="L25" s="38" t="s">
        <v>293</v>
      </c>
      <c r="M25" s="32" t="s">
        <v>291</v>
      </c>
      <c r="N25" s="38" t="s">
        <v>293</v>
      </c>
    </row>
    <row r="26" spans="1:14" x14ac:dyDescent="0.2">
      <c r="A26" s="74" t="s">
        <v>218</v>
      </c>
      <c r="B26" s="74"/>
      <c r="C26" s="31">
        <f>'Summary - Client (Pfizer)'!$K27</f>
        <v>3.6842105263157894</v>
      </c>
      <c r="D26" s="37">
        <f>'Summary - Client (Pfizer)'!$J27/'Summary - Client (Pfizer)'!$D$3</f>
        <v>0.54054054054054057</v>
      </c>
      <c r="E26" s="31">
        <f>'Summary - Client (Sunovion)'!$K27</f>
        <v>5</v>
      </c>
      <c r="F26" s="37">
        <f>'Summary - Client (Sunovion)'!$J27/'Summary - Client (Sunovion)'!$D$3</f>
        <v>0.33333333333333331</v>
      </c>
      <c r="G26" s="31">
        <f>'Summary - Client (Lilly)'!$K27</f>
        <v>2.75</v>
      </c>
      <c r="H26" s="37">
        <f>'Summary - Client (Lilly)'!$J27/'Summary - Client (Lilly)'!$D$3</f>
        <v>0.31578947368421051</v>
      </c>
      <c r="I26" s="33">
        <f>'Summary - Client (MSD)'!$K27</f>
        <v>3.625</v>
      </c>
      <c r="J26" s="37">
        <f>'Summary - Client (MSD)'!$J27/'Summary - Client (MSD)'!$D$3</f>
        <v>0.61538461538461542</v>
      </c>
      <c r="K26" s="33">
        <f>'Summary - Client (MSJ)'!$K27</f>
        <v>2</v>
      </c>
      <c r="L26" s="37">
        <f>'Summary - Client (MSJ)'!$J27/'Summary - Client (MSJ)'!$D$3</f>
        <v>1</v>
      </c>
      <c r="M26" s="33">
        <f>'Summary - Client (AZ)'!$K27</f>
        <v>2.5</v>
      </c>
      <c r="N26" s="37">
        <f>'Summary - Client (AZ)'!$J27/'Summary - Client (AZ)'!$D$3</f>
        <v>0.5</v>
      </c>
    </row>
    <row r="27" spans="1:14" x14ac:dyDescent="0.2">
      <c r="A27" s="74" t="s">
        <v>219</v>
      </c>
      <c r="B27" s="74"/>
      <c r="C27" s="31">
        <f>'Summary - Client (Pfizer)'!$K28</f>
        <v>3.8421052631578947</v>
      </c>
      <c r="D27" s="37">
        <f>'Summary - Client (Pfizer)'!$J28/'Summary - Client (Pfizer)'!$D$3</f>
        <v>0.54054054054054057</v>
      </c>
      <c r="E27" s="31">
        <f>'Summary - Client (Sunovion)'!$K28</f>
        <v>5</v>
      </c>
      <c r="F27" s="37">
        <f>'Summary - Client (Sunovion)'!$J28/'Summary - Client (Sunovion)'!$D$3</f>
        <v>0.33333333333333331</v>
      </c>
      <c r="G27" s="31">
        <f>'Summary - Client (Lilly)'!$K28</f>
        <v>2.6</v>
      </c>
      <c r="H27" s="37">
        <f>'Summary - Client (Lilly)'!$J28/'Summary - Client (Lilly)'!$D$3</f>
        <v>0.31578947368421051</v>
      </c>
      <c r="I27" s="33">
        <f>'Summary - Client (MSD)'!$K28</f>
        <v>3.625</v>
      </c>
      <c r="J27" s="37">
        <f>'Summary - Client (MSD)'!$J28/'Summary - Client (MSD)'!$D$3</f>
        <v>0.61538461538461542</v>
      </c>
      <c r="K27" s="33">
        <f>'Summary - Client (MSJ)'!$K28</f>
        <v>2</v>
      </c>
      <c r="L27" s="37">
        <f>'Summary - Client (MSJ)'!$J28/'Summary - Client (MSJ)'!$D$3</f>
        <v>1</v>
      </c>
      <c r="M27" s="33">
        <f>'Summary - Client (AZ)'!$K28</f>
        <v>2</v>
      </c>
      <c r="N27" s="37">
        <f>'Summary - Client (AZ)'!$J28/'Summary - Client (AZ)'!$D$3</f>
        <v>0.5</v>
      </c>
    </row>
    <row r="28" spans="1:14" x14ac:dyDescent="0.2">
      <c r="A28" s="74" t="s">
        <v>220</v>
      </c>
      <c r="B28" s="74"/>
      <c r="C28" s="31">
        <f>'Summary - Client (Pfizer)'!$K29</f>
        <v>3.736842105263158</v>
      </c>
      <c r="D28" s="37">
        <f>'Summary - Client (Pfizer)'!$J29/'Summary - Client (Pfizer)'!$D$3</f>
        <v>0.54054054054054057</v>
      </c>
      <c r="E28" s="31">
        <f>'Summary - Client (Sunovion)'!$K29</f>
        <v>5</v>
      </c>
      <c r="F28" s="37">
        <f>'Summary - Client (Sunovion)'!$J29/'Summary - Client (Sunovion)'!$D$3</f>
        <v>0.33333333333333331</v>
      </c>
      <c r="G28" s="31">
        <f>'Summary - Client (Lilly)'!$K29</f>
        <v>3</v>
      </c>
      <c r="H28" s="37">
        <f>'Summary - Client (Lilly)'!$J29/'Summary - Client (Lilly)'!$D$3</f>
        <v>0.31578947368421051</v>
      </c>
      <c r="I28" s="33">
        <f>'Summary - Client (MSD)'!$K29</f>
        <v>3.25</v>
      </c>
      <c r="J28" s="37">
        <f>'Summary - Client (MSD)'!$J29/'Summary - Client (MSD)'!$D$3</f>
        <v>0.61538461538461542</v>
      </c>
      <c r="K28" s="33">
        <f>'Summary - Client (MSJ)'!$K29</f>
        <v>1.5</v>
      </c>
      <c r="L28" s="37">
        <f>'Summary - Client (MSJ)'!$J29/'Summary - Client (MSJ)'!$D$3</f>
        <v>1</v>
      </c>
      <c r="M28" s="33">
        <f>'Summary - Client (AZ)'!$K29</f>
        <v>2</v>
      </c>
      <c r="N28" s="37">
        <f>'Summary - Client (AZ)'!$J29/'Summary - Client (AZ)'!$D$3</f>
        <v>0.5</v>
      </c>
    </row>
    <row r="29" spans="1:14" x14ac:dyDescent="0.2">
      <c r="C29" s="36">
        <v>5</v>
      </c>
      <c r="E29" s="35">
        <v>5</v>
      </c>
      <c r="G29" s="35">
        <v>5</v>
      </c>
      <c r="I29" s="35">
        <v>5</v>
      </c>
      <c r="K29" s="35">
        <v>5</v>
      </c>
      <c r="M29" s="35">
        <v>5</v>
      </c>
    </row>
    <row r="30" spans="1:14" x14ac:dyDescent="0.2">
      <c r="C30" s="31">
        <v>0</v>
      </c>
      <c r="E30">
        <v>0</v>
      </c>
      <c r="G30">
        <v>0</v>
      </c>
      <c r="I30">
        <v>0</v>
      </c>
      <c r="K30">
        <v>0</v>
      </c>
      <c r="M30">
        <v>0</v>
      </c>
    </row>
    <row r="31" spans="1:14" ht="15" thickBot="1" x14ac:dyDescent="0.25">
      <c r="B31" s="39" t="s">
        <v>291</v>
      </c>
      <c r="C31" s="40">
        <f>AVERAGE(C26:C28)</f>
        <v>3.7543859649122808</v>
      </c>
      <c r="D31" s="41"/>
      <c r="E31" s="40">
        <f>AVERAGE(E26:E28)</f>
        <v>5</v>
      </c>
      <c r="F31" s="41"/>
      <c r="G31" s="40">
        <f>AVERAGE(G26:G28)</f>
        <v>2.7833333333333332</v>
      </c>
      <c r="H31" s="41"/>
      <c r="I31" s="40">
        <f>AVERAGE(I26:I28)</f>
        <v>3.5</v>
      </c>
      <c r="J31" s="41"/>
      <c r="K31" s="40">
        <f>AVERAGE(K26:K28)</f>
        <v>1.8333333333333333</v>
      </c>
      <c r="L31" s="41"/>
      <c r="M31" s="40">
        <f>AVERAGE(M26:M28)</f>
        <v>2.1666666666666665</v>
      </c>
      <c r="N31" s="41"/>
    </row>
    <row r="32" spans="1:14" ht="15" thickTop="1" x14ac:dyDescent="0.2"/>
    <row r="33" spans="1:14" x14ac:dyDescent="0.2">
      <c r="A33" s="73" t="s">
        <v>273</v>
      </c>
      <c r="B33" s="73"/>
      <c r="C33" s="70" t="s">
        <v>51</v>
      </c>
      <c r="D33" s="70"/>
      <c r="E33" s="71" t="s">
        <v>88</v>
      </c>
      <c r="F33" s="71"/>
      <c r="G33" s="72" t="s">
        <v>126</v>
      </c>
      <c r="H33" s="72"/>
      <c r="I33" s="80" t="s">
        <v>167</v>
      </c>
      <c r="J33" s="80"/>
      <c r="K33" s="79" t="s">
        <v>294</v>
      </c>
      <c r="L33" s="79"/>
      <c r="M33" s="78" t="s">
        <v>159</v>
      </c>
      <c r="N33" s="78"/>
    </row>
    <row r="34" spans="1:14" x14ac:dyDescent="0.2">
      <c r="A34" s="75" t="s">
        <v>259</v>
      </c>
      <c r="B34" s="75"/>
      <c r="C34" s="32" t="s">
        <v>291</v>
      </c>
      <c r="D34" s="38" t="s">
        <v>293</v>
      </c>
      <c r="E34" s="32" t="s">
        <v>291</v>
      </c>
      <c r="F34" s="38" t="s">
        <v>293</v>
      </c>
      <c r="G34" s="32" t="s">
        <v>291</v>
      </c>
      <c r="H34" s="38" t="s">
        <v>293</v>
      </c>
      <c r="I34" s="32" t="s">
        <v>291</v>
      </c>
      <c r="J34" s="38" t="s">
        <v>293</v>
      </c>
      <c r="K34" s="32" t="s">
        <v>291</v>
      </c>
      <c r="L34" s="38" t="s">
        <v>293</v>
      </c>
      <c r="M34" s="32" t="s">
        <v>291</v>
      </c>
      <c r="N34" s="38" t="s">
        <v>293</v>
      </c>
    </row>
    <row r="35" spans="1:14" x14ac:dyDescent="0.2">
      <c r="A35" s="74" t="s">
        <v>221</v>
      </c>
      <c r="B35" s="74"/>
      <c r="C35" s="31">
        <f>'Summary - Client (Pfizer)'!$K36</f>
        <v>3.5238095238095237</v>
      </c>
      <c r="D35" s="37">
        <f>'Summary - Client (Pfizer)'!$J36/'Summary - Client (Pfizer)'!$D$3</f>
        <v>0.59459459459459463</v>
      </c>
      <c r="E35" s="31">
        <f>'Summary - Client (Sunovion)'!$K36</f>
        <v>4</v>
      </c>
      <c r="F35" s="37">
        <f>'Summary - Client (Sunovion)'!$J36/'Summary - Client (Sunovion)'!$D$3</f>
        <v>0.33333333333333331</v>
      </c>
      <c r="G35" s="31">
        <f>'Summary - Client (Lilly)'!$K36</f>
        <v>3.1666666666666665</v>
      </c>
      <c r="H35" s="37">
        <f>'Summary - Client (Lilly)'!$J36/'Summary - Client (Lilly)'!$D$3</f>
        <v>0.31578947368421051</v>
      </c>
      <c r="I35" s="33">
        <f>'Summary - Client (MSD)'!$K36</f>
        <v>2.5</v>
      </c>
      <c r="J35" s="37">
        <f>'Summary - Client (MSD)'!$J36/'Summary - Client (MSD)'!$D$3</f>
        <v>0.46153846153846156</v>
      </c>
      <c r="K35" s="33">
        <f>'Summary - Client (MSJ)'!$K36</f>
        <v>1.5</v>
      </c>
      <c r="L35" s="37">
        <f>'Summary - Client (MSJ)'!$J36/'Summary - Client (MSJ)'!$D$3</f>
        <v>1</v>
      </c>
      <c r="M35" s="33">
        <f>'Summary - Client (AZ)'!$K36</f>
        <v>2.75</v>
      </c>
      <c r="N35" s="37">
        <f>'Summary - Client (AZ)'!$J36/'Summary - Client (AZ)'!$D$3</f>
        <v>1</v>
      </c>
    </row>
    <row r="36" spans="1:14" x14ac:dyDescent="0.2">
      <c r="A36" s="74" t="s">
        <v>222</v>
      </c>
      <c r="B36" s="74"/>
      <c r="C36" s="31">
        <f>'Summary - Client (Pfizer)'!$K37</f>
        <v>4.05</v>
      </c>
      <c r="D36" s="37">
        <f>'Summary - Client (Pfizer)'!$J37/'Summary - Client (Pfizer)'!$D$3</f>
        <v>0.59459459459459463</v>
      </c>
      <c r="E36" s="31">
        <f>'Summary - Client (Sunovion)'!$K37</f>
        <v>5</v>
      </c>
      <c r="F36" s="37">
        <f>'Summary - Client (Sunovion)'!$J37/'Summary - Client (Sunovion)'!$D$3</f>
        <v>0.33333333333333331</v>
      </c>
      <c r="G36" s="31">
        <f>'Summary - Client (Lilly)'!$K37</f>
        <v>3.6</v>
      </c>
      <c r="H36" s="37">
        <f>'Summary - Client (Lilly)'!$J37/'Summary - Client (Lilly)'!$D$3</f>
        <v>0.31578947368421051</v>
      </c>
      <c r="I36" s="33">
        <f>'Summary - Client (MSD)'!$K37</f>
        <v>3.5</v>
      </c>
      <c r="J36" s="37">
        <f>'Summary - Client (MSD)'!$J37/'Summary - Client (MSD)'!$D$3</f>
        <v>0.46153846153846156</v>
      </c>
      <c r="K36" s="33">
        <f>'Summary - Client (MSJ)'!$K37</f>
        <v>2</v>
      </c>
      <c r="L36" s="37">
        <f>'Summary - Client (MSJ)'!$J37/'Summary - Client (MSJ)'!$D$3</f>
        <v>1</v>
      </c>
      <c r="M36" s="33">
        <f>'Summary - Client (AZ)'!$K37</f>
        <v>2.5</v>
      </c>
      <c r="N36" s="37">
        <f>'Summary - Client (AZ)'!$J37/'Summary - Client (AZ)'!$D$3</f>
        <v>1</v>
      </c>
    </row>
    <row r="37" spans="1:14" x14ac:dyDescent="0.2">
      <c r="A37" s="74" t="s">
        <v>223</v>
      </c>
      <c r="B37" s="74"/>
      <c r="C37" s="31">
        <f>'Summary - Client (Pfizer)'!$K38</f>
        <v>3.7272727272727271</v>
      </c>
      <c r="D37" s="37">
        <f>'Summary - Client (Pfizer)'!$J38/'Summary - Client (Pfizer)'!$D$3</f>
        <v>0.59459459459459463</v>
      </c>
      <c r="E37" s="31">
        <f>'Summary - Client (Sunovion)'!$K38</f>
        <v>4</v>
      </c>
      <c r="F37" s="37">
        <f>'Summary - Client (Sunovion)'!$J38/'Summary - Client (Sunovion)'!$D$3</f>
        <v>0.33333333333333331</v>
      </c>
      <c r="G37" s="31">
        <f>'Summary - Client (Lilly)'!$K38</f>
        <v>3</v>
      </c>
      <c r="H37" s="37">
        <f>'Summary - Client (Lilly)'!$J38/'Summary - Client (Lilly)'!$D$3</f>
        <v>0.31578947368421051</v>
      </c>
      <c r="I37" s="33">
        <f>'Summary - Client (MSD)'!$K38</f>
        <v>2.6666666666666665</v>
      </c>
      <c r="J37" s="37">
        <f>'Summary - Client (MSD)'!$J38/'Summary - Client (MSD)'!$D$3</f>
        <v>0.46153846153846156</v>
      </c>
      <c r="K37" s="33">
        <f>'Summary - Client (MSJ)'!$K38</f>
        <v>1.5</v>
      </c>
      <c r="L37" s="37">
        <f>'Summary - Client (MSJ)'!$J38/'Summary - Client (MSJ)'!$D$3</f>
        <v>1</v>
      </c>
      <c r="M37" s="33">
        <f>'Summary - Client (AZ)'!$K38</f>
        <v>1.75</v>
      </c>
      <c r="N37" s="37">
        <f>'Summary - Client (AZ)'!$J38/'Summary - Client (AZ)'!$D$3</f>
        <v>1</v>
      </c>
    </row>
    <row r="38" spans="1:14" x14ac:dyDescent="0.2">
      <c r="A38" s="74" t="s">
        <v>224</v>
      </c>
      <c r="B38" s="74"/>
      <c r="C38" s="31">
        <f>'Summary - Client (Pfizer)'!$K39</f>
        <v>3.8636363636363638</v>
      </c>
      <c r="D38" s="37">
        <f>'Summary - Client (Pfizer)'!$J39/'Summary - Client (Pfizer)'!$D$3</f>
        <v>0.59459459459459463</v>
      </c>
      <c r="E38" s="31">
        <f>'Summary - Client (Sunovion)'!$K39</f>
        <v>4</v>
      </c>
      <c r="F38" s="37">
        <f>'Summary - Client (Sunovion)'!$J39/'Summary - Client (Sunovion)'!$D$3</f>
        <v>0.33333333333333331</v>
      </c>
      <c r="G38" s="31">
        <f>'Summary - Client (Lilly)'!$K39</f>
        <v>3.5</v>
      </c>
      <c r="H38" s="37">
        <f>'Summary - Client (Lilly)'!$J39/'Summary - Client (Lilly)'!$D$3</f>
        <v>0.31578947368421051</v>
      </c>
      <c r="I38" s="33">
        <f>'Summary - Client (MSD)'!$K39</f>
        <v>3.3333333333333335</v>
      </c>
      <c r="J38" s="37">
        <f>'Summary - Client (MSD)'!$J39/'Summary - Client (MSD)'!$D$3</f>
        <v>0.46153846153846156</v>
      </c>
      <c r="K38" s="33">
        <f>'Summary - Client (MSJ)'!$K39</f>
        <v>1.5</v>
      </c>
      <c r="L38" s="37">
        <f>'Summary - Client (MSJ)'!$J39/'Summary - Client (MSJ)'!$D$3</f>
        <v>1</v>
      </c>
      <c r="M38" s="33">
        <f>'Summary - Client (AZ)'!$K39</f>
        <v>2.5</v>
      </c>
      <c r="N38" s="37">
        <f>'Summary - Client (AZ)'!$J39/'Summary - Client (AZ)'!$D$3</f>
        <v>1</v>
      </c>
    </row>
    <row r="39" spans="1:14" x14ac:dyDescent="0.2">
      <c r="C39" s="36">
        <v>5</v>
      </c>
      <c r="E39" s="35">
        <v>5</v>
      </c>
      <c r="G39" s="35">
        <v>5</v>
      </c>
      <c r="I39" s="35">
        <v>5</v>
      </c>
      <c r="K39" s="35">
        <v>5</v>
      </c>
      <c r="M39" s="35">
        <v>5</v>
      </c>
    </row>
    <row r="40" spans="1:14" x14ac:dyDescent="0.2">
      <c r="C40" s="31">
        <v>0</v>
      </c>
      <c r="E40">
        <v>0</v>
      </c>
      <c r="G40">
        <v>0</v>
      </c>
      <c r="I40">
        <v>0</v>
      </c>
      <c r="K40">
        <v>0</v>
      </c>
      <c r="M40">
        <v>0</v>
      </c>
    </row>
    <row r="41" spans="1:14" ht="15" thickBot="1" x14ac:dyDescent="0.25">
      <c r="B41" s="39" t="s">
        <v>291</v>
      </c>
      <c r="C41" s="40">
        <f>AVERAGE(C35:C38)</f>
        <v>3.7911796536796536</v>
      </c>
      <c r="D41" s="41"/>
      <c r="E41" s="40">
        <f>AVERAGE(E35:E38)</f>
        <v>4.25</v>
      </c>
      <c r="F41" s="41"/>
      <c r="G41" s="40">
        <f>AVERAGE(G35:G38)</f>
        <v>3.3166666666666664</v>
      </c>
      <c r="H41" s="41"/>
      <c r="I41" s="40">
        <f>AVERAGE(I35:I38)</f>
        <v>3</v>
      </c>
      <c r="J41" s="41"/>
      <c r="K41" s="40">
        <f>AVERAGE(K35:K38)</f>
        <v>1.625</v>
      </c>
      <c r="L41" s="41"/>
      <c r="M41" s="40">
        <f>AVERAGE(M35:M38)</f>
        <v>2.375</v>
      </c>
      <c r="N41" s="41"/>
    </row>
    <row r="42" spans="1:14" ht="15" thickTop="1" x14ac:dyDescent="0.2"/>
    <row r="43" spans="1:14" x14ac:dyDescent="0.2">
      <c r="A43" s="76" t="s">
        <v>274</v>
      </c>
      <c r="B43" s="76"/>
      <c r="C43" s="70" t="s">
        <v>51</v>
      </c>
      <c r="D43" s="70"/>
      <c r="E43" s="71" t="s">
        <v>88</v>
      </c>
      <c r="F43" s="71"/>
      <c r="G43" s="72" t="s">
        <v>126</v>
      </c>
      <c r="H43" s="72"/>
      <c r="I43" s="80" t="s">
        <v>167</v>
      </c>
      <c r="J43" s="80"/>
      <c r="K43" s="79" t="s">
        <v>294</v>
      </c>
      <c r="L43" s="79"/>
      <c r="M43" s="78" t="s">
        <v>159</v>
      </c>
      <c r="N43" s="78"/>
    </row>
    <row r="44" spans="1:14" x14ac:dyDescent="0.2">
      <c r="A44" s="75" t="s">
        <v>259</v>
      </c>
      <c r="B44" s="75"/>
      <c r="C44" s="32" t="s">
        <v>291</v>
      </c>
      <c r="D44" s="38" t="s">
        <v>293</v>
      </c>
      <c r="E44" s="32" t="s">
        <v>291</v>
      </c>
      <c r="F44" s="38" t="s">
        <v>293</v>
      </c>
      <c r="G44" s="32" t="s">
        <v>291</v>
      </c>
      <c r="H44" s="38" t="s">
        <v>293</v>
      </c>
      <c r="I44" s="32" t="s">
        <v>291</v>
      </c>
      <c r="J44" s="38" t="s">
        <v>293</v>
      </c>
      <c r="K44" s="32" t="s">
        <v>291</v>
      </c>
      <c r="L44" s="38" t="s">
        <v>293</v>
      </c>
      <c r="M44" s="32" t="s">
        <v>291</v>
      </c>
      <c r="N44" s="38" t="s">
        <v>293</v>
      </c>
    </row>
    <row r="45" spans="1:14" x14ac:dyDescent="0.2">
      <c r="A45" s="74" t="s">
        <v>225</v>
      </c>
      <c r="B45" s="74"/>
      <c r="C45" s="31">
        <f>'Summary - Client (Pfizer)'!$K44</f>
        <v>3.5454545454545454</v>
      </c>
      <c r="D45" s="37">
        <f>'Summary - Client (Pfizer)'!$J44/'Summary - Client (Pfizer)'!$D$3</f>
        <v>0.29729729729729731</v>
      </c>
      <c r="E45" s="31" t="e">
        <f>'Summary - Client (Sunovion)'!$K44</f>
        <v>#DIV/0!</v>
      </c>
      <c r="F45" s="37">
        <f>'Summary - Client (Sunovion)'!$J44/'Summary - Client (Sunovion)'!$D$3</f>
        <v>0</v>
      </c>
      <c r="G45" s="31">
        <f>'Summary - Client (Lilly)'!$K44</f>
        <v>2.8</v>
      </c>
      <c r="H45" s="37">
        <f>'Summary - Client (Lilly)'!$J44/'Summary - Client (Lilly)'!$D$3</f>
        <v>0.31578947368421051</v>
      </c>
      <c r="I45" s="33">
        <f>'Summary - Client (MSD)'!$K44</f>
        <v>3.1666666666666665</v>
      </c>
      <c r="J45" s="37">
        <f>'Summary - Client (MSD)'!$J44/'Summary - Client (MSD)'!$D$3</f>
        <v>0.53846153846153844</v>
      </c>
      <c r="K45" s="33">
        <f>'Summary - Client (MSJ)'!$K44</f>
        <v>1</v>
      </c>
      <c r="L45" s="37">
        <f>'Summary - Client (MSJ)'!$J44/'Summary - Client (MSJ)'!$D$3</f>
        <v>1</v>
      </c>
      <c r="M45" s="33">
        <f>'Summary - Client (AZ)'!$K46</f>
        <v>2.5</v>
      </c>
      <c r="N45" s="37">
        <f>'Summary - Client (AZ)'!$J46/'Summary - Client (AZ)'!$D$3</f>
        <v>0.5</v>
      </c>
    </row>
    <row r="46" spans="1:14" x14ac:dyDescent="0.2">
      <c r="A46" s="74" t="s">
        <v>226</v>
      </c>
      <c r="B46" s="74"/>
      <c r="C46" s="31">
        <f>'Summary - Client (Pfizer)'!$K45</f>
        <v>3.5</v>
      </c>
      <c r="D46" s="37">
        <f>'Summary - Client (Pfizer)'!$J45/'Summary - Client (Pfizer)'!$D$3</f>
        <v>0.29729729729729731</v>
      </c>
      <c r="E46" s="31" t="e">
        <f>'Summary - Client (Sunovion)'!$K45</f>
        <v>#DIV/0!</v>
      </c>
      <c r="F46" s="37">
        <f>'Summary - Client (Sunovion)'!$J45/'Summary - Client (Sunovion)'!$D$3</f>
        <v>0</v>
      </c>
      <c r="G46" s="31">
        <f>'Summary - Client (Lilly)'!$K45</f>
        <v>3.4</v>
      </c>
      <c r="H46" s="37">
        <f>'Summary - Client (Lilly)'!$J45/'Summary - Client (Lilly)'!$D$3</f>
        <v>0.31578947368421051</v>
      </c>
      <c r="I46" s="33">
        <f>'Summary - Client (MSD)'!$K45</f>
        <v>3.5714285714285716</v>
      </c>
      <c r="J46" s="37">
        <f>'Summary - Client (MSD)'!$J45/'Summary - Client (MSD)'!$D$3</f>
        <v>0.53846153846153844</v>
      </c>
      <c r="K46" s="33">
        <f>'Summary - Client (MSJ)'!$K45</f>
        <v>2</v>
      </c>
      <c r="L46" s="37">
        <f>'Summary - Client (MSJ)'!$J45/'Summary - Client (MSJ)'!$D$3</f>
        <v>1</v>
      </c>
      <c r="M46" s="33">
        <f>'Summary - Client (AZ)'!$K47</f>
        <v>0</v>
      </c>
      <c r="N46" s="37">
        <f>'Summary - Client (AZ)'!$J47/'Summary - Client (AZ)'!$D$3</f>
        <v>0</v>
      </c>
    </row>
    <row r="47" spans="1:14" x14ac:dyDescent="0.2">
      <c r="A47" s="74" t="s">
        <v>227</v>
      </c>
      <c r="B47" s="74"/>
      <c r="C47" s="31">
        <f>'Summary - Client (Pfizer)'!$K46</f>
        <v>3.6</v>
      </c>
      <c r="D47" s="37">
        <f>'Summary - Client (Pfizer)'!$J46/'Summary - Client (Pfizer)'!$D$3</f>
        <v>0.29729729729729731</v>
      </c>
      <c r="E47" s="31" t="e">
        <f>'Summary - Client (Sunovion)'!$K46</f>
        <v>#DIV/0!</v>
      </c>
      <c r="F47" s="37">
        <f>'Summary - Client (Sunovion)'!$J46/'Summary - Client (Sunovion)'!$D$3</f>
        <v>0</v>
      </c>
      <c r="G47" s="31">
        <f>'Summary - Client (Lilly)'!$K46</f>
        <v>3.5</v>
      </c>
      <c r="H47" s="37">
        <f>'Summary - Client (Lilly)'!$J46/'Summary - Client (Lilly)'!$D$3</f>
        <v>0.31578947368421051</v>
      </c>
      <c r="I47" s="33">
        <f>'Summary - Client (MSD)'!$K46</f>
        <v>3.2857142857142856</v>
      </c>
      <c r="J47" s="37">
        <f>'Summary - Client (MSD)'!$J46/'Summary - Client (MSD)'!$D$3</f>
        <v>0.53846153846153844</v>
      </c>
      <c r="K47" s="33">
        <f>'Summary - Client (MSJ)'!$K46</f>
        <v>1</v>
      </c>
      <c r="L47" s="37">
        <f>'Summary - Client (MSJ)'!$J46/'Summary - Client (MSJ)'!$D$3</f>
        <v>1</v>
      </c>
      <c r="M47" s="33">
        <f>'Summary - Client (AZ)'!$K48</f>
        <v>0</v>
      </c>
      <c r="N47" s="37">
        <f>'Summary - Client (AZ)'!$J48/'Summary - Client (AZ)'!$D$3</f>
        <v>0</v>
      </c>
    </row>
    <row r="48" spans="1:14" x14ac:dyDescent="0.2">
      <c r="C48" s="36">
        <v>5</v>
      </c>
      <c r="E48" s="35">
        <v>5</v>
      </c>
      <c r="G48" s="35">
        <v>5</v>
      </c>
      <c r="I48" s="35">
        <v>5</v>
      </c>
      <c r="K48" s="35">
        <v>5</v>
      </c>
      <c r="M48" s="35">
        <v>5</v>
      </c>
    </row>
    <row r="49" spans="1:14" x14ac:dyDescent="0.2">
      <c r="C49" s="31">
        <v>0</v>
      </c>
      <c r="E49">
        <v>0</v>
      </c>
      <c r="G49">
        <v>0</v>
      </c>
      <c r="I49">
        <v>0</v>
      </c>
      <c r="K49">
        <v>0</v>
      </c>
      <c r="M49">
        <v>0</v>
      </c>
    </row>
    <row r="50" spans="1:14" ht="15" thickBot="1" x14ac:dyDescent="0.25">
      <c r="B50" s="39" t="s">
        <v>291</v>
      </c>
      <c r="C50" s="40">
        <f>AVERAGE(C45:C47)</f>
        <v>3.5484848484848484</v>
      </c>
      <c r="D50" s="41"/>
      <c r="E50" s="40" t="e">
        <f>AVERAGE(E45:E47)</f>
        <v>#DIV/0!</v>
      </c>
      <c r="F50" s="41"/>
      <c r="G50" s="40">
        <f>AVERAGE(G45:G47)</f>
        <v>3.2333333333333329</v>
      </c>
      <c r="H50" s="41"/>
      <c r="I50" s="40">
        <f>AVERAGE(I45:I47)</f>
        <v>3.3412698412698414</v>
      </c>
      <c r="J50" s="41"/>
      <c r="K50" s="40">
        <f>AVERAGE(K45:K47)</f>
        <v>1.3333333333333333</v>
      </c>
      <c r="L50" s="41"/>
      <c r="M50" s="40">
        <f>AVERAGE(M45:M47)</f>
        <v>0.83333333333333337</v>
      </c>
      <c r="N50" s="41"/>
    </row>
    <row r="51" spans="1:14" ht="15" thickTop="1" x14ac:dyDescent="0.2"/>
    <row r="52" spans="1:14" x14ac:dyDescent="0.2">
      <c r="A52" s="76" t="s">
        <v>275</v>
      </c>
      <c r="B52" s="76"/>
      <c r="C52" s="70" t="s">
        <v>51</v>
      </c>
      <c r="D52" s="70"/>
      <c r="E52" s="71" t="s">
        <v>88</v>
      </c>
      <c r="F52" s="71"/>
      <c r="G52" s="72" t="s">
        <v>126</v>
      </c>
      <c r="H52" s="72"/>
      <c r="I52" s="80" t="s">
        <v>167</v>
      </c>
      <c r="J52" s="80"/>
      <c r="K52" s="79" t="s">
        <v>294</v>
      </c>
      <c r="L52" s="79"/>
      <c r="M52" s="78" t="s">
        <v>159</v>
      </c>
      <c r="N52" s="78"/>
    </row>
    <row r="53" spans="1:14" x14ac:dyDescent="0.2">
      <c r="A53" s="77" t="s">
        <v>259</v>
      </c>
      <c r="B53" s="77"/>
      <c r="C53" s="32" t="s">
        <v>291</v>
      </c>
      <c r="D53" s="38" t="s">
        <v>293</v>
      </c>
      <c r="E53" s="32" t="s">
        <v>291</v>
      </c>
      <c r="F53" s="38" t="s">
        <v>293</v>
      </c>
      <c r="G53" s="32" t="s">
        <v>291</v>
      </c>
      <c r="H53" s="38" t="s">
        <v>293</v>
      </c>
      <c r="I53" s="32" t="s">
        <v>291</v>
      </c>
      <c r="J53" s="38" t="s">
        <v>293</v>
      </c>
      <c r="K53" s="32" t="s">
        <v>291</v>
      </c>
      <c r="L53" s="38" t="s">
        <v>293</v>
      </c>
      <c r="M53" s="32" t="s">
        <v>291</v>
      </c>
      <c r="N53" s="38" t="s">
        <v>293</v>
      </c>
    </row>
    <row r="54" spans="1:14" x14ac:dyDescent="0.2">
      <c r="A54" s="74" t="s">
        <v>228</v>
      </c>
      <c r="B54" s="74"/>
      <c r="C54" s="31">
        <f>'Summary - Client (Pfizer)'!$K53</f>
        <v>3.5</v>
      </c>
      <c r="D54" s="37">
        <f>'Summary - Client (Pfizer)'!$J53/'Summary - Client (Pfizer)'!$D$3</f>
        <v>0.16216216216216217</v>
      </c>
      <c r="E54" s="31" t="e">
        <f>'Summary - Client (Sunovion)'!$K53</f>
        <v>#DIV/0!</v>
      </c>
      <c r="F54" s="37">
        <f>'Summary - Client (Sunovion)'!$J53/'Summary - Client (Sunovion)'!$D$3</f>
        <v>0</v>
      </c>
      <c r="G54" s="31">
        <f>'Summary - Client (Lilly)'!$K53</f>
        <v>3.5</v>
      </c>
      <c r="H54" s="37">
        <f>'Summary - Client (Lilly)'!$J53/'Summary - Client (Lilly)'!$D$3</f>
        <v>0.26315789473684209</v>
      </c>
      <c r="I54" s="33">
        <f>'Summary - Client (MSD)'!$K53</f>
        <v>2.6666666666666665</v>
      </c>
      <c r="J54" s="37">
        <f>'Summary - Client (MSD)'!$J53/'Summary - Client (MSD)'!$D$3</f>
        <v>0.23076923076923078</v>
      </c>
      <c r="K54" s="33">
        <f>'Summary - Client (MSJ)'!$K53</f>
        <v>2</v>
      </c>
      <c r="L54" s="37">
        <f>'Summary - Client (MSJ)'!$J53/'Summary - Client (MSJ)'!$D$3</f>
        <v>1</v>
      </c>
      <c r="M54" s="33">
        <f>'Summary - Client (AZ)'!$K55</f>
        <v>2.75</v>
      </c>
      <c r="N54" s="37">
        <f>'Summary - Client (AZ)'!$J55/'Summary - Client (AZ)'!$D$3</f>
        <v>1</v>
      </c>
    </row>
    <row r="55" spans="1:14" x14ac:dyDescent="0.2">
      <c r="A55" s="74" t="s">
        <v>229</v>
      </c>
      <c r="B55" s="74"/>
      <c r="C55" s="31">
        <f>'Summary - Client (Pfizer)'!$K54</f>
        <v>3.1666666666666665</v>
      </c>
      <c r="D55" s="37">
        <f>'Summary - Client (Pfizer)'!$J54/'Summary - Client (Pfizer)'!$D$3</f>
        <v>0.16216216216216217</v>
      </c>
      <c r="E55" s="31" t="e">
        <f>'Summary - Client (Sunovion)'!$K54</f>
        <v>#DIV/0!</v>
      </c>
      <c r="F55" s="37">
        <f>'Summary - Client (Sunovion)'!$J54/'Summary - Client (Sunovion)'!$D$3</f>
        <v>0</v>
      </c>
      <c r="G55" s="31">
        <f>'Summary - Client (Lilly)'!$K54</f>
        <v>3.75</v>
      </c>
      <c r="H55" s="37">
        <f>'Summary - Client (Lilly)'!$J54/'Summary - Client (Lilly)'!$D$3</f>
        <v>0.26315789473684209</v>
      </c>
      <c r="I55" s="33">
        <f>'Summary - Client (MSD)'!$K54</f>
        <v>3</v>
      </c>
      <c r="J55" s="37">
        <f>'Summary - Client (MSD)'!$J54/'Summary - Client (MSD)'!$D$3</f>
        <v>0.23076923076923078</v>
      </c>
      <c r="K55" s="33">
        <f>'Summary - Client (MSJ)'!$K54</f>
        <v>1</v>
      </c>
      <c r="L55" s="37">
        <f>'Summary - Client (MSJ)'!$J54/'Summary - Client (MSJ)'!$D$3</f>
        <v>1</v>
      </c>
      <c r="M55" s="33">
        <f>'Summary - Client (AZ)'!$K56</f>
        <v>0</v>
      </c>
      <c r="N55" s="37">
        <f>'Summary - Client (AZ)'!$J56/'Summary - Client (AZ)'!$D$3</f>
        <v>0</v>
      </c>
    </row>
    <row r="56" spans="1:14" x14ac:dyDescent="0.2">
      <c r="A56" s="74" t="s">
        <v>230</v>
      </c>
      <c r="B56" s="74"/>
      <c r="C56" s="31">
        <f>'Summary - Client (Pfizer)'!$K55</f>
        <v>3.5</v>
      </c>
      <c r="D56" s="37">
        <f>'Summary - Client (Pfizer)'!$J55/'Summary - Client (Pfizer)'!$D$3</f>
        <v>0.16216216216216217</v>
      </c>
      <c r="E56" s="31" t="e">
        <f>'Summary - Client (Sunovion)'!$K55</f>
        <v>#DIV/0!</v>
      </c>
      <c r="F56" s="37">
        <f>'Summary - Client (Sunovion)'!$J55/'Summary - Client (Sunovion)'!$D$3</f>
        <v>0</v>
      </c>
      <c r="G56" s="31">
        <f>'Summary - Client (Lilly)'!$K55</f>
        <v>4.333333333333333</v>
      </c>
      <c r="H56" s="37">
        <f>'Summary - Client (Lilly)'!$J55/'Summary - Client (Lilly)'!$D$3</f>
        <v>0.26315789473684209</v>
      </c>
      <c r="I56" s="33">
        <f>'Summary - Client (MSD)'!$K55</f>
        <v>2.6666666666666665</v>
      </c>
      <c r="J56" s="37">
        <f>'Summary - Client (MSD)'!$J55/'Summary - Client (MSD)'!$D$3</f>
        <v>0.23076923076923078</v>
      </c>
      <c r="K56" s="33">
        <f>'Summary - Client (MSJ)'!$K55</f>
        <v>1</v>
      </c>
      <c r="L56" s="37">
        <f>'Summary - Client (MSJ)'!$J55/'Summary - Client (MSJ)'!$D$3</f>
        <v>1</v>
      </c>
      <c r="M56" s="33">
        <f>'Summary - Client (AZ)'!$K57</f>
        <v>0</v>
      </c>
      <c r="N56" s="37">
        <f>'Summary - Client (AZ)'!$J57/'Summary - Client (AZ)'!$D$3</f>
        <v>0</v>
      </c>
    </row>
    <row r="57" spans="1:14" x14ac:dyDescent="0.2">
      <c r="C57" s="36">
        <v>5</v>
      </c>
      <c r="E57" s="35">
        <v>5</v>
      </c>
      <c r="G57" s="35">
        <v>5</v>
      </c>
      <c r="I57" s="35">
        <v>5</v>
      </c>
      <c r="K57" s="35">
        <v>5</v>
      </c>
      <c r="M57" s="35">
        <v>5</v>
      </c>
    </row>
    <row r="58" spans="1:14" x14ac:dyDescent="0.2">
      <c r="C58" s="31">
        <v>0</v>
      </c>
      <c r="E58">
        <v>0</v>
      </c>
      <c r="G58">
        <v>0</v>
      </c>
      <c r="I58">
        <v>0</v>
      </c>
      <c r="K58">
        <v>0</v>
      </c>
      <c r="M58">
        <v>0</v>
      </c>
    </row>
    <row r="59" spans="1:14" ht="15" thickBot="1" x14ac:dyDescent="0.25">
      <c r="B59" s="39" t="s">
        <v>291</v>
      </c>
      <c r="C59" s="40">
        <f>AVERAGE(C54:C56)</f>
        <v>3.3888888888888888</v>
      </c>
      <c r="D59" s="41"/>
      <c r="E59" s="40" t="e">
        <f>AVERAGE(E54:E56)</f>
        <v>#DIV/0!</v>
      </c>
      <c r="F59" s="41"/>
      <c r="G59" s="40">
        <f>AVERAGE(G54:G56)</f>
        <v>3.8611111111111107</v>
      </c>
      <c r="H59" s="41"/>
      <c r="I59" s="40">
        <f>AVERAGE(I54:I56)</f>
        <v>2.7777777777777772</v>
      </c>
      <c r="J59" s="41"/>
      <c r="K59" s="40">
        <f>AVERAGE(K54:K56)</f>
        <v>1.3333333333333333</v>
      </c>
      <c r="L59" s="41"/>
      <c r="M59" s="40">
        <f>AVERAGE(M54:M56)</f>
        <v>0.91666666666666663</v>
      </c>
      <c r="N59" s="41"/>
    </row>
    <row r="60" spans="1:14" ht="15" thickTop="1" x14ac:dyDescent="0.2"/>
    <row r="62" spans="1:14" x14ac:dyDescent="0.2">
      <c r="A62" s="10" t="s">
        <v>278</v>
      </c>
      <c r="B62" s="10" t="s">
        <v>277</v>
      </c>
    </row>
    <row r="63" spans="1:14" x14ac:dyDescent="0.2">
      <c r="A63" t="s">
        <v>52</v>
      </c>
      <c r="B63" t="s">
        <v>126</v>
      </c>
    </row>
    <row r="64" spans="1:14" x14ac:dyDescent="0.2">
      <c r="A64" t="s">
        <v>279</v>
      </c>
      <c r="B64" t="s">
        <v>153</v>
      </c>
    </row>
    <row r="65" spans="1:14" x14ac:dyDescent="0.2">
      <c r="A65" t="s">
        <v>108</v>
      </c>
      <c r="B65" t="s">
        <v>167</v>
      </c>
    </row>
    <row r="66" spans="1:14" s="31" customFormat="1" x14ac:dyDescent="0.2">
      <c r="A66"/>
      <c r="B66" t="s">
        <v>51</v>
      </c>
      <c r="D66" s="38"/>
      <c r="E66"/>
      <c r="F66" s="38"/>
      <c r="G66"/>
      <c r="H66" s="38"/>
      <c r="I66"/>
      <c r="J66" s="38"/>
      <c r="K66"/>
      <c r="L66" s="38"/>
      <c r="M66"/>
      <c r="N66" s="38"/>
    </row>
    <row r="67" spans="1:14" s="31" customFormat="1" x14ac:dyDescent="0.2">
      <c r="A67"/>
      <c r="B67" t="s">
        <v>88</v>
      </c>
      <c r="D67" s="38"/>
      <c r="E67"/>
      <c r="F67" s="38"/>
      <c r="G67"/>
      <c r="H67" s="38"/>
      <c r="I67"/>
      <c r="J67" s="38"/>
      <c r="K67"/>
      <c r="L67" s="38"/>
      <c r="M67"/>
      <c r="N67" s="38"/>
    </row>
  </sheetData>
  <mergeCells count="69">
    <mergeCell ref="M5:N5"/>
    <mergeCell ref="M11:N11"/>
    <mergeCell ref="M24:N24"/>
    <mergeCell ref="M33:N33"/>
    <mergeCell ref="M43:N43"/>
    <mergeCell ref="M52:N52"/>
    <mergeCell ref="C5:D5"/>
    <mergeCell ref="E5:F5"/>
    <mergeCell ref="G5:H5"/>
    <mergeCell ref="A6:B6"/>
    <mergeCell ref="A7:B7"/>
    <mergeCell ref="A8:B8"/>
    <mergeCell ref="A11:B11"/>
    <mergeCell ref="C11:D11"/>
    <mergeCell ref="E11:F11"/>
    <mergeCell ref="G11:H11"/>
    <mergeCell ref="A12:B12"/>
    <mergeCell ref="A13:B13"/>
    <mergeCell ref="A14:B14"/>
    <mergeCell ref="A15:B15"/>
    <mergeCell ref="A16:B16"/>
    <mergeCell ref="A17:B17"/>
    <mergeCell ref="A18:B18"/>
    <mergeCell ref="A19:B19"/>
    <mergeCell ref="A24:B24"/>
    <mergeCell ref="C24:D24"/>
    <mergeCell ref="G33:H33"/>
    <mergeCell ref="E24:F24"/>
    <mergeCell ref="G24:H24"/>
    <mergeCell ref="A25:B25"/>
    <mergeCell ref="A26:B26"/>
    <mergeCell ref="A27:B27"/>
    <mergeCell ref="A43:B43"/>
    <mergeCell ref="A28:B28"/>
    <mergeCell ref="A33:B33"/>
    <mergeCell ref="C33:D33"/>
    <mergeCell ref="E33:F33"/>
    <mergeCell ref="A34:B34"/>
    <mergeCell ref="A35:B35"/>
    <mergeCell ref="A36:B36"/>
    <mergeCell ref="A37:B37"/>
    <mergeCell ref="A38:B38"/>
    <mergeCell ref="C52:D52"/>
    <mergeCell ref="E52:F52"/>
    <mergeCell ref="G52:H52"/>
    <mergeCell ref="A53:B53"/>
    <mergeCell ref="A46:B46"/>
    <mergeCell ref="A54:B54"/>
    <mergeCell ref="A55:B55"/>
    <mergeCell ref="A56:B56"/>
    <mergeCell ref="I5:J5"/>
    <mergeCell ref="I11:J11"/>
    <mergeCell ref="I24:J24"/>
    <mergeCell ref="I33:J33"/>
    <mergeCell ref="I43:J43"/>
    <mergeCell ref="I52:J52"/>
    <mergeCell ref="A47:B47"/>
    <mergeCell ref="C43:D43"/>
    <mergeCell ref="E43:F43"/>
    <mergeCell ref="G43:H43"/>
    <mergeCell ref="A44:B44"/>
    <mergeCell ref="A45:B45"/>
    <mergeCell ref="A52:B52"/>
    <mergeCell ref="K52:L52"/>
    <mergeCell ref="K5:L5"/>
    <mergeCell ref="K11:L11"/>
    <mergeCell ref="K24:L24"/>
    <mergeCell ref="K33:L33"/>
    <mergeCell ref="K43:L43"/>
  </mergeCells>
  <conditionalFormatting sqref="E7 C7 G7">
    <cfRule type="dataBar" priority="141">
      <dataBar>
        <cfvo type="min"/>
        <cfvo type="max"/>
        <color rgb="FF638EC6"/>
      </dataBar>
      <extLst>
        <ext xmlns:x14="http://schemas.microsoft.com/office/spreadsheetml/2009/9/main" uri="{B025F937-C7B1-47D3-B67F-A62EFF666E3E}">
          <x14:id>{35FD93E1-CEC5-A546-A79A-612DFECB5C79}</x14:id>
        </ext>
      </extLst>
    </cfRule>
  </conditionalFormatting>
  <conditionalFormatting sqref="C13:C20">
    <cfRule type="dataBar" priority="38">
      <dataBar>
        <cfvo type="min"/>
        <cfvo type="max"/>
        <color rgb="FF638EC6"/>
      </dataBar>
      <extLst>
        <ext xmlns:x14="http://schemas.microsoft.com/office/spreadsheetml/2009/9/main" uri="{B025F937-C7B1-47D3-B67F-A62EFF666E3E}">
          <x14:id>{F39A730E-7A69-B346-B971-ECA1F3074CFB}</x14:id>
        </ext>
      </extLst>
    </cfRule>
  </conditionalFormatting>
  <conditionalFormatting sqref="E13:E20">
    <cfRule type="dataBar" priority="139">
      <dataBar>
        <cfvo type="min"/>
        <cfvo type="max"/>
        <color rgb="FF638EC6"/>
      </dataBar>
      <extLst>
        <ext xmlns:x14="http://schemas.microsoft.com/office/spreadsheetml/2009/9/main" uri="{B025F937-C7B1-47D3-B67F-A62EFF666E3E}">
          <x14:id>{C8A368C2-44FC-F44D-9296-46606A11266B}</x14:id>
        </ext>
      </extLst>
    </cfRule>
  </conditionalFormatting>
  <conditionalFormatting sqref="G13:G20">
    <cfRule type="dataBar" priority="138">
      <dataBar>
        <cfvo type="min"/>
        <cfvo type="max"/>
        <color rgb="FF638EC6"/>
      </dataBar>
      <extLst>
        <ext xmlns:x14="http://schemas.microsoft.com/office/spreadsheetml/2009/9/main" uri="{B025F937-C7B1-47D3-B67F-A62EFF666E3E}">
          <x14:id>{189C8C14-D849-4E48-8BC9-2EF1EBE0CBD0}</x14:id>
        </ext>
      </extLst>
    </cfRule>
  </conditionalFormatting>
  <conditionalFormatting sqref="C29">
    <cfRule type="dataBar" priority="137">
      <dataBar>
        <cfvo type="min"/>
        <cfvo type="max"/>
        <color rgb="FF638EC6"/>
      </dataBar>
      <extLst>
        <ext xmlns:x14="http://schemas.microsoft.com/office/spreadsheetml/2009/9/main" uri="{B025F937-C7B1-47D3-B67F-A62EFF666E3E}">
          <x14:id>{412C1DFA-82FB-8341-85F0-154F57D9E4AB}</x14:id>
        </ext>
      </extLst>
    </cfRule>
  </conditionalFormatting>
  <conditionalFormatting sqref="E29">
    <cfRule type="dataBar" priority="136">
      <dataBar>
        <cfvo type="min"/>
        <cfvo type="max"/>
        <color rgb="FF638EC6"/>
      </dataBar>
      <extLst>
        <ext xmlns:x14="http://schemas.microsoft.com/office/spreadsheetml/2009/9/main" uri="{B025F937-C7B1-47D3-B67F-A62EFF666E3E}">
          <x14:id>{27E1AD72-C656-9041-BDBC-1DC9B11C3848}</x14:id>
        </ext>
      </extLst>
    </cfRule>
  </conditionalFormatting>
  <conditionalFormatting sqref="G29">
    <cfRule type="dataBar" priority="135">
      <dataBar>
        <cfvo type="min"/>
        <cfvo type="max"/>
        <color rgb="FF638EC6"/>
      </dataBar>
      <extLst>
        <ext xmlns:x14="http://schemas.microsoft.com/office/spreadsheetml/2009/9/main" uri="{B025F937-C7B1-47D3-B67F-A62EFF666E3E}">
          <x14:id>{CD826F54-B423-5D48-9B97-3C9660252F1B}</x14:id>
        </ext>
      </extLst>
    </cfRule>
  </conditionalFormatting>
  <conditionalFormatting sqref="C39">
    <cfRule type="dataBar" priority="134">
      <dataBar>
        <cfvo type="min"/>
        <cfvo type="max"/>
        <color rgb="FF638EC6"/>
      </dataBar>
      <extLst>
        <ext xmlns:x14="http://schemas.microsoft.com/office/spreadsheetml/2009/9/main" uri="{B025F937-C7B1-47D3-B67F-A62EFF666E3E}">
          <x14:id>{1EC6FF1F-9D1F-1F49-A0C1-319C5075D057}</x14:id>
        </ext>
      </extLst>
    </cfRule>
  </conditionalFormatting>
  <conditionalFormatting sqref="E39">
    <cfRule type="dataBar" priority="133">
      <dataBar>
        <cfvo type="min"/>
        <cfvo type="max"/>
        <color rgb="FF638EC6"/>
      </dataBar>
      <extLst>
        <ext xmlns:x14="http://schemas.microsoft.com/office/spreadsheetml/2009/9/main" uri="{B025F937-C7B1-47D3-B67F-A62EFF666E3E}">
          <x14:id>{83219331-8E61-2441-93DD-7DA1D9C69675}</x14:id>
        </ext>
      </extLst>
    </cfRule>
  </conditionalFormatting>
  <conditionalFormatting sqref="G39">
    <cfRule type="dataBar" priority="132">
      <dataBar>
        <cfvo type="min"/>
        <cfvo type="max"/>
        <color rgb="FF638EC6"/>
      </dataBar>
      <extLst>
        <ext xmlns:x14="http://schemas.microsoft.com/office/spreadsheetml/2009/9/main" uri="{B025F937-C7B1-47D3-B67F-A62EFF666E3E}">
          <x14:id>{E93C5948-E315-124C-A6BB-094F07801EEF}</x14:id>
        </ext>
      </extLst>
    </cfRule>
  </conditionalFormatting>
  <conditionalFormatting sqref="C48">
    <cfRule type="dataBar" priority="131">
      <dataBar>
        <cfvo type="min"/>
        <cfvo type="max"/>
        <color rgb="FF638EC6"/>
      </dataBar>
      <extLst>
        <ext xmlns:x14="http://schemas.microsoft.com/office/spreadsheetml/2009/9/main" uri="{B025F937-C7B1-47D3-B67F-A62EFF666E3E}">
          <x14:id>{D15FE262-DC54-764F-B5C2-2550CA4047BE}</x14:id>
        </ext>
      </extLst>
    </cfRule>
  </conditionalFormatting>
  <conditionalFormatting sqref="E48">
    <cfRule type="dataBar" priority="130">
      <dataBar>
        <cfvo type="min"/>
        <cfvo type="max"/>
        <color rgb="FF638EC6"/>
      </dataBar>
      <extLst>
        <ext xmlns:x14="http://schemas.microsoft.com/office/spreadsheetml/2009/9/main" uri="{B025F937-C7B1-47D3-B67F-A62EFF666E3E}">
          <x14:id>{D6BB6157-3E11-1042-A480-B8047628CD33}</x14:id>
        </ext>
      </extLst>
    </cfRule>
  </conditionalFormatting>
  <conditionalFormatting sqref="G48">
    <cfRule type="dataBar" priority="129">
      <dataBar>
        <cfvo type="min"/>
        <cfvo type="max"/>
        <color rgb="FF638EC6"/>
      </dataBar>
      <extLst>
        <ext xmlns:x14="http://schemas.microsoft.com/office/spreadsheetml/2009/9/main" uri="{B025F937-C7B1-47D3-B67F-A62EFF666E3E}">
          <x14:id>{15E5D83D-8017-7444-A5EE-3C614A3FAE64}</x14:id>
        </ext>
      </extLst>
    </cfRule>
  </conditionalFormatting>
  <conditionalFormatting sqref="C57">
    <cfRule type="dataBar" priority="128">
      <dataBar>
        <cfvo type="min"/>
        <cfvo type="max"/>
        <color rgb="FF638EC6"/>
      </dataBar>
      <extLst>
        <ext xmlns:x14="http://schemas.microsoft.com/office/spreadsheetml/2009/9/main" uri="{B025F937-C7B1-47D3-B67F-A62EFF666E3E}">
          <x14:id>{64CEE70B-B315-C542-927E-3FAE4F7D46D5}</x14:id>
        </ext>
      </extLst>
    </cfRule>
  </conditionalFormatting>
  <conditionalFormatting sqref="E57">
    <cfRule type="dataBar" priority="127">
      <dataBar>
        <cfvo type="min"/>
        <cfvo type="max"/>
        <color rgb="FF638EC6"/>
      </dataBar>
      <extLst>
        <ext xmlns:x14="http://schemas.microsoft.com/office/spreadsheetml/2009/9/main" uri="{B025F937-C7B1-47D3-B67F-A62EFF666E3E}">
          <x14:id>{51908DBA-4350-9146-ABF8-D64EFB7E72AC}</x14:id>
        </ext>
      </extLst>
    </cfRule>
  </conditionalFormatting>
  <conditionalFormatting sqref="G57">
    <cfRule type="dataBar" priority="126">
      <dataBar>
        <cfvo type="min"/>
        <cfvo type="max"/>
        <color rgb="FF638EC6"/>
      </dataBar>
      <extLst>
        <ext xmlns:x14="http://schemas.microsoft.com/office/spreadsheetml/2009/9/main" uri="{B025F937-C7B1-47D3-B67F-A62EFF666E3E}">
          <x14:id>{3E99A663-9460-824C-A711-D265A79F634E}</x14:id>
        </ext>
      </extLst>
    </cfRule>
  </conditionalFormatting>
  <conditionalFormatting sqref="C26:C29">
    <cfRule type="dataBar" priority="125">
      <dataBar>
        <cfvo type="min"/>
        <cfvo type="max"/>
        <color rgb="FF638EC6"/>
      </dataBar>
      <extLst>
        <ext xmlns:x14="http://schemas.microsoft.com/office/spreadsheetml/2009/9/main" uri="{B025F937-C7B1-47D3-B67F-A62EFF666E3E}">
          <x14:id>{6FD67CDA-44FC-BE4C-9C9B-113FE27005C1}</x14:id>
        </ext>
      </extLst>
    </cfRule>
  </conditionalFormatting>
  <conditionalFormatting sqref="E26:E29">
    <cfRule type="dataBar" priority="124">
      <dataBar>
        <cfvo type="min"/>
        <cfvo type="max"/>
        <color rgb="FF638EC6"/>
      </dataBar>
      <extLst>
        <ext xmlns:x14="http://schemas.microsoft.com/office/spreadsheetml/2009/9/main" uri="{B025F937-C7B1-47D3-B67F-A62EFF666E3E}">
          <x14:id>{71FB354C-2BC5-0940-8A01-A4C8F310659F}</x14:id>
        </ext>
      </extLst>
    </cfRule>
  </conditionalFormatting>
  <conditionalFormatting sqref="G26:G29">
    <cfRule type="dataBar" priority="123">
      <dataBar>
        <cfvo type="min"/>
        <cfvo type="max"/>
        <color rgb="FF638EC6"/>
      </dataBar>
      <extLst>
        <ext xmlns:x14="http://schemas.microsoft.com/office/spreadsheetml/2009/9/main" uri="{B025F937-C7B1-47D3-B67F-A62EFF666E3E}">
          <x14:id>{BCFB367A-5AA1-DC41-B529-8F0C0C07EAF0}</x14:id>
        </ext>
      </extLst>
    </cfRule>
  </conditionalFormatting>
  <conditionalFormatting sqref="C35:C39">
    <cfRule type="dataBar" priority="122">
      <dataBar>
        <cfvo type="min"/>
        <cfvo type="max"/>
        <color rgb="FF638EC6"/>
      </dataBar>
      <extLst>
        <ext xmlns:x14="http://schemas.microsoft.com/office/spreadsheetml/2009/9/main" uri="{B025F937-C7B1-47D3-B67F-A62EFF666E3E}">
          <x14:id>{BE56082C-38C5-8748-B6E6-C8AE6DA070DA}</x14:id>
        </ext>
      </extLst>
    </cfRule>
  </conditionalFormatting>
  <conditionalFormatting sqref="E35:E39">
    <cfRule type="dataBar" priority="121">
      <dataBar>
        <cfvo type="min"/>
        <cfvo type="max"/>
        <color rgb="FF638EC6"/>
      </dataBar>
      <extLst>
        <ext xmlns:x14="http://schemas.microsoft.com/office/spreadsheetml/2009/9/main" uri="{B025F937-C7B1-47D3-B67F-A62EFF666E3E}">
          <x14:id>{2465E0E5-C2F3-4242-A46F-D435B0576E3D}</x14:id>
        </ext>
      </extLst>
    </cfRule>
  </conditionalFormatting>
  <conditionalFormatting sqref="G35:G39">
    <cfRule type="dataBar" priority="120">
      <dataBar>
        <cfvo type="min"/>
        <cfvo type="max"/>
        <color rgb="FF638EC6"/>
      </dataBar>
      <extLst>
        <ext xmlns:x14="http://schemas.microsoft.com/office/spreadsheetml/2009/9/main" uri="{B025F937-C7B1-47D3-B67F-A62EFF666E3E}">
          <x14:id>{7AFEB8E5-E5D7-244C-8FF8-8DE78C793C1F}</x14:id>
        </ext>
      </extLst>
    </cfRule>
  </conditionalFormatting>
  <conditionalFormatting sqref="C45:C48">
    <cfRule type="dataBar" priority="119">
      <dataBar>
        <cfvo type="min"/>
        <cfvo type="max"/>
        <color rgb="FF638EC6"/>
      </dataBar>
      <extLst>
        <ext xmlns:x14="http://schemas.microsoft.com/office/spreadsheetml/2009/9/main" uri="{B025F937-C7B1-47D3-B67F-A62EFF666E3E}">
          <x14:id>{090C6164-2D94-3747-BBF1-F1A92A1E4DAA}</x14:id>
        </ext>
      </extLst>
    </cfRule>
  </conditionalFormatting>
  <conditionalFormatting sqref="E45:E48">
    <cfRule type="dataBar" priority="118">
      <dataBar>
        <cfvo type="min"/>
        <cfvo type="max"/>
        <color rgb="FF638EC6"/>
      </dataBar>
      <extLst>
        <ext xmlns:x14="http://schemas.microsoft.com/office/spreadsheetml/2009/9/main" uri="{B025F937-C7B1-47D3-B67F-A62EFF666E3E}">
          <x14:id>{791A8BFD-D0F1-C248-97EC-9A4358E34FE4}</x14:id>
        </ext>
      </extLst>
    </cfRule>
  </conditionalFormatting>
  <conditionalFormatting sqref="G45:G48">
    <cfRule type="dataBar" priority="117">
      <dataBar>
        <cfvo type="min"/>
        <cfvo type="max"/>
        <color rgb="FF638EC6"/>
      </dataBar>
      <extLst>
        <ext xmlns:x14="http://schemas.microsoft.com/office/spreadsheetml/2009/9/main" uri="{B025F937-C7B1-47D3-B67F-A62EFF666E3E}">
          <x14:id>{D96EC3B7-4C60-8B42-AA6D-CCC3D5C706FB}</x14:id>
        </ext>
      </extLst>
    </cfRule>
  </conditionalFormatting>
  <conditionalFormatting sqref="C54:C57">
    <cfRule type="dataBar" priority="116">
      <dataBar>
        <cfvo type="min"/>
        <cfvo type="max"/>
        <color rgb="FF638EC6"/>
      </dataBar>
      <extLst>
        <ext xmlns:x14="http://schemas.microsoft.com/office/spreadsheetml/2009/9/main" uri="{B025F937-C7B1-47D3-B67F-A62EFF666E3E}">
          <x14:id>{99AE7C6F-0942-2346-9DB7-E79D37965DCB}</x14:id>
        </ext>
      </extLst>
    </cfRule>
  </conditionalFormatting>
  <conditionalFormatting sqref="E54:E57">
    <cfRule type="dataBar" priority="115">
      <dataBar>
        <cfvo type="min"/>
        <cfvo type="max"/>
        <color rgb="FF638EC6"/>
      </dataBar>
      <extLst>
        <ext xmlns:x14="http://schemas.microsoft.com/office/spreadsheetml/2009/9/main" uri="{B025F937-C7B1-47D3-B67F-A62EFF666E3E}">
          <x14:id>{A9BA6752-A883-CE4B-9FEC-DBCCF25A9860}</x14:id>
        </ext>
      </extLst>
    </cfRule>
  </conditionalFormatting>
  <conditionalFormatting sqref="G54:G57">
    <cfRule type="dataBar" priority="114">
      <dataBar>
        <cfvo type="min"/>
        <cfvo type="max"/>
        <color rgb="FF638EC6"/>
      </dataBar>
      <extLst>
        <ext xmlns:x14="http://schemas.microsoft.com/office/spreadsheetml/2009/9/main" uri="{B025F937-C7B1-47D3-B67F-A62EFF666E3E}">
          <x14:id>{059779A5-D27F-2943-84EC-B906801FD59C}</x14:id>
        </ext>
      </extLst>
    </cfRule>
  </conditionalFormatting>
  <conditionalFormatting sqref="I7">
    <cfRule type="dataBar" priority="113">
      <dataBar>
        <cfvo type="min"/>
        <cfvo type="max"/>
        <color rgb="FF638EC6"/>
      </dataBar>
      <extLst>
        <ext xmlns:x14="http://schemas.microsoft.com/office/spreadsheetml/2009/9/main" uri="{B025F937-C7B1-47D3-B67F-A62EFF666E3E}">
          <x14:id>{E404F630-1240-C44F-8E7F-30632557A198}</x14:id>
        </ext>
      </extLst>
    </cfRule>
  </conditionalFormatting>
  <conditionalFormatting sqref="I13:I20">
    <cfRule type="dataBar" priority="112">
      <dataBar>
        <cfvo type="min"/>
        <cfvo type="max"/>
        <color rgb="FF638EC6"/>
      </dataBar>
      <extLst>
        <ext xmlns:x14="http://schemas.microsoft.com/office/spreadsheetml/2009/9/main" uri="{B025F937-C7B1-47D3-B67F-A62EFF666E3E}">
          <x14:id>{CCC34147-778C-7645-95DB-A1375B095E7E}</x14:id>
        </ext>
      </extLst>
    </cfRule>
  </conditionalFormatting>
  <conditionalFormatting sqref="I29">
    <cfRule type="dataBar" priority="111">
      <dataBar>
        <cfvo type="min"/>
        <cfvo type="max"/>
        <color rgb="FF638EC6"/>
      </dataBar>
      <extLst>
        <ext xmlns:x14="http://schemas.microsoft.com/office/spreadsheetml/2009/9/main" uri="{B025F937-C7B1-47D3-B67F-A62EFF666E3E}">
          <x14:id>{F1145A59-5052-1143-995F-F42877E03B0A}</x14:id>
        </ext>
      </extLst>
    </cfRule>
  </conditionalFormatting>
  <conditionalFormatting sqref="I39">
    <cfRule type="dataBar" priority="110">
      <dataBar>
        <cfvo type="min"/>
        <cfvo type="max"/>
        <color rgb="FF638EC6"/>
      </dataBar>
      <extLst>
        <ext xmlns:x14="http://schemas.microsoft.com/office/spreadsheetml/2009/9/main" uri="{B025F937-C7B1-47D3-B67F-A62EFF666E3E}">
          <x14:id>{25200E76-56E7-9445-8001-4F79E6497B1E}</x14:id>
        </ext>
      </extLst>
    </cfRule>
  </conditionalFormatting>
  <conditionalFormatting sqref="I48">
    <cfRule type="dataBar" priority="109">
      <dataBar>
        <cfvo type="min"/>
        <cfvo type="max"/>
        <color rgb="FF638EC6"/>
      </dataBar>
      <extLst>
        <ext xmlns:x14="http://schemas.microsoft.com/office/spreadsheetml/2009/9/main" uri="{B025F937-C7B1-47D3-B67F-A62EFF666E3E}">
          <x14:id>{83957879-1366-CB43-9765-58C1CEEDC22F}</x14:id>
        </ext>
      </extLst>
    </cfRule>
  </conditionalFormatting>
  <conditionalFormatting sqref="I57">
    <cfRule type="dataBar" priority="108">
      <dataBar>
        <cfvo type="min"/>
        <cfvo type="max"/>
        <color rgb="FF638EC6"/>
      </dataBar>
      <extLst>
        <ext xmlns:x14="http://schemas.microsoft.com/office/spreadsheetml/2009/9/main" uri="{B025F937-C7B1-47D3-B67F-A62EFF666E3E}">
          <x14:id>{4E682B0D-5B82-2549-BD76-BFB4CCB16CCE}</x14:id>
        </ext>
      </extLst>
    </cfRule>
  </conditionalFormatting>
  <conditionalFormatting sqref="I29">
    <cfRule type="dataBar" priority="107">
      <dataBar>
        <cfvo type="min"/>
        <cfvo type="max"/>
        <color rgb="FF638EC6"/>
      </dataBar>
      <extLst>
        <ext xmlns:x14="http://schemas.microsoft.com/office/spreadsheetml/2009/9/main" uri="{B025F937-C7B1-47D3-B67F-A62EFF666E3E}">
          <x14:id>{06C51FAD-CE03-7C41-884B-910A97D72300}</x14:id>
        </ext>
      </extLst>
    </cfRule>
  </conditionalFormatting>
  <conditionalFormatting sqref="I39">
    <cfRule type="dataBar" priority="106">
      <dataBar>
        <cfvo type="min"/>
        <cfvo type="max"/>
        <color rgb="FF638EC6"/>
      </dataBar>
      <extLst>
        <ext xmlns:x14="http://schemas.microsoft.com/office/spreadsheetml/2009/9/main" uri="{B025F937-C7B1-47D3-B67F-A62EFF666E3E}">
          <x14:id>{D679E1A2-BDC1-9441-9229-547EA49E6CC7}</x14:id>
        </ext>
      </extLst>
    </cfRule>
  </conditionalFormatting>
  <conditionalFormatting sqref="I48">
    <cfRule type="dataBar" priority="105">
      <dataBar>
        <cfvo type="min"/>
        <cfvo type="max"/>
        <color rgb="FF638EC6"/>
      </dataBar>
      <extLst>
        <ext xmlns:x14="http://schemas.microsoft.com/office/spreadsheetml/2009/9/main" uri="{B025F937-C7B1-47D3-B67F-A62EFF666E3E}">
          <x14:id>{84D52407-6735-AE4E-9CCF-740CD6D62285}</x14:id>
        </ext>
      </extLst>
    </cfRule>
  </conditionalFormatting>
  <conditionalFormatting sqref="I57">
    <cfRule type="dataBar" priority="104">
      <dataBar>
        <cfvo type="min"/>
        <cfvo type="max"/>
        <color rgb="FF638EC6"/>
      </dataBar>
      <extLst>
        <ext xmlns:x14="http://schemas.microsoft.com/office/spreadsheetml/2009/9/main" uri="{B025F937-C7B1-47D3-B67F-A62EFF666E3E}">
          <x14:id>{3DBD48B8-2967-6846-B9D7-57C2E548EC03}</x14:id>
        </ext>
      </extLst>
    </cfRule>
  </conditionalFormatting>
  <conditionalFormatting sqref="K7">
    <cfRule type="dataBar" priority="103">
      <dataBar>
        <cfvo type="min"/>
        <cfvo type="max"/>
        <color rgb="FF638EC6"/>
      </dataBar>
      <extLst>
        <ext xmlns:x14="http://schemas.microsoft.com/office/spreadsheetml/2009/9/main" uri="{B025F937-C7B1-47D3-B67F-A62EFF666E3E}">
          <x14:id>{9BD9F442-50E9-AB45-820A-FED6280C5E3A}</x14:id>
        </ext>
      </extLst>
    </cfRule>
  </conditionalFormatting>
  <conditionalFormatting sqref="K13:K20">
    <cfRule type="dataBar" priority="102">
      <dataBar>
        <cfvo type="min"/>
        <cfvo type="max"/>
        <color rgb="FF638EC6"/>
      </dataBar>
      <extLst>
        <ext xmlns:x14="http://schemas.microsoft.com/office/spreadsheetml/2009/9/main" uri="{B025F937-C7B1-47D3-B67F-A62EFF666E3E}">
          <x14:id>{34B1143F-3DF6-A74C-9971-7C45AF7EE7BF}</x14:id>
        </ext>
      </extLst>
    </cfRule>
  </conditionalFormatting>
  <conditionalFormatting sqref="K29">
    <cfRule type="dataBar" priority="101">
      <dataBar>
        <cfvo type="min"/>
        <cfvo type="max"/>
        <color rgb="FF638EC6"/>
      </dataBar>
      <extLst>
        <ext xmlns:x14="http://schemas.microsoft.com/office/spreadsheetml/2009/9/main" uri="{B025F937-C7B1-47D3-B67F-A62EFF666E3E}">
          <x14:id>{0516F94B-452E-B048-8325-0DB4CD76647D}</x14:id>
        </ext>
      </extLst>
    </cfRule>
  </conditionalFormatting>
  <conditionalFormatting sqref="K39">
    <cfRule type="dataBar" priority="100">
      <dataBar>
        <cfvo type="min"/>
        <cfvo type="max"/>
        <color rgb="FF638EC6"/>
      </dataBar>
      <extLst>
        <ext xmlns:x14="http://schemas.microsoft.com/office/spreadsheetml/2009/9/main" uri="{B025F937-C7B1-47D3-B67F-A62EFF666E3E}">
          <x14:id>{0D2B9063-DBA4-C644-B59D-E8CC10DB4C68}</x14:id>
        </ext>
      </extLst>
    </cfRule>
  </conditionalFormatting>
  <conditionalFormatting sqref="K48">
    <cfRule type="dataBar" priority="99">
      <dataBar>
        <cfvo type="min"/>
        <cfvo type="max"/>
        <color rgb="FF638EC6"/>
      </dataBar>
      <extLst>
        <ext xmlns:x14="http://schemas.microsoft.com/office/spreadsheetml/2009/9/main" uri="{B025F937-C7B1-47D3-B67F-A62EFF666E3E}">
          <x14:id>{5011490E-52FF-2D42-87B0-246B72A82801}</x14:id>
        </ext>
      </extLst>
    </cfRule>
  </conditionalFormatting>
  <conditionalFormatting sqref="K57">
    <cfRule type="dataBar" priority="98">
      <dataBar>
        <cfvo type="min"/>
        <cfvo type="max"/>
        <color rgb="FF638EC6"/>
      </dataBar>
      <extLst>
        <ext xmlns:x14="http://schemas.microsoft.com/office/spreadsheetml/2009/9/main" uri="{B025F937-C7B1-47D3-B67F-A62EFF666E3E}">
          <x14:id>{E179861C-DBF7-5140-BD9F-713C47EB7988}</x14:id>
        </ext>
      </extLst>
    </cfRule>
  </conditionalFormatting>
  <conditionalFormatting sqref="K29">
    <cfRule type="dataBar" priority="97">
      <dataBar>
        <cfvo type="min"/>
        <cfvo type="max"/>
        <color rgb="FF638EC6"/>
      </dataBar>
      <extLst>
        <ext xmlns:x14="http://schemas.microsoft.com/office/spreadsheetml/2009/9/main" uri="{B025F937-C7B1-47D3-B67F-A62EFF666E3E}">
          <x14:id>{67663AB1-9343-6644-88C8-20923C58D881}</x14:id>
        </ext>
      </extLst>
    </cfRule>
  </conditionalFormatting>
  <conditionalFormatting sqref="K39">
    <cfRule type="dataBar" priority="96">
      <dataBar>
        <cfvo type="min"/>
        <cfvo type="max"/>
        <color rgb="FF638EC6"/>
      </dataBar>
      <extLst>
        <ext xmlns:x14="http://schemas.microsoft.com/office/spreadsheetml/2009/9/main" uri="{B025F937-C7B1-47D3-B67F-A62EFF666E3E}">
          <x14:id>{AD51C479-4E07-6447-A699-CC63B7A752E9}</x14:id>
        </ext>
      </extLst>
    </cfRule>
  </conditionalFormatting>
  <conditionalFormatting sqref="K48">
    <cfRule type="dataBar" priority="95">
      <dataBar>
        <cfvo type="min"/>
        <cfvo type="max"/>
        <color rgb="FF638EC6"/>
      </dataBar>
      <extLst>
        <ext xmlns:x14="http://schemas.microsoft.com/office/spreadsheetml/2009/9/main" uri="{B025F937-C7B1-47D3-B67F-A62EFF666E3E}">
          <x14:id>{609BF2D5-D994-8A43-9F93-F44FCDC7E731}</x14:id>
        </ext>
      </extLst>
    </cfRule>
  </conditionalFormatting>
  <conditionalFormatting sqref="K57">
    <cfRule type="dataBar" priority="94">
      <dataBar>
        <cfvo type="min"/>
        <cfvo type="max"/>
        <color rgb="FF638EC6"/>
      </dataBar>
      <extLst>
        <ext xmlns:x14="http://schemas.microsoft.com/office/spreadsheetml/2009/9/main" uri="{B025F937-C7B1-47D3-B67F-A62EFF666E3E}">
          <x14:id>{5D2A1FC5-6938-D746-897E-9D4DA1AA1F2A}</x14:id>
        </ext>
      </extLst>
    </cfRule>
  </conditionalFormatting>
  <conditionalFormatting sqref="I26:I28">
    <cfRule type="dataBar" priority="93">
      <dataBar>
        <cfvo type="min"/>
        <cfvo type="max"/>
        <color rgb="FF638EC6"/>
      </dataBar>
      <extLst>
        <ext xmlns:x14="http://schemas.microsoft.com/office/spreadsheetml/2009/9/main" uri="{B025F937-C7B1-47D3-B67F-A62EFF666E3E}">
          <x14:id>{F326CCD1-7ACE-944D-B20B-3574BDA6F817}</x14:id>
        </ext>
      </extLst>
    </cfRule>
  </conditionalFormatting>
  <conditionalFormatting sqref="K26:K28">
    <cfRule type="dataBar" priority="92">
      <dataBar>
        <cfvo type="min"/>
        <cfvo type="max"/>
        <color rgb="FF638EC6"/>
      </dataBar>
      <extLst>
        <ext xmlns:x14="http://schemas.microsoft.com/office/spreadsheetml/2009/9/main" uri="{B025F937-C7B1-47D3-B67F-A62EFF666E3E}">
          <x14:id>{B22601C6-E587-4440-9801-92BFCF29E881}</x14:id>
        </ext>
      </extLst>
    </cfRule>
  </conditionalFormatting>
  <conditionalFormatting sqref="I35:I37">
    <cfRule type="dataBar" priority="91">
      <dataBar>
        <cfvo type="min"/>
        <cfvo type="max"/>
        <color rgb="FF638EC6"/>
      </dataBar>
      <extLst>
        <ext xmlns:x14="http://schemas.microsoft.com/office/spreadsheetml/2009/9/main" uri="{B025F937-C7B1-47D3-B67F-A62EFF666E3E}">
          <x14:id>{157B7FE7-A28A-D449-8160-87E6A997853A}</x14:id>
        </ext>
      </extLst>
    </cfRule>
  </conditionalFormatting>
  <conditionalFormatting sqref="K35:K37">
    <cfRule type="dataBar" priority="90">
      <dataBar>
        <cfvo type="min"/>
        <cfvo type="max"/>
        <color rgb="FF638EC6"/>
      </dataBar>
      <extLst>
        <ext xmlns:x14="http://schemas.microsoft.com/office/spreadsheetml/2009/9/main" uri="{B025F937-C7B1-47D3-B67F-A62EFF666E3E}">
          <x14:id>{A1009315-F56F-C049-9C69-E4BE70673AD6}</x14:id>
        </ext>
      </extLst>
    </cfRule>
  </conditionalFormatting>
  <conditionalFormatting sqref="I38">
    <cfRule type="dataBar" priority="89">
      <dataBar>
        <cfvo type="min"/>
        <cfvo type="max"/>
        <color rgb="FF638EC6"/>
      </dataBar>
      <extLst>
        <ext xmlns:x14="http://schemas.microsoft.com/office/spreadsheetml/2009/9/main" uri="{B025F937-C7B1-47D3-B67F-A62EFF666E3E}">
          <x14:id>{501B6DF0-E1FD-5F41-9E1F-DB3D5945397B}</x14:id>
        </ext>
      </extLst>
    </cfRule>
  </conditionalFormatting>
  <conditionalFormatting sqref="K38">
    <cfRule type="dataBar" priority="88">
      <dataBar>
        <cfvo type="min"/>
        <cfvo type="max"/>
        <color rgb="FF638EC6"/>
      </dataBar>
      <extLst>
        <ext xmlns:x14="http://schemas.microsoft.com/office/spreadsheetml/2009/9/main" uri="{B025F937-C7B1-47D3-B67F-A62EFF666E3E}">
          <x14:id>{7EE5492F-AF01-9645-A8DC-10131FC113EB}</x14:id>
        </ext>
      </extLst>
    </cfRule>
  </conditionalFormatting>
  <conditionalFormatting sqref="I45:I47">
    <cfRule type="dataBar" priority="87">
      <dataBar>
        <cfvo type="min"/>
        <cfvo type="max"/>
        <color rgb="FF638EC6"/>
      </dataBar>
      <extLst>
        <ext xmlns:x14="http://schemas.microsoft.com/office/spreadsheetml/2009/9/main" uri="{B025F937-C7B1-47D3-B67F-A62EFF666E3E}">
          <x14:id>{33EBA2D3-9A97-CC44-AB84-B65FCE7AFB15}</x14:id>
        </ext>
      </extLst>
    </cfRule>
  </conditionalFormatting>
  <conditionalFormatting sqref="K45:K47">
    <cfRule type="dataBar" priority="86">
      <dataBar>
        <cfvo type="min"/>
        <cfvo type="max"/>
        <color rgb="FF638EC6"/>
      </dataBar>
      <extLst>
        <ext xmlns:x14="http://schemas.microsoft.com/office/spreadsheetml/2009/9/main" uri="{B025F937-C7B1-47D3-B67F-A62EFF666E3E}">
          <x14:id>{C41FF6F4-417B-3841-8BB7-12FD720E99FF}</x14:id>
        </ext>
      </extLst>
    </cfRule>
  </conditionalFormatting>
  <conditionalFormatting sqref="I54:I56">
    <cfRule type="dataBar" priority="85">
      <dataBar>
        <cfvo type="min"/>
        <cfvo type="max"/>
        <color rgb="FF638EC6"/>
      </dataBar>
      <extLst>
        <ext xmlns:x14="http://schemas.microsoft.com/office/spreadsheetml/2009/9/main" uri="{B025F937-C7B1-47D3-B67F-A62EFF666E3E}">
          <x14:id>{56DB52DC-A222-C54B-823A-0E4DC483B015}</x14:id>
        </ext>
      </extLst>
    </cfRule>
  </conditionalFormatting>
  <conditionalFormatting sqref="K54:K56">
    <cfRule type="dataBar" priority="84">
      <dataBar>
        <cfvo type="min"/>
        <cfvo type="max"/>
        <color rgb="FF638EC6"/>
      </dataBar>
      <extLst>
        <ext xmlns:x14="http://schemas.microsoft.com/office/spreadsheetml/2009/9/main" uri="{B025F937-C7B1-47D3-B67F-A62EFF666E3E}">
          <x14:id>{A0F0EEA9-8F00-4240-94CE-28A35978DF14}</x14:id>
        </ext>
      </extLst>
    </cfRule>
  </conditionalFormatting>
  <conditionalFormatting sqref="I26:I29">
    <cfRule type="dataBar" priority="83">
      <dataBar>
        <cfvo type="min"/>
        <cfvo type="max"/>
        <color rgb="FF638EC6"/>
      </dataBar>
      <extLst>
        <ext xmlns:x14="http://schemas.microsoft.com/office/spreadsheetml/2009/9/main" uri="{B025F937-C7B1-47D3-B67F-A62EFF666E3E}">
          <x14:id>{BC989F44-71BD-9A40-81CC-1C39CB8EC7E8}</x14:id>
        </ext>
      </extLst>
    </cfRule>
  </conditionalFormatting>
  <conditionalFormatting sqref="K26:K29">
    <cfRule type="dataBar" priority="82">
      <dataBar>
        <cfvo type="min"/>
        <cfvo type="max"/>
        <color rgb="FF638EC6"/>
      </dataBar>
      <extLst>
        <ext xmlns:x14="http://schemas.microsoft.com/office/spreadsheetml/2009/9/main" uri="{B025F937-C7B1-47D3-B67F-A62EFF666E3E}">
          <x14:id>{6D08F749-7233-7841-946C-17D0E326BAB1}</x14:id>
        </ext>
      </extLst>
    </cfRule>
  </conditionalFormatting>
  <conditionalFormatting sqref="I35:I39">
    <cfRule type="dataBar" priority="81">
      <dataBar>
        <cfvo type="min"/>
        <cfvo type="max"/>
        <color rgb="FF638EC6"/>
      </dataBar>
      <extLst>
        <ext xmlns:x14="http://schemas.microsoft.com/office/spreadsheetml/2009/9/main" uri="{B025F937-C7B1-47D3-B67F-A62EFF666E3E}">
          <x14:id>{4A784E77-AAB5-B74F-B48F-97F0DD47E8A4}</x14:id>
        </ext>
      </extLst>
    </cfRule>
  </conditionalFormatting>
  <conditionalFormatting sqref="K35:K39">
    <cfRule type="dataBar" priority="80">
      <dataBar>
        <cfvo type="min"/>
        <cfvo type="max"/>
        <color rgb="FF638EC6"/>
      </dataBar>
      <extLst>
        <ext xmlns:x14="http://schemas.microsoft.com/office/spreadsheetml/2009/9/main" uri="{B025F937-C7B1-47D3-B67F-A62EFF666E3E}">
          <x14:id>{5F59C5D2-7A67-2E45-A138-61A01543EF28}</x14:id>
        </ext>
      </extLst>
    </cfRule>
  </conditionalFormatting>
  <conditionalFormatting sqref="I45:I48">
    <cfRule type="dataBar" priority="79">
      <dataBar>
        <cfvo type="min"/>
        <cfvo type="max"/>
        <color rgb="FF638EC6"/>
      </dataBar>
      <extLst>
        <ext xmlns:x14="http://schemas.microsoft.com/office/spreadsheetml/2009/9/main" uri="{B025F937-C7B1-47D3-B67F-A62EFF666E3E}">
          <x14:id>{8042302F-7576-7E4A-902D-81844EF2CC57}</x14:id>
        </ext>
      </extLst>
    </cfRule>
  </conditionalFormatting>
  <conditionalFormatting sqref="K45:K48">
    <cfRule type="dataBar" priority="78">
      <dataBar>
        <cfvo type="min"/>
        <cfvo type="max"/>
        <color rgb="FF638EC6"/>
      </dataBar>
      <extLst>
        <ext xmlns:x14="http://schemas.microsoft.com/office/spreadsheetml/2009/9/main" uri="{B025F937-C7B1-47D3-B67F-A62EFF666E3E}">
          <x14:id>{3754500E-93E0-1A42-B39C-5CFB5E5DD4E1}</x14:id>
        </ext>
      </extLst>
    </cfRule>
  </conditionalFormatting>
  <conditionalFormatting sqref="I54:I57">
    <cfRule type="dataBar" priority="77">
      <dataBar>
        <cfvo type="min"/>
        <cfvo type="max"/>
        <color rgb="FF638EC6"/>
      </dataBar>
      <extLst>
        <ext xmlns:x14="http://schemas.microsoft.com/office/spreadsheetml/2009/9/main" uri="{B025F937-C7B1-47D3-B67F-A62EFF666E3E}">
          <x14:id>{66CCAE57-3C4E-3F4E-BFC2-7E60A387D02F}</x14:id>
        </ext>
      </extLst>
    </cfRule>
  </conditionalFormatting>
  <conditionalFormatting sqref="K54:K57">
    <cfRule type="dataBar" priority="76">
      <dataBar>
        <cfvo type="min"/>
        <cfvo type="max"/>
        <color rgb="FF638EC6"/>
      </dataBar>
      <extLst>
        <ext xmlns:x14="http://schemas.microsoft.com/office/spreadsheetml/2009/9/main" uri="{B025F937-C7B1-47D3-B67F-A62EFF666E3E}">
          <x14:id>{20FE05CB-95CB-5B4E-92B9-1B663E9F777C}</x14:id>
        </ext>
      </extLst>
    </cfRule>
  </conditionalFormatting>
  <conditionalFormatting sqref="E7 C7 G7 I7 K7">
    <cfRule type="dataBar" priority="75">
      <dataBar>
        <cfvo type="min"/>
        <cfvo type="max"/>
        <color rgb="FF638EC6"/>
      </dataBar>
      <extLst>
        <ext xmlns:x14="http://schemas.microsoft.com/office/spreadsheetml/2009/9/main" uri="{B025F937-C7B1-47D3-B67F-A62EFF666E3E}">
          <x14:id>{7CEA2D66-5A61-FE41-B8B6-372A6D21F53B}</x14:id>
        </ext>
      </extLst>
    </cfRule>
  </conditionalFormatting>
  <conditionalFormatting sqref="C20:K22">
    <cfRule type="dataBar" priority="74">
      <dataBar>
        <cfvo type="min"/>
        <cfvo type="max"/>
        <color rgb="FF638EC6"/>
      </dataBar>
      <extLst>
        <ext xmlns:x14="http://schemas.microsoft.com/office/spreadsheetml/2009/9/main" uri="{B025F937-C7B1-47D3-B67F-A62EFF666E3E}">
          <x14:id>{73E5BDC1-191C-0E46-83D3-9694B9156A9D}</x14:id>
        </ext>
      </extLst>
    </cfRule>
  </conditionalFormatting>
  <conditionalFormatting sqref="C31:K31">
    <cfRule type="dataBar" priority="73">
      <dataBar>
        <cfvo type="min"/>
        <cfvo type="max"/>
        <color rgb="FF638EC6"/>
      </dataBar>
      <extLst>
        <ext xmlns:x14="http://schemas.microsoft.com/office/spreadsheetml/2009/9/main" uri="{B025F937-C7B1-47D3-B67F-A62EFF666E3E}">
          <x14:id>{6E0779D3-3805-2F4A-AAEB-F9474342E18E}</x14:id>
        </ext>
      </extLst>
    </cfRule>
  </conditionalFormatting>
  <conditionalFormatting sqref="C41:K41">
    <cfRule type="dataBar" priority="72">
      <dataBar>
        <cfvo type="min"/>
        <cfvo type="max"/>
        <color rgb="FF638EC6"/>
      </dataBar>
      <extLst>
        <ext xmlns:x14="http://schemas.microsoft.com/office/spreadsheetml/2009/9/main" uri="{B025F937-C7B1-47D3-B67F-A62EFF666E3E}">
          <x14:id>{5FE4525B-12F0-0D4C-BBA0-D8336FFAF487}</x14:id>
        </ext>
      </extLst>
    </cfRule>
  </conditionalFormatting>
  <conditionalFormatting sqref="C50:K50">
    <cfRule type="dataBar" priority="71">
      <dataBar>
        <cfvo type="min"/>
        <cfvo type="max"/>
        <color rgb="FF638EC6"/>
      </dataBar>
      <extLst>
        <ext xmlns:x14="http://schemas.microsoft.com/office/spreadsheetml/2009/9/main" uri="{B025F937-C7B1-47D3-B67F-A62EFF666E3E}">
          <x14:id>{5FE13470-265A-8E45-BF89-53FD492A1EA9}</x14:id>
        </ext>
      </extLst>
    </cfRule>
  </conditionalFormatting>
  <conditionalFormatting sqref="C59:K59">
    <cfRule type="dataBar" priority="70">
      <dataBar>
        <cfvo type="min"/>
        <cfvo type="max"/>
        <color rgb="FF638EC6"/>
      </dataBar>
      <extLst>
        <ext xmlns:x14="http://schemas.microsoft.com/office/spreadsheetml/2009/9/main" uri="{B025F937-C7B1-47D3-B67F-A62EFF666E3E}">
          <x14:id>{2C48DEBB-AD5D-144E-B178-9C870029BF36}</x14:id>
        </ext>
      </extLst>
    </cfRule>
  </conditionalFormatting>
  <conditionalFormatting sqref="M7">
    <cfRule type="dataBar" priority="69">
      <dataBar>
        <cfvo type="min"/>
        <cfvo type="max"/>
        <color rgb="FF638EC6"/>
      </dataBar>
      <extLst>
        <ext xmlns:x14="http://schemas.microsoft.com/office/spreadsheetml/2009/9/main" uri="{B025F937-C7B1-47D3-B67F-A62EFF666E3E}">
          <x14:id>{AC917DC6-2F18-F04A-9178-19D2DE20B2F2}</x14:id>
        </ext>
      </extLst>
    </cfRule>
  </conditionalFormatting>
  <conditionalFormatting sqref="M13:M20">
    <cfRule type="dataBar" priority="68">
      <dataBar>
        <cfvo type="min"/>
        <cfvo type="max"/>
        <color rgb="FF638EC6"/>
      </dataBar>
      <extLst>
        <ext xmlns:x14="http://schemas.microsoft.com/office/spreadsheetml/2009/9/main" uri="{B025F937-C7B1-47D3-B67F-A62EFF666E3E}">
          <x14:id>{4F182A8F-CE7D-AE41-AB88-C838C9816B64}</x14:id>
        </ext>
      </extLst>
    </cfRule>
  </conditionalFormatting>
  <conditionalFormatting sqref="M29">
    <cfRule type="dataBar" priority="67">
      <dataBar>
        <cfvo type="min"/>
        <cfvo type="max"/>
        <color rgb="FF638EC6"/>
      </dataBar>
      <extLst>
        <ext xmlns:x14="http://schemas.microsoft.com/office/spreadsheetml/2009/9/main" uri="{B025F937-C7B1-47D3-B67F-A62EFF666E3E}">
          <x14:id>{726F41B4-A7B6-C64C-BB21-75240F892200}</x14:id>
        </ext>
      </extLst>
    </cfRule>
  </conditionalFormatting>
  <conditionalFormatting sqref="M39">
    <cfRule type="dataBar" priority="66">
      <dataBar>
        <cfvo type="min"/>
        <cfvo type="max"/>
        <color rgb="FF638EC6"/>
      </dataBar>
      <extLst>
        <ext xmlns:x14="http://schemas.microsoft.com/office/spreadsheetml/2009/9/main" uri="{B025F937-C7B1-47D3-B67F-A62EFF666E3E}">
          <x14:id>{1A4BEE52-61A4-2546-8A95-8BC1B52E64C0}</x14:id>
        </ext>
      </extLst>
    </cfRule>
  </conditionalFormatting>
  <conditionalFormatting sqref="M48">
    <cfRule type="dataBar" priority="65">
      <dataBar>
        <cfvo type="min"/>
        <cfvo type="max"/>
        <color rgb="FF638EC6"/>
      </dataBar>
      <extLst>
        <ext xmlns:x14="http://schemas.microsoft.com/office/spreadsheetml/2009/9/main" uri="{B025F937-C7B1-47D3-B67F-A62EFF666E3E}">
          <x14:id>{AEC26940-EDF7-C944-B67F-9AB106378086}</x14:id>
        </ext>
      </extLst>
    </cfRule>
  </conditionalFormatting>
  <conditionalFormatting sqref="M57">
    <cfRule type="dataBar" priority="64">
      <dataBar>
        <cfvo type="min"/>
        <cfvo type="max"/>
        <color rgb="FF638EC6"/>
      </dataBar>
      <extLst>
        <ext xmlns:x14="http://schemas.microsoft.com/office/spreadsheetml/2009/9/main" uri="{B025F937-C7B1-47D3-B67F-A62EFF666E3E}">
          <x14:id>{12FA32A0-6D4A-E34E-BE9B-145A61C297E4}</x14:id>
        </ext>
      </extLst>
    </cfRule>
  </conditionalFormatting>
  <conditionalFormatting sqref="M29">
    <cfRule type="dataBar" priority="63">
      <dataBar>
        <cfvo type="min"/>
        <cfvo type="max"/>
        <color rgb="FF638EC6"/>
      </dataBar>
      <extLst>
        <ext xmlns:x14="http://schemas.microsoft.com/office/spreadsheetml/2009/9/main" uri="{B025F937-C7B1-47D3-B67F-A62EFF666E3E}">
          <x14:id>{29A061BB-49E9-254A-85DB-151BFD4A9DA3}</x14:id>
        </ext>
      </extLst>
    </cfRule>
  </conditionalFormatting>
  <conditionalFormatting sqref="M39">
    <cfRule type="dataBar" priority="62">
      <dataBar>
        <cfvo type="min"/>
        <cfvo type="max"/>
        <color rgb="FF638EC6"/>
      </dataBar>
      <extLst>
        <ext xmlns:x14="http://schemas.microsoft.com/office/spreadsheetml/2009/9/main" uri="{B025F937-C7B1-47D3-B67F-A62EFF666E3E}">
          <x14:id>{55746667-DDD6-8E4C-98FE-C1831DEFBBBB}</x14:id>
        </ext>
      </extLst>
    </cfRule>
  </conditionalFormatting>
  <conditionalFormatting sqref="M48">
    <cfRule type="dataBar" priority="61">
      <dataBar>
        <cfvo type="min"/>
        <cfvo type="max"/>
        <color rgb="FF638EC6"/>
      </dataBar>
      <extLst>
        <ext xmlns:x14="http://schemas.microsoft.com/office/spreadsheetml/2009/9/main" uri="{B025F937-C7B1-47D3-B67F-A62EFF666E3E}">
          <x14:id>{80BB3FA6-48DC-6D4A-AB4D-EA54347A5685}</x14:id>
        </ext>
      </extLst>
    </cfRule>
  </conditionalFormatting>
  <conditionalFormatting sqref="M57">
    <cfRule type="dataBar" priority="60">
      <dataBar>
        <cfvo type="min"/>
        <cfvo type="max"/>
        <color rgb="FF638EC6"/>
      </dataBar>
      <extLst>
        <ext xmlns:x14="http://schemas.microsoft.com/office/spreadsheetml/2009/9/main" uri="{B025F937-C7B1-47D3-B67F-A62EFF666E3E}">
          <x14:id>{79DB81E6-DF24-094F-AE3E-E68DF365C23B}</x14:id>
        </ext>
      </extLst>
    </cfRule>
  </conditionalFormatting>
  <conditionalFormatting sqref="M29">
    <cfRule type="dataBar" priority="54">
      <dataBar>
        <cfvo type="min"/>
        <cfvo type="max"/>
        <color rgb="FF638EC6"/>
      </dataBar>
      <extLst>
        <ext xmlns:x14="http://schemas.microsoft.com/office/spreadsheetml/2009/9/main" uri="{B025F937-C7B1-47D3-B67F-A62EFF666E3E}">
          <x14:id>{CCBF879B-67EA-814D-91DC-EA40CD2E56F3}</x14:id>
        </ext>
      </extLst>
    </cfRule>
  </conditionalFormatting>
  <conditionalFormatting sqref="M39">
    <cfRule type="dataBar" priority="53">
      <dataBar>
        <cfvo type="min"/>
        <cfvo type="max"/>
        <color rgb="FF638EC6"/>
      </dataBar>
      <extLst>
        <ext xmlns:x14="http://schemas.microsoft.com/office/spreadsheetml/2009/9/main" uri="{B025F937-C7B1-47D3-B67F-A62EFF666E3E}">
          <x14:id>{B2F5EED7-49D8-4047-9C0D-99D5AC453952}</x14:id>
        </ext>
      </extLst>
    </cfRule>
  </conditionalFormatting>
  <conditionalFormatting sqref="M48">
    <cfRule type="dataBar" priority="52">
      <dataBar>
        <cfvo type="min"/>
        <cfvo type="max"/>
        <color rgb="FF638EC6"/>
      </dataBar>
      <extLst>
        <ext xmlns:x14="http://schemas.microsoft.com/office/spreadsheetml/2009/9/main" uri="{B025F937-C7B1-47D3-B67F-A62EFF666E3E}">
          <x14:id>{D18EB9E8-3CD7-A042-958A-CA1F102D412C}</x14:id>
        </ext>
      </extLst>
    </cfRule>
  </conditionalFormatting>
  <conditionalFormatting sqref="M57">
    <cfRule type="dataBar" priority="51">
      <dataBar>
        <cfvo type="min"/>
        <cfvo type="max"/>
        <color rgb="FF638EC6"/>
      </dataBar>
      <extLst>
        <ext xmlns:x14="http://schemas.microsoft.com/office/spreadsheetml/2009/9/main" uri="{B025F937-C7B1-47D3-B67F-A62EFF666E3E}">
          <x14:id>{0CBE547C-5C00-544F-9770-E7FF3AFD1009}</x14:id>
        </ext>
      </extLst>
    </cfRule>
  </conditionalFormatting>
  <conditionalFormatting sqref="M7">
    <cfRule type="dataBar" priority="50">
      <dataBar>
        <cfvo type="min"/>
        <cfvo type="max"/>
        <color rgb="FF638EC6"/>
      </dataBar>
      <extLst>
        <ext xmlns:x14="http://schemas.microsoft.com/office/spreadsheetml/2009/9/main" uri="{B025F937-C7B1-47D3-B67F-A62EFF666E3E}">
          <x14:id>{2F026817-8DCD-4748-81C4-CA15E1952FFB}</x14:id>
        </ext>
      </extLst>
    </cfRule>
  </conditionalFormatting>
  <conditionalFormatting sqref="M20:M22">
    <cfRule type="dataBar" priority="49">
      <dataBar>
        <cfvo type="min"/>
        <cfvo type="max"/>
        <color rgb="FF638EC6"/>
      </dataBar>
      <extLst>
        <ext xmlns:x14="http://schemas.microsoft.com/office/spreadsheetml/2009/9/main" uri="{B025F937-C7B1-47D3-B67F-A62EFF666E3E}">
          <x14:id>{36DD64F1-35E9-2840-A149-060E9C1B689E}</x14:id>
        </ext>
      </extLst>
    </cfRule>
  </conditionalFormatting>
  <conditionalFormatting sqref="M31">
    <cfRule type="dataBar" priority="48">
      <dataBar>
        <cfvo type="min"/>
        <cfvo type="max"/>
        <color rgb="FF638EC6"/>
      </dataBar>
      <extLst>
        <ext xmlns:x14="http://schemas.microsoft.com/office/spreadsheetml/2009/9/main" uri="{B025F937-C7B1-47D3-B67F-A62EFF666E3E}">
          <x14:id>{8CD0230B-ADBF-3945-B2D9-5AF6606A2DE8}</x14:id>
        </ext>
      </extLst>
    </cfRule>
  </conditionalFormatting>
  <conditionalFormatting sqref="M41">
    <cfRule type="dataBar" priority="47">
      <dataBar>
        <cfvo type="min"/>
        <cfvo type="max"/>
        <color rgb="FF638EC6"/>
      </dataBar>
      <extLst>
        <ext xmlns:x14="http://schemas.microsoft.com/office/spreadsheetml/2009/9/main" uri="{B025F937-C7B1-47D3-B67F-A62EFF666E3E}">
          <x14:id>{924223AF-F7F9-3246-B642-749ADF2E5F5C}</x14:id>
        </ext>
      </extLst>
    </cfRule>
  </conditionalFormatting>
  <conditionalFormatting sqref="M50">
    <cfRule type="dataBar" priority="46">
      <dataBar>
        <cfvo type="min"/>
        <cfvo type="max"/>
        <color rgb="FF638EC6"/>
      </dataBar>
      <extLst>
        <ext xmlns:x14="http://schemas.microsoft.com/office/spreadsheetml/2009/9/main" uri="{B025F937-C7B1-47D3-B67F-A62EFF666E3E}">
          <x14:id>{301DF6B0-2552-5D44-ABAD-B36515A4ABBD}</x14:id>
        </ext>
      </extLst>
    </cfRule>
  </conditionalFormatting>
  <conditionalFormatting sqref="M59">
    <cfRule type="dataBar" priority="45">
      <dataBar>
        <cfvo type="min"/>
        <cfvo type="max"/>
        <color rgb="FF638EC6"/>
      </dataBar>
      <extLst>
        <ext xmlns:x14="http://schemas.microsoft.com/office/spreadsheetml/2009/9/main" uri="{B025F937-C7B1-47D3-B67F-A62EFF666E3E}">
          <x14:id>{06292010-C761-F74F-B5F1-EC8803D39FE5}</x14:id>
        </ext>
      </extLst>
    </cfRule>
  </conditionalFormatting>
  <conditionalFormatting sqref="M26:M28">
    <cfRule type="dataBar" priority="44">
      <dataBar>
        <cfvo type="min"/>
        <cfvo type="max"/>
        <color rgb="FF638EC6"/>
      </dataBar>
      <extLst>
        <ext xmlns:x14="http://schemas.microsoft.com/office/spreadsheetml/2009/9/main" uri="{B025F937-C7B1-47D3-B67F-A62EFF666E3E}">
          <x14:id>{D723027F-1CE4-4E47-8223-B4AE9FE159D7}</x14:id>
        </ext>
      </extLst>
    </cfRule>
  </conditionalFormatting>
  <conditionalFormatting sqref="M35:M37">
    <cfRule type="dataBar" priority="43">
      <dataBar>
        <cfvo type="min"/>
        <cfvo type="max"/>
        <color rgb="FF638EC6"/>
      </dataBar>
      <extLst>
        <ext xmlns:x14="http://schemas.microsoft.com/office/spreadsheetml/2009/9/main" uri="{B025F937-C7B1-47D3-B67F-A62EFF666E3E}">
          <x14:id>{71D5C043-B759-214D-B24A-D6047A8C2938}</x14:id>
        </ext>
      </extLst>
    </cfRule>
  </conditionalFormatting>
  <conditionalFormatting sqref="M38">
    <cfRule type="dataBar" priority="42">
      <dataBar>
        <cfvo type="min"/>
        <cfvo type="max"/>
        <color rgb="FF638EC6"/>
      </dataBar>
      <extLst>
        <ext xmlns:x14="http://schemas.microsoft.com/office/spreadsheetml/2009/9/main" uri="{B025F937-C7B1-47D3-B67F-A62EFF666E3E}">
          <x14:id>{22181762-80C6-5047-AA15-D61852803897}</x14:id>
        </ext>
      </extLst>
    </cfRule>
  </conditionalFormatting>
  <conditionalFormatting sqref="M45:M47">
    <cfRule type="dataBar" priority="41">
      <dataBar>
        <cfvo type="min"/>
        <cfvo type="max"/>
        <color rgb="FF638EC6"/>
      </dataBar>
      <extLst>
        <ext xmlns:x14="http://schemas.microsoft.com/office/spreadsheetml/2009/9/main" uri="{B025F937-C7B1-47D3-B67F-A62EFF666E3E}">
          <x14:id>{D85AD557-5199-C54A-B3F8-F2109627F44D}</x14:id>
        </ext>
      </extLst>
    </cfRule>
  </conditionalFormatting>
  <conditionalFormatting sqref="M54:M56">
    <cfRule type="dataBar" priority="40">
      <dataBar>
        <cfvo type="min"/>
        <cfvo type="max"/>
        <color rgb="FF638EC6"/>
      </dataBar>
      <extLst>
        <ext xmlns:x14="http://schemas.microsoft.com/office/spreadsheetml/2009/9/main" uri="{B025F937-C7B1-47D3-B67F-A62EFF666E3E}">
          <x14:id>{1CB111A1-15D9-6E40-B978-375C492348B6}</x14:id>
        </ext>
      </extLst>
    </cfRule>
  </conditionalFormatting>
  <conditionalFormatting sqref="K7 M7 I7 G7 E7 C7">
    <cfRule type="dataBar" priority="39">
      <dataBar>
        <cfvo type="min"/>
        <cfvo type="max"/>
        <color rgb="FF638EC6"/>
      </dataBar>
      <extLst>
        <ext xmlns:x14="http://schemas.microsoft.com/office/spreadsheetml/2009/9/main" uri="{B025F937-C7B1-47D3-B67F-A62EFF666E3E}">
          <x14:id>{EB1D1249-7E1E-BB44-B7A5-17AE87A824AC}</x14:id>
        </ext>
      </extLst>
    </cfRule>
  </conditionalFormatting>
  <conditionalFormatting sqref="C13:C21">
    <cfRule type="dataBar" priority="37">
      <dataBar>
        <cfvo type="min"/>
        <cfvo type="max"/>
        <color rgb="FF638EC6"/>
      </dataBar>
      <extLst>
        <ext xmlns:x14="http://schemas.microsoft.com/office/spreadsheetml/2009/9/main" uri="{B025F937-C7B1-47D3-B67F-A62EFF666E3E}">
          <x14:id>{BBB41203-FE27-8F49-BD00-DF5A9222E0EA}</x14:id>
        </ext>
      </extLst>
    </cfRule>
  </conditionalFormatting>
  <conditionalFormatting sqref="E21">
    <cfRule type="dataBar" priority="36">
      <dataBar>
        <cfvo type="min"/>
        <cfvo type="max"/>
        <color rgb="FF638EC6"/>
      </dataBar>
      <extLst>
        <ext xmlns:x14="http://schemas.microsoft.com/office/spreadsheetml/2009/9/main" uri="{B025F937-C7B1-47D3-B67F-A62EFF666E3E}">
          <x14:id>{44BBD83C-736C-234B-B33A-50C315C7F47A}</x14:id>
        </ext>
      </extLst>
    </cfRule>
  </conditionalFormatting>
  <conditionalFormatting sqref="G21">
    <cfRule type="dataBar" priority="35">
      <dataBar>
        <cfvo type="min"/>
        <cfvo type="max"/>
        <color rgb="FF638EC6"/>
      </dataBar>
      <extLst>
        <ext xmlns:x14="http://schemas.microsoft.com/office/spreadsheetml/2009/9/main" uri="{B025F937-C7B1-47D3-B67F-A62EFF666E3E}">
          <x14:id>{AD94706F-AD49-D94F-A451-570004A50DE3}</x14:id>
        </ext>
      </extLst>
    </cfRule>
  </conditionalFormatting>
  <conditionalFormatting sqref="I21">
    <cfRule type="dataBar" priority="34">
      <dataBar>
        <cfvo type="min"/>
        <cfvo type="max"/>
        <color rgb="FF638EC6"/>
      </dataBar>
      <extLst>
        <ext xmlns:x14="http://schemas.microsoft.com/office/spreadsheetml/2009/9/main" uri="{B025F937-C7B1-47D3-B67F-A62EFF666E3E}">
          <x14:id>{062DF47A-83CC-A441-9E57-81F3E754C5A2}</x14:id>
        </ext>
      </extLst>
    </cfRule>
  </conditionalFormatting>
  <conditionalFormatting sqref="K21">
    <cfRule type="dataBar" priority="33">
      <dataBar>
        <cfvo type="min"/>
        <cfvo type="max"/>
        <color rgb="FF638EC6"/>
      </dataBar>
      <extLst>
        <ext xmlns:x14="http://schemas.microsoft.com/office/spreadsheetml/2009/9/main" uri="{B025F937-C7B1-47D3-B67F-A62EFF666E3E}">
          <x14:id>{4A5A0D3A-9536-C549-92DC-DD1B5293F431}</x14:id>
        </ext>
      </extLst>
    </cfRule>
  </conditionalFormatting>
  <conditionalFormatting sqref="C13:C22">
    <cfRule type="dataBar" priority="26">
      <dataBar>
        <cfvo type="min"/>
        <cfvo type="max"/>
        <color rgb="FF638EC6"/>
      </dataBar>
      <extLst>
        <ext xmlns:x14="http://schemas.microsoft.com/office/spreadsheetml/2009/9/main" uri="{B025F937-C7B1-47D3-B67F-A62EFF666E3E}">
          <x14:id>{2E0050E8-8EEC-564E-8111-EA72C5867F99}</x14:id>
        </ext>
      </extLst>
    </cfRule>
  </conditionalFormatting>
  <conditionalFormatting sqref="E13:E22">
    <cfRule type="dataBar" priority="31">
      <dataBar>
        <cfvo type="min"/>
        <cfvo type="max"/>
        <color rgb="FF638EC6"/>
      </dataBar>
      <extLst>
        <ext xmlns:x14="http://schemas.microsoft.com/office/spreadsheetml/2009/9/main" uri="{B025F937-C7B1-47D3-B67F-A62EFF666E3E}">
          <x14:id>{8847A572-157A-664E-8B0E-5D41BF6322EE}</x14:id>
        </ext>
      </extLst>
    </cfRule>
  </conditionalFormatting>
  <conditionalFormatting sqref="G13:G22">
    <cfRule type="dataBar" priority="30">
      <dataBar>
        <cfvo type="min"/>
        <cfvo type="max"/>
        <color rgb="FF638EC6"/>
      </dataBar>
      <extLst>
        <ext xmlns:x14="http://schemas.microsoft.com/office/spreadsheetml/2009/9/main" uri="{B025F937-C7B1-47D3-B67F-A62EFF666E3E}">
          <x14:id>{8301A036-42D1-BB44-8BA8-DBB855C89B86}</x14:id>
        </ext>
      </extLst>
    </cfRule>
  </conditionalFormatting>
  <conditionalFormatting sqref="I13:I22">
    <cfRule type="dataBar" priority="29">
      <dataBar>
        <cfvo type="min"/>
        <cfvo type="max"/>
        <color rgb="FF638EC6"/>
      </dataBar>
      <extLst>
        <ext xmlns:x14="http://schemas.microsoft.com/office/spreadsheetml/2009/9/main" uri="{B025F937-C7B1-47D3-B67F-A62EFF666E3E}">
          <x14:id>{63CA716D-817E-174B-AA9E-16201B4320BD}</x14:id>
        </ext>
      </extLst>
    </cfRule>
  </conditionalFormatting>
  <conditionalFormatting sqref="K13:K22">
    <cfRule type="dataBar" priority="28">
      <dataBar>
        <cfvo type="min"/>
        <cfvo type="max"/>
        <color rgb="FF638EC6"/>
      </dataBar>
      <extLst>
        <ext xmlns:x14="http://schemas.microsoft.com/office/spreadsheetml/2009/9/main" uri="{B025F937-C7B1-47D3-B67F-A62EFF666E3E}">
          <x14:id>{01EA91DA-70F0-2B47-BFBC-CF3877011B24}</x14:id>
        </ext>
      </extLst>
    </cfRule>
  </conditionalFormatting>
  <conditionalFormatting sqref="M13:M22">
    <cfRule type="dataBar" priority="27">
      <dataBar>
        <cfvo type="min"/>
        <cfvo type="max"/>
        <color rgb="FF638EC6"/>
      </dataBar>
      <extLst>
        <ext xmlns:x14="http://schemas.microsoft.com/office/spreadsheetml/2009/9/main" uri="{B025F937-C7B1-47D3-B67F-A62EFF666E3E}">
          <x14:id>{157198C0-BC3A-C745-9F9D-374BB1AB5C92}</x14:id>
        </ext>
      </extLst>
    </cfRule>
  </conditionalFormatting>
  <conditionalFormatting sqref="C26:C31">
    <cfRule type="dataBar" priority="25">
      <dataBar>
        <cfvo type="min"/>
        <cfvo type="max"/>
        <color rgb="FF638EC6"/>
      </dataBar>
      <extLst>
        <ext xmlns:x14="http://schemas.microsoft.com/office/spreadsheetml/2009/9/main" uri="{B025F937-C7B1-47D3-B67F-A62EFF666E3E}">
          <x14:id>{02B475E7-5795-724E-9CC0-7F57FDD9FE56}</x14:id>
        </ext>
      </extLst>
    </cfRule>
  </conditionalFormatting>
  <conditionalFormatting sqref="E26:E31">
    <cfRule type="dataBar" priority="24">
      <dataBar>
        <cfvo type="min"/>
        <cfvo type="max"/>
        <color rgb="FF638EC6"/>
      </dataBar>
      <extLst>
        <ext xmlns:x14="http://schemas.microsoft.com/office/spreadsheetml/2009/9/main" uri="{B025F937-C7B1-47D3-B67F-A62EFF666E3E}">
          <x14:id>{8E3EFFBA-DACE-FD42-8654-0E29D9195763}</x14:id>
        </ext>
      </extLst>
    </cfRule>
  </conditionalFormatting>
  <conditionalFormatting sqref="G26:G31">
    <cfRule type="dataBar" priority="23">
      <dataBar>
        <cfvo type="min"/>
        <cfvo type="max"/>
        <color rgb="FF638EC6"/>
      </dataBar>
      <extLst>
        <ext xmlns:x14="http://schemas.microsoft.com/office/spreadsheetml/2009/9/main" uri="{B025F937-C7B1-47D3-B67F-A62EFF666E3E}">
          <x14:id>{89FA28F3-9312-D141-A436-FC6B71F97513}</x14:id>
        </ext>
      </extLst>
    </cfRule>
  </conditionalFormatting>
  <conditionalFormatting sqref="I26:I31">
    <cfRule type="dataBar" priority="22">
      <dataBar>
        <cfvo type="min"/>
        <cfvo type="max"/>
        <color rgb="FF638EC6"/>
      </dataBar>
      <extLst>
        <ext xmlns:x14="http://schemas.microsoft.com/office/spreadsheetml/2009/9/main" uri="{B025F937-C7B1-47D3-B67F-A62EFF666E3E}">
          <x14:id>{10DDC2B0-F13A-2E4E-9C7E-7EF173CDBD5B}</x14:id>
        </ext>
      </extLst>
    </cfRule>
  </conditionalFormatting>
  <conditionalFormatting sqref="K26:K31">
    <cfRule type="dataBar" priority="21">
      <dataBar>
        <cfvo type="min"/>
        <cfvo type="max"/>
        <color rgb="FF638EC6"/>
      </dataBar>
      <extLst>
        <ext xmlns:x14="http://schemas.microsoft.com/office/spreadsheetml/2009/9/main" uri="{B025F937-C7B1-47D3-B67F-A62EFF666E3E}">
          <x14:id>{76C4EE50-490F-1040-96B6-E301F1E87D0D}</x14:id>
        </ext>
      </extLst>
    </cfRule>
  </conditionalFormatting>
  <conditionalFormatting sqref="M26:M31">
    <cfRule type="dataBar" priority="20">
      <dataBar>
        <cfvo type="min"/>
        <cfvo type="max"/>
        <color rgb="FF638EC6"/>
      </dataBar>
      <extLst>
        <ext xmlns:x14="http://schemas.microsoft.com/office/spreadsheetml/2009/9/main" uri="{B025F937-C7B1-47D3-B67F-A62EFF666E3E}">
          <x14:id>{DC821E32-28BE-5F40-B744-2124757D7D21}</x14:id>
        </ext>
      </extLst>
    </cfRule>
  </conditionalFormatting>
  <conditionalFormatting sqref="C35:C41">
    <cfRule type="dataBar" priority="19">
      <dataBar>
        <cfvo type="min"/>
        <cfvo type="max"/>
        <color rgb="FF638EC6"/>
      </dataBar>
      <extLst>
        <ext xmlns:x14="http://schemas.microsoft.com/office/spreadsheetml/2009/9/main" uri="{B025F937-C7B1-47D3-B67F-A62EFF666E3E}">
          <x14:id>{4DDE7B7A-AAA0-B64C-BAD6-00B755332026}</x14:id>
        </ext>
      </extLst>
    </cfRule>
  </conditionalFormatting>
  <conditionalFormatting sqref="E35:E41">
    <cfRule type="dataBar" priority="18">
      <dataBar>
        <cfvo type="min"/>
        <cfvo type="max"/>
        <color rgb="FF638EC6"/>
      </dataBar>
      <extLst>
        <ext xmlns:x14="http://schemas.microsoft.com/office/spreadsheetml/2009/9/main" uri="{B025F937-C7B1-47D3-B67F-A62EFF666E3E}">
          <x14:id>{2A746EF0-1242-4442-ABFB-F1AB3C9C347C}</x14:id>
        </ext>
      </extLst>
    </cfRule>
  </conditionalFormatting>
  <conditionalFormatting sqref="G35:G41">
    <cfRule type="dataBar" priority="17">
      <dataBar>
        <cfvo type="min"/>
        <cfvo type="max"/>
        <color rgb="FF638EC6"/>
      </dataBar>
      <extLst>
        <ext xmlns:x14="http://schemas.microsoft.com/office/spreadsheetml/2009/9/main" uri="{B025F937-C7B1-47D3-B67F-A62EFF666E3E}">
          <x14:id>{B3A59E21-1F60-1A42-B495-2EF3ADAD1A00}</x14:id>
        </ext>
      </extLst>
    </cfRule>
  </conditionalFormatting>
  <conditionalFormatting sqref="I35:I41">
    <cfRule type="dataBar" priority="16">
      <dataBar>
        <cfvo type="min"/>
        <cfvo type="max"/>
        <color rgb="FF638EC6"/>
      </dataBar>
      <extLst>
        <ext xmlns:x14="http://schemas.microsoft.com/office/spreadsheetml/2009/9/main" uri="{B025F937-C7B1-47D3-B67F-A62EFF666E3E}">
          <x14:id>{5053BCA6-A0CC-5A46-A55B-58942C04F684}</x14:id>
        </ext>
      </extLst>
    </cfRule>
  </conditionalFormatting>
  <conditionalFormatting sqref="K35:K41">
    <cfRule type="dataBar" priority="15">
      <dataBar>
        <cfvo type="min"/>
        <cfvo type="max"/>
        <color rgb="FF638EC6"/>
      </dataBar>
      <extLst>
        <ext xmlns:x14="http://schemas.microsoft.com/office/spreadsheetml/2009/9/main" uri="{B025F937-C7B1-47D3-B67F-A62EFF666E3E}">
          <x14:id>{BCA8571F-2879-064D-AF2D-D3E917DC6D4F}</x14:id>
        </ext>
      </extLst>
    </cfRule>
  </conditionalFormatting>
  <conditionalFormatting sqref="M35:M41">
    <cfRule type="dataBar" priority="14">
      <dataBar>
        <cfvo type="min"/>
        <cfvo type="max"/>
        <color rgb="FF638EC6"/>
      </dataBar>
      <extLst>
        <ext xmlns:x14="http://schemas.microsoft.com/office/spreadsheetml/2009/9/main" uri="{B025F937-C7B1-47D3-B67F-A62EFF666E3E}">
          <x14:id>{99DF1EF1-AE48-0642-9BCD-2E14931CFD95}</x14:id>
        </ext>
      </extLst>
    </cfRule>
  </conditionalFormatting>
  <conditionalFormatting sqref="C45:C50">
    <cfRule type="dataBar" priority="13">
      <dataBar>
        <cfvo type="min"/>
        <cfvo type="max"/>
        <color rgb="FF638EC6"/>
      </dataBar>
      <extLst>
        <ext xmlns:x14="http://schemas.microsoft.com/office/spreadsheetml/2009/9/main" uri="{B025F937-C7B1-47D3-B67F-A62EFF666E3E}">
          <x14:id>{FF2D7457-138A-5D44-97ED-CF3065B8B3FE}</x14:id>
        </ext>
      </extLst>
    </cfRule>
  </conditionalFormatting>
  <conditionalFormatting sqref="E45:E50">
    <cfRule type="dataBar" priority="12">
      <dataBar>
        <cfvo type="min"/>
        <cfvo type="max"/>
        <color rgb="FF638EC6"/>
      </dataBar>
      <extLst>
        <ext xmlns:x14="http://schemas.microsoft.com/office/spreadsheetml/2009/9/main" uri="{B025F937-C7B1-47D3-B67F-A62EFF666E3E}">
          <x14:id>{23EBBCC9-630B-8044-9D16-302BCFEF1715}</x14:id>
        </ext>
      </extLst>
    </cfRule>
  </conditionalFormatting>
  <conditionalFormatting sqref="G45:G50">
    <cfRule type="dataBar" priority="11">
      <dataBar>
        <cfvo type="min"/>
        <cfvo type="max"/>
        <color rgb="FF638EC6"/>
      </dataBar>
      <extLst>
        <ext xmlns:x14="http://schemas.microsoft.com/office/spreadsheetml/2009/9/main" uri="{B025F937-C7B1-47D3-B67F-A62EFF666E3E}">
          <x14:id>{FD5F373B-EAA2-2E4C-AA61-3F69A75B5985}</x14:id>
        </ext>
      </extLst>
    </cfRule>
  </conditionalFormatting>
  <conditionalFormatting sqref="I45:I50">
    <cfRule type="dataBar" priority="10">
      <dataBar>
        <cfvo type="min"/>
        <cfvo type="max"/>
        <color rgb="FF638EC6"/>
      </dataBar>
      <extLst>
        <ext xmlns:x14="http://schemas.microsoft.com/office/spreadsheetml/2009/9/main" uri="{B025F937-C7B1-47D3-B67F-A62EFF666E3E}">
          <x14:id>{46138F31-FE2C-3F45-9B38-7C44A2D901B4}</x14:id>
        </ext>
      </extLst>
    </cfRule>
  </conditionalFormatting>
  <conditionalFormatting sqref="K45:K50">
    <cfRule type="dataBar" priority="9">
      <dataBar>
        <cfvo type="min"/>
        <cfvo type="max"/>
        <color rgb="FF638EC6"/>
      </dataBar>
      <extLst>
        <ext xmlns:x14="http://schemas.microsoft.com/office/spreadsheetml/2009/9/main" uri="{B025F937-C7B1-47D3-B67F-A62EFF666E3E}">
          <x14:id>{F82B6A60-42EE-4E44-B4D1-874AAEAC113B}</x14:id>
        </ext>
      </extLst>
    </cfRule>
  </conditionalFormatting>
  <conditionalFormatting sqref="M45:M50">
    <cfRule type="dataBar" priority="8">
      <dataBar>
        <cfvo type="min"/>
        <cfvo type="max"/>
        <color rgb="FF638EC6"/>
      </dataBar>
      <extLst>
        <ext xmlns:x14="http://schemas.microsoft.com/office/spreadsheetml/2009/9/main" uri="{B025F937-C7B1-47D3-B67F-A62EFF666E3E}">
          <x14:id>{4DAF32A3-EB41-5C4A-B03A-7A1923093304}</x14:id>
        </ext>
      </extLst>
    </cfRule>
  </conditionalFormatting>
  <conditionalFormatting sqref="C54:C59">
    <cfRule type="dataBar" priority="7">
      <dataBar>
        <cfvo type="min"/>
        <cfvo type="max"/>
        <color rgb="FF638EC6"/>
      </dataBar>
      <extLst>
        <ext xmlns:x14="http://schemas.microsoft.com/office/spreadsheetml/2009/9/main" uri="{B025F937-C7B1-47D3-B67F-A62EFF666E3E}">
          <x14:id>{BD45385A-E4E5-A043-B289-19895B40F14F}</x14:id>
        </ext>
      </extLst>
    </cfRule>
  </conditionalFormatting>
  <conditionalFormatting sqref="E53:E59">
    <cfRule type="dataBar" priority="6">
      <dataBar>
        <cfvo type="min"/>
        <cfvo type="max"/>
        <color rgb="FF638EC6"/>
      </dataBar>
      <extLst>
        <ext xmlns:x14="http://schemas.microsoft.com/office/spreadsheetml/2009/9/main" uri="{B025F937-C7B1-47D3-B67F-A62EFF666E3E}">
          <x14:id>{1E38A1D5-6D6D-CA4C-AD14-06FBBD3B206F}</x14:id>
        </ext>
      </extLst>
    </cfRule>
  </conditionalFormatting>
  <conditionalFormatting sqref="G54:G59">
    <cfRule type="dataBar" priority="5">
      <dataBar>
        <cfvo type="min"/>
        <cfvo type="max"/>
        <color rgb="FF638EC6"/>
      </dataBar>
      <extLst>
        <ext xmlns:x14="http://schemas.microsoft.com/office/spreadsheetml/2009/9/main" uri="{B025F937-C7B1-47D3-B67F-A62EFF666E3E}">
          <x14:id>{13431442-C5F7-B44B-A041-101E4D55422C}</x14:id>
        </ext>
      </extLst>
    </cfRule>
  </conditionalFormatting>
  <conditionalFormatting sqref="I54:I59">
    <cfRule type="dataBar" priority="4">
      <dataBar>
        <cfvo type="min"/>
        <cfvo type="max"/>
        <color rgb="FF638EC6"/>
      </dataBar>
      <extLst>
        <ext xmlns:x14="http://schemas.microsoft.com/office/spreadsheetml/2009/9/main" uri="{B025F937-C7B1-47D3-B67F-A62EFF666E3E}">
          <x14:id>{D786849F-6691-F148-89C4-3F557A504A23}</x14:id>
        </ext>
      </extLst>
    </cfRule>
  </conditionalFormatting>
  <conditionalFormatting sqref="K54:K59">
    <cfRule type="dataBar" priority="3">
      <dataBar>
        <cfvo type="min"/>
        <cfvo type="max"/>
        <color rgb="FF638EC6"/>
      </dataBar>
      <extLst>
        <ext xmlns:x14="http://schemas.microsoft.com/office/spreadsheetml/2009/9/main" uri="{B025F937-C7B1-47D3-B67F-A62EFF666E3E}">
          <x14:id>{7ED7C845-516B-2440-9CD7-41D4A61766C5}</x14:id>
        </ext>
      </extLst>
    </cfRule>
  </conditionalFormatting>
  <conditionalFormatting sqref="M54:M59">
    <cfRule type="dataBar" priority="2">
      <dataBar>
        <cfvo type="min"/>
        <cfvo type="max"/>
        <color rgb="FF638EC6"/>
      </dataBar>
      <extLst>
        <ext xmlns:x14="http://schemas.microsoft.com/office/spreadsheetml/2009/9/main" uri="{B025F937-C7B1-47D3-B67F-A62EFF666E3E}">
          <x14:id>{B775A648-C0A9-3A4E-AB0E-037C7B182067}</x14:id>
        </ext>
      </extLst>
    </cfRule>
  </conditionalFormatting>
  <conditionalFormatting sqref="O7:P7 M7 K7 I7 G7 E7 C7">
    <cfRule type="dataBar" priority="1">
      <dataBar>
        <cfvo type="min"/>
        <cfvo type="max"/>
        <color rgb="FF638EC6"/>
      </dataBar>
      <extLst>
        <ext xmlns:x14="http://schemas.microsoft.com/office/spreadsheetml/2009/9/main" uri="{B025F937-C7B1-47D3-B67F-A62EFF666E3E}">
          <x14:id>{3486CCE4-8541-214E-83CF-4F24DA279CB4}</x14:id>
        </ext>
      </extLst>
    </cfRule>
  </conditionalFormatting>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dataBar" id="{35FD93E1-CEC5-A546-A79A-612DFECB5C79}">
            <x14:dataBar minLength="0" maxLength="100" negativeBarColorSameAsPositive="1" axisPosition="none">
              <x14:cfvo type="min"/>
              <x14:cfvo type="max"/>
            </x14:dataBar>
          </x14:cfRule>
          <xm:sqref>E7 C7 G7</xm:sqref>
        </x14:conditionalFormatting>
        <x14:conditionalFormatting xmlns:xm="http://schemas.microsoft.com/office/excel/2006/main">
          <x14:cfRule type="dataBar" id="{F39A730E-7A69-B346-B971-ECA1F3074CFB}">
            <x14:dataBar minLength="0" maxLength="100" border="1" negativeBarColorSameAsPositive="1" negativeBarBorderColorSameAsPositive="0" axisPosition="none">
              <x14:cfvo type="min"/>
              <x14:cfvo type="max"/>
              <x14:borderColor rgb="FF638EC6"/>
              <x14:negativeBorderColor rgb="FF638EC6"/>
            </x14:dataBar>
          </x14:cfRule>
          <xm:sqref>C13:C20</xm:sqref>
        </x14:conditionalFormatting>
        <x14:conditionalFormatting xmlns:xm="http://schemas.microsoft.com/office/excel/2006/main">
          <x14:cfRule type="dataBar" id="{C8A368C2-44FC-F44D-9296-46606A11266B}">
            <x14:dataBar minLength="0" maxLength="100" negativeBarColorSameAsPositive="1" axisPosition="none">
              <x14:cfvo type="min"/>
              <x14:cfvo type="max"/>
            </x14:dataBar>
          </x14:cfRule>
          <xm:sqref>E13:E20</xm:sqref>
        </x14:conditionalFormatting>
        <x14:conditionalFormatting xmlns:xm="http://schemas.microsoft.com/office/excel/2006/main">
          <x14:cfRule type="dataBar" id="{189C8C14-D849-4E48-8BC9-2EF1EBE0CBD0}">
            <x14:dataBar minLength="0" maxLength="100" negativeBarColorSameAsPositive="1" axisPosition="none">
              <x14:cfvo type="min"/>
              <x14:cfvo type="max"/>
            </x14:dataBar>
          </x14:cfRule>
          <xm:sqref>G13:G20</xm:sqref>
        </x14:conditionalFormatting>
        <x14:conditionalFormatting xmlns:xm="http://schemas.microsoft.com/office/excel/2006/main">
          <x14:cfRule type="dataBar" id="{412C1DFA-82FB-8341-85F0-154F57D9E4AB}">
            <x14:dataBar minLength="0" maxLength="100" negativeBarColorSameAsPositive="1" axisPosition="none">
              <x14:cfvo type="min"/>
              <x14:cfvo type="max"/>
            </x14:dataBar>
          </x14:cfRule>
          <xm:sqref>C29</xm:sqref>
        </x14:conditionalFormatting>
        <x14:conditionalFormatting xmlns:xm="http://schemas.microsoft.com/office/excel/2006/main">
          <x14:cfRule type="dataBar" id="{27E1AD72-C656-9041-BDBC-1DC9B11C3848}">
            <x14:dataBar minLength="0" maxLength="100" negativeBarColorSameAsPositive="1" axisPosition="none">
              <x14:cfvo type="min"/>
              <x14:cfvo type="max"/>
            </x14:dataBar>
          </x14:cfRule>
          <xm:sqref>E29</xm:sqref>
        </x14:conditionalFormatting>
        <x14:conditionalFormatting xmlns:xm="http://schemas.microsoft.com/office/excel/2006/main">
          <x14:cfRule type="dataBar" id="{CD826F54-B423-5D48-9B97-3C9660252F1B}">
            <x14:dataBar minLength="0" maxLength="100" negativeBarColorSameAsPositive="1" axisPosition="none">
              <x14:cfvo type="min"/>
              <x14:cfvo type="max"/>
            </x14:dataBar>
          </x14:cfRule>
          <xm:sqref>G29</xm:sqref>
        </x14:conditionalFormatting>
        <x14:conditionalFormatting xmlns:xm="http://schemas.microsoft.com/office/excel/2006/main">
          <x14:cfRule type="dataBar" id="{1EC6FF1F-9D1F-1F49-A0C1-319C5075D057}">
            <x14:dataBar minLength="0" maxLength="100" negativeBarColorSameAsPositive="1" axisPosition="none">
              <x14:cfvo type="min"/>
              <x14:cfvo type="max"/>
            </x14:dataBar>
          </x14:cfRule>
          <xm:sqref>C39</xm:sqref>
        </x14:conditionalFormatting>
        <x14:conditionalFormatting xmlns:xm="http://schemas.microsoft.com/office/excel/2006/main">
          <x14:cfRule type="dataBar" id="{83219331-8E61-2441-93DD-7DA1D9C69675}">
            <x14:dataBar minLength="0" maxLength="100" negativeBarColorSameAsPositive="1" axisPosition="none">
              <x14:cfvo type="min"/>
              <x14:cfvo type="max"/>
            </x14:dataBar>
          </x14:cfRule>
          <xm:sqref>E39</xm:sqref>
        </x14:conditionalFormatting>
        <x14:conditionalFormatting xmlns:xm="http://schemas.microsoft.com/office/excel/2006/main">
          <x14:cfRule type="dataBar" id="{E93C5948-E315-124C-A6BB-094F07801EEF}">
            <x14:dataBar minLength="0" maxLength="100" negativeBarColorSameAsPositive="1" axisPosition="none">
              <x14:cfvo type="min"/>
              <x14:cfvo type="max"/>
            </x14:dataBar>
          </x14:cfRule>
          <xm:sqref>G39</xm:sqref>
        </x14:conditionalFormatting>
        <x14:conditionalFormatting xmlns:xm="http://schemas.microsoft.com/office/excel/2006/main">
          <x14:cfRule type="dataBar" id="{D15FE262-DC54-764F-B5C2-2550CA4047BE}">
            <x14:dataBar minLength="0" maxLength="100" negativeBarColorSameAsPositive="1" axisPosition="none">
              <x14:cfvo type="min"/>
              <x14:cfvo type="max"/>
            </x14:dataBar>
          </x14:cfRule>
          <xm:sqref>C48</xm:sqref>
        </x14:conditionalFormatting>
        <x14:conditionalFormatting xmlns:xm="http://schemas.microsoft.com/office/excel/2006/main">
          <x14:cfRule type="dataBar" id="{D6BB6157-3E11-1042-A480-B8047628CD33}">
            <x14:dataBar minLength="0" maxLength="100" negativeBarColorSameAsPositive="1" axisPosition="none">
              <x14:cfvo type="min"/>
              <x14:cfvo type="max"/>
            </x14:dataBar>
          </x14:cfRule>
          <xm:sqref>E48</xm:sqref>
        </x14:conditionalFormatting>
        <x14:conditionalFormatting xmlns:xm="http://schemas.microsoft.com/office/excel/2006/main">
          <x14:cfRule type="dataBar" id="{15E5D83D-8017-7444-A5EE-3C614A3FAE64}">
            <x14:dataBar minLength="0" maxLength="100" negativeBarColorSameAsPositive="1" axisPosition="none">
              <x14:cfvo type="min"/>
              <x14:cfvo type="max"/>
            </x14:dataBar>
          </x14:cfRule>
          <xm:sqref>G48</xm:sqref>
        </x14:conditionalFormatting>
        <x14:conditionalFormatting xmlns:xm="http://schemas.microsoft.com/office/excel/2006/main">
          <x14:cfRule type="dataBar" id="{64CEE70B-B315-C542-927E-3FAE4F7D46D5}">
            <x14:dataBar minLength="0" maxLength="100" negativeBarColorSameAsPositive="1" axisPosition="none">
              <x14:cfvo type="min"/>
              <x14:cfvo type="max"/>
            </x14:dataBar>
          </x14:cfRule>
          <xm:sqref>C57</xm:sqref>
        </x14:conditionalFormatting>
        <x14:conditionalFormatting xmlns:xm="http://schemas.microsoft.com/office/excel/2006/main">
          <x14:cfRule type="dataBar" id="{51908DBA-4350-9146-ABF8-D64EFB7E72AC}">
            <x14:dataBar minLength="0" maxLength="100" negativeBarColorSameAsPositive="1" axisPosition="none">
              <x14:cfvo type="min"/>
              <x14:cfvo type="max"/>
            </x14:dataBar>
          </x14:cfRule>
          <xm:sqref>E57</xm:sqref>
        </x14:conditionalFormatting>
        <x14:conditionalFormatting xmlns:xm="http://schemas.microsoft.com/office/excel/2006/main">
          <x14:cfRule type="dataBar" id="{3E99A663-9460-824C-A711-D265A79F634E}">
            <x14:dataBar minLength="0" maxLength="100" negativeBarColorSameAsPositive="1" axisPosition="none">
              <x14:cfvo type="min"/>
              <x14:cfvo type="max"/>
            </x14:dataBar>
          </x14:cfRule>
          <xm:sqref>G57</xm:sqref>
        </x14:conditionalFormatting>
        <x14:conditionalFormatting xmlns:xm="http://schemas.microsoft.com/office/excel/2006/main">
          <x14:cfRule type="dataBar" id="{6FD67CDA-44FC-BE4C-9C9B-113FE27005C1}">
            <x14:dataBar minLength="0" maxLength="100" negativeBarColorSameAsPositive="1" axisPosition="none">
              <x14:cfvo type="min"/>
              <x14:cfvo type="max"/>
            </x14:dataBar>
          </x14:cfRule>
          <xm:sqref>C26:C29</xm:sqref>
        </x14:conditionalFormatting>
        <x14:conditionalFormatting xmlns:xm="http://schemas.microsoft.com/office/excel/2006/main">
          <x14:cfRule type="dataBar" id="{71FB354C-2BC5-0940-8A01-A4C8F310659F}">
            <x14:dataBar minLength="0" maxLength="100" negativeBarColorSameAsPositive="1" axisPosition="none">
              <x14:cfvo type="min"/>
              <x14:cfvo type="max"/>
            </x14:dataBar>
          </x14:cfRule>
          <xm:sqref>E26:E29</xm:sqref>
        </x14:conditionalFormatting>
        <x14:conditionalFormatting xmlns:xm="http://schemas.microsoft.com/office/excel/2006/main">
          <x14:cfRule type="dataBar" id="{BCFB367A-5AA1-DC41-B529-8F0C0C07EAF0}">
            <x14:dataBar minLength="0" maxLength="100" negativeBarColorSameAsPositive="1" axisPosition="none">
              <x14:cfvo type="min"/>
              <x14:cfvo type="max"/>
            </x14:dataBar>
          </x14:cfRule>
          <xm:sqref>G26:G29</xm:sqref>
        </x14:conditionalFormatting>
        <x14:conditionalFormatting xmlns:xm="http://schemas.microsoft.com/office/excel/2006/main">
          <x14:cfRule type="dataBar" id="{BE56082C-38C5-8748-B6E6-C8AE6DA070DA}">
            <x14:dataBar minLength="0" maxLength="100" negativeBarColorSameAsPositive="1" axisPosition="none">
              <x14:cfvo type="min"/>
              <x14:cfvo type="max"/>
            </x14:dataBar>
          </x14:cfRule>
          <xm:sqref>C35:C39</xm:sqref>
        </x14:conditionalFormatting>
        <x14:conditionalFormatting xmlns:xm="http://schemas.microsoft.com/office/excel/2006/main">
          <x14:cfRule type="dataBar" id="{2465E0E5-C2F3-4242-A46F-D435B0576E3D}">
            <x14:dataBar minLength="0" maxLength="100" negativeBarColorSameAsPositive="1" axisPosition="none">
              <x14:cfvo type="min"/>
              <x14:cfvo type="max"/>
            </x14:dataBar>
          </x14:cfRule>
          <xm:sqref>E35:E39</xm:sqref>
        </x14:conditionalFormatting>
        <x14:conditionalFormatting xmlns:xm="http://schemas.microsoft.com/office/excel/2006/main">
          <x14:cfRule type="dataBar" id="{7AFEB8E5-E5D7-244C-8FF8-8DE78C793C1F}">
            <x14:dataBar minLength="0" maxLength="100" negativeBarColorSameAsPositive="1" axisPosition="none">
              <x14:cfvo type="min"/>
              <x14:cfvo type="max"/>
            </x14:dataBar>
          </x14:cfRule>
          <xm:sqref>G35:G39</xm:sqref>
        </x14:conditionalFormatting>
        <x14:conditionalFormatting xmlns:xm="http://schemas.microsoft.com/office/excel/2006/main">
          <x14:cfRule type="dataBar" id="{090C6164-2D94-3747-BBF1-F1A92A1E4DAA}">
            <x14:dataBar minLength="0" maxLength="100" negativeBarColorSameAsPositive="1" axisPosition="none">
              <x14:cfvo type="min"/>
              <x14:cfvo type="max"/>
            </x14:dataBar>
          </x14:cfRule>
          <xm:sqref>C45:C48</xm:sqref>
        </x14:conditionalFormatting>
        <x14:conditionalFormatting xmlns:xm="http://schemas.microsoft.com/office/excel/2006/main">
          <x14:cfRule type="dataBar" id="{791A8BFD-D0F1-C248-97EC-9A4358E34FE4}">
            <x14:dataBar minLength="0" maxLength="100" negativeBarColorSameAsPositive="1" axisPosition="none">
              <x14:cfvo type="min"/>
              <x14:cfvo type="max"/>
            </x14:dataBar>
          </x14:cfRule>
          <xm:sqref>E45:E48</xm:sqref>
        </x14:conditionalFormatting>
        <x14:conditionalFormatting xmlns:xm="http://schemas.microsoft.com/office/excel/2006/main">
          <x14:cfRule type="dataBar" id="{D96EC3B7-4C60-8B42-AA6D-CCC3D5C706FB}">
            <x14:dataBar minLength="0" maxLength="100" negativeBarColorSameAsPositive="1" axisPosition="none">
              <x14:cfvo type="min"/>
              <x14:cfvo type="max"/>
            </x14:dataBar>
          </x14:cfRule>
          <xm:sqref>G45:G48</xm:sqref>
        </x14:conditionalFormatting>
        <x14:conditionalFormatting xmlns:xm="http://schemas.microsoft.com/office/excel/2006/main">
          <x14:cfRule type="dataBar" id="{99AE7C6F-0942-2346-9DB7-E79D37965DCB}">
            <x14:dataBar minLength="0" maxLength="100" negativeBarColorSameAsPositive="1" axisPosition="none">
              <x14:cfvo type="min"/>
              <x14:cfvo type="max"/>
            </x14:dataBar>
          </x14:cfRule>
          <xm:sqref>C54:C57</xm:sqref>
        </x14:conditionalFormatting>
        <x14:conditionalFormatting xmlns:xm="http://schemas.microsoft.com/office/excel/2006/main">
          <x14:cfRule type="dataBar" id="{A9BA6752-A883-CE4B-9FEC-DBCCF25A9860}">
            <x14:dataBar minLength="0" maxLength="100" negativeBarColorSameAsPositive="1" axisPosition="none">
              <x14:cfvo type="min"/>
              <x14:cfvo type="max"/>
            </x14:dataBar>
          </x14:cfRule>
          <xm:sqref>E54:E57</xm:sqref>
        </x14:conditionalFormatting>
        <x14:conditionalFormatting xmlns:xm="http://schemas.microsoft.com/office/excel/2006/main">
          <x14:cfRule type="dataBar" id="{059779A5-D27F-2943-84EC-B906801FD59C}">
            <x14:dataBar minLength="0" maxLength="100" negativeBarColorSameAsPositive="1" axisPosition="none">
              <x14:cfvo type="min"/>
              <x14:cfvo type="max"/>
            </x14:dataBar>
          </x14:cfRule>
          <xm:sqref>G54:G57</xm:sqref>
        </x14:conditionalFormatting>
        <x14:conditionalFormatting xmlns:xm="http://schemas.microsoft.com/office/excel/2006/main">
          <x14:cfRule type="dataBar" id="{E404F630-1240-C44F-8E7F-30632557A198}">
            <x14:dataBar minLength="0" maxLength="100" negativeBarColorSameAsPositive="1" axisPosition="none">
              <x14:cfvo type="min"/>
              <x14:cfvo type="max"/>
            </x14:dataBar>
          </x14:cfRule>
          <xm:sqref>I7</xm:sqref>
        </x14:conditionalFormatting>
        <x14:conditionalFormatting xmlns:xm="http://schemas.microsoft.com/office/excel/2006/main">
          <x14:cfRule type="dataBar" id="{CCC34147-778C-7645-95DB-A1375B095E7E}">
            <x14:dataBar minLength="0" maxLength="100" negativeBarColorSameAsPositive="1" axisPosition="none">
              <x14:cfvo type="min"/>
              <x14:cfvo type="max"/>
            </x14:dataBar>
          </x14:cfRule>
          <xm:sqref>I13:I20</xm:sqref>
        </x14:conditionalFormatting>
        <x14:conditionalFormatting xmlns:xm="http://schemas.microsoft.com/office/excel/2006/main">
          <x14:cfRule type="dataBar" id="{F1145A59-5052-1143-995F-F42877E03B0A}">
            <x14:dataBar minLength="0" maxLength="100" negativeBarColorSameAsPositive="1" axisPosition="none">
              <x14:cfvo type="min"/>
              <x14:cfvo type="max"/>
            </x14:dataBar>
          </x14:cfRule>
          <xm:sqref>I29</xm:sqref>
        </x14:conditionalFormatting>
        <x14:conditionalFormatting xmlns:xm="http://schemas.microsoft.com/office/excel/2006/main">
          <x14:cfRule type="dataBar" id="{25200E76-56E7-9445-8001-4F79E6497B1E}">
            <x14:dataBar minLength="0" maxLength="100" negativeBarColorSameAsPositive="1" axisPosition="none">
              <x14:cfvo type="min"/>
              <x14:cfvo type="max"/>
            </x14:dataBar>
          </x14:cfRule>
          <xm:sqref>I39</xm:sqref>
        </x14:conditionalFormatting>
        <x14:conditionalFormatting xmlns:xm="http://schemas.microsoft.com/office/excel/2006/main">
          <x14:cfRule type="dataBar" id="{83957879-1366-CB43-9765-58C1CEEDC22F}">
            <x14:dataBar minLength="0" maxLength="100" negativeBarColorSameAsPositive="1" axisPosition="none">
              <x14:cfvo type="min"/>
              <x14:cfvo type="max"/>
            </x14:dataBar>
          </x14:cfRule>
          <xm:sqref>I48</xm:sqref>
        </x14:conditionalFormatting>
        <x14:conditionalFormatting xmlns:xm="http://schemas.microsoft.com/office/excel/2006/main">
          <x14:cfRule type="dataBar" id="{4E682B0D-5B82-2549-BD76-BFB4CCB16CCE}">
            <x14:dataBar minLength="0" maxLength="100" negativeBarColorSameAsPositive="1" axisPosition="none">
              <x14:cfvo type="min"/>
              <x14:cfvo type="max"/>
            </x14:dataBar>
          </x14:cfRule>
          <xm:sqref>I57</xm:sqref>
        </x14:conditionalFormatting>
        <x14:conditionalFormatting xmlns:xm="http://schemas.microsoft.com/office/excel/2006/main">
          <x14:cfRule type="dataBar" id="{06C51FAD-CE03-7C41-884B-910A97D72300}">
            <x14:dataBar minLength="0" maxLength="100" negativeBarColorSameAsPositive="1" axisPosition="none">
              <x14:cfvo type="min"/>
              <x14:cfvo type="max"/>
            </x14:dataBar>
          </x14:cfRule>
          <xm:sqref>I29</xm:sqref>
        </x14:conditionalFormatting>
        <x14:conditionalFormatting xmlns:xm="http://schemas.microsoft.com/office/excel/2006/main">
          <x14:cfRule type="dataBar" id="{D679E1A2-BDC1-9441-9229-547EA49E6CC7}">
            <x14:dataBar minLength="0" maxLength="100" negativeBarColorSameAsPositive="1" axisPosition="none">
              <x14:cfvo type="min"/>
              <x14:cfvo type="max"/>
            </x14:dataBar>
          </x14:cfRule>
          <xm:sqref>I39</xm:sqref>
        </x14:conditionalFormatting>
        <x14:conditionalFormatting xmlns:xm="http://schemas.microsoft.com/office/excel/2006/main">
          <x14:cfRule type="dataBar" id="{84D52407-6735-AE4E-9CCF-740CD6D62285}">
            <x14:dataBar minLength="0" maxLength="100" negativeBarColorSameAsPositive="1" axisPosition="none">
              <x14:cfvo type="min"/>
              <x14:cfvo type="max"/>
            </x14:dataBar>
          </x14:cfRule>
          <xm:sqref>I48</xm:sqref>
        </x14:conditionalFormatting>
        <x14:conditionalFormatting xmlns:xm="http://schemas.microsoft.com/office/excel/2006/main">
          <x14:cfRule type="dataBar" id="{3DBD48B8-2967-6846-B9D7-57C2E548EC03}">
            <x14:dataBar minLength="0" maxLength="100" negativeBarColorSameAsPositive="1" axisPosition="none">
              <x14:cfvo type="min"/>
              <x14:cfvo type="max"/>
            </x14:dataBar>
          </x14:cfRule>
          <xm:sqref>I57</xm:sqref>
        </x14:conditionalFormatting>
        <x14:conditionalFormatting xmlns:xm="http://schemas.microsoft.com/office/excel/2006/main">
          <x14:cfRule type="dataBar" id="{9BD9F442-50E9-AB45-820A-FED6280C5E3A}">
            <x14:dataBar minLength="0" maxLength="100" negativeBarColorSameAsPositive="1" axisPosition="none">
              <x14:cfvo type="min"/>
              <x14:cfvo type="max"/>
            </x14:dataBar>
          </x14:cfRule>
          <xm:sqref>K7</xm:sqref>
        </x14:conditionalFormatting>
        <x14:conditionalFormatting xmlns:xm="http://schemas.microsoft.com/office/excel/2006/main">
          <x14:cfRule type="dataBar" id="{34B1143F-3DF6-A74C-9971-7C45AF7EE7BF}">
            <x14:dataBar minLength="0" maxLength="100" negativeBarColorSameAsPositive="1" axisPosition="none">
              <x14:cfvo type="min"/>
              <x14:cfvo type="max"/>
            </x14:dataBar>
          </x14:cfRule>
          <xm:sqref>K13:K20</xm:sqref>
        </x14:conditionalFormatting>
        <x14:conditionalFormatting xmlns:xm="http://schemas.microsoft.com/office/excel/2006/main">
          <x14:cfRule type="dataBar" id="{0516F94B-452E-B048-8325-0DB4CD76647D}">
            <x14:dataBar minLength="0" maxLength="100" negativeBarColorSameAsPositive="1" axisPosition="none">
              <x14:cfvo type="min"/>
              <x14:cfvo type="max"/>
            </x14:dataBar>
          </x14:cfRule>
          <xm:sqref>K29</xm:sqref>
        </x14:conditionalFormatting>
        <x14:conditionalFormatting xmlns:xm="http://schemas.microsoft.com/office/excel/2006/main">
          <x14:cfRule type="dataBar" id="{0D2B9063-DBA4-C644-B59D-E8CC10DB4C68}">
            <x14:dataBar minLength="0" maxLength="100" negativeBarColorSameAsPositive="1" axisPosition="none">
              <x14:cfvo type="min"/>
              <x14:cfvo type="max"/>
            </x14:dataBar>
          </x14:cfRule>
          <xm:sqref>K39</xm:sqref>
        </x14:conditionalFormatting>
        <x14:conditionalFormatting xmlns:xm="http://schemas.microsoft.com/office/excel/2006/main">
          <x14:cfRule type="dataBar" id="{5011490E-52FF-2D42-87B0-246B72A82801}">
            <x14:dataBar minLength="0" maxLength="100" negativeBarColorSameAsPositive="1" axisPosition="none">
              <x14:cfvo type="min"/>
              <x14:cfvo type="max"/>
            </x14:dataBar>
          </x14:cfRule>
          <xm:sqref>K48</xm:sqref>
        </x14:conditionalFormatting>
        <x14:conditionalFormatting xmlns:xm="http://schemas.microsoft.com/office/excel/2006/main">
          <x14:cfRule type="dataBar" id="{E179861C-DBF7-5140-BD9F-713C47EB7988}">
            <x14:dataBar minLength="0" maxLength="100" negativeBarColorSameAsPositive="1" axisPosition="none">
              <x14:cfvo type="min"/>
              <x14:cfvo type="max"/>
            </x14:dataBar>
          </x14:cfRule>
          <xm:sqref>K57</xm:sqref>
        </x14:conditionalFormatting>
        <x14:conditionalFormatting xmlns:xm="http://schemas.microsoft.com/office/excel/2006/main">
          <x14:cfRule type="dataBar" id="{67663AB1-9343-6644-88C8-20923C58D881}">
            <x14:dataBar minLength="0" maxLength="100" negativeBarColorSameAsPositive="1" axisPosition="none">
              <x14:cfvo type="min"/>
              <x14:cfvo type="max"/>
            </x14:dataBar>
          </x14:cfRule>
          <xm:sqref>K29</xm:sqref>
        </x14:conditionalFormatting>
        <x14:conditionalFormatting xmlns:xm="http://schemas.microsoft.com/office/excel/2006/main">
          <x14:cfRule type="dataBar" id="{AD51C479-4E07-6447-A699-CC63B7A752E9}">
            <x14:dataBar minLength="0" maxLength="100" negativeBarColorSameAsPositive="1" axisPosition="none">
              <x14:cfvo type="min"/>
              <x14:cfvo type="max"/>
            </x14:dataBar>
          </x14:cfRule>
          <xm:sqref>K39</xm:sqref>
        </x14:conditionalFormatting>
        <x14:conditionalFormatting xmlns:xm="http://schemas.microsoft.com/office/excel/2006/main">
          <x14:cfRule type="dataBar" id="{609BF2D5-D994-8A43-9F93-F44FCDC7E731}">
            <x14:dataBar minLength="0" maxLength="100" negativeBarColorSameAsPositive="1" axisPosition="none">
              <x14:cfvo type="min"/>
              <x14:cfvo type="max"/>
            </x14:dataBar>
          </x14:cfRule>
          <xm:sqref>K48</xm:sqref>
        </x14:conditionalFormatting>
        <x14:conditionalFormatting xmlns:xm="http://schemas.microsoft.com/office/excel/2006/main">
          <x14:cfRule type="dataBar" id="{5D2A1FC5-6938-D746-897E-9D4DA1AA1F2A}">
            <x14:dataBar minLength="0" maxLength="100" negativeBarColorSameAsPositive="1" axisPosition="none">
              <x14:cfvo type="min"/>
              <x14:cfvo type="max"/>
            </x14:dataBar>
          </x14:cfRule>
          <xm:sqref>K57</xm:sqref>
        </x14:conditionalFormatting>
        <x14:conditionalFormatting xmlns:xm="http://schemas.microsoft.com/office/excel/2006/main">
          <x14:cfRule type="dataBar" id="{F326CCD1-7ACE-944D-B20B-3574BDA6F817}">
            <x14:dataBar minLength="0" maxLength="100" negativeBarColorSameAsPositive="1" axisPosition="none">
              <x14:cfvo type="min"/>
              <x14:cfvo type="max"/>
            </x14:dataBar>
          </x14:cfRule>
          <xm:sqref>I26:I28</xm:sqref>
        </x14:conditionalFormatting>
        <x14:conditionalFormatting xmlns:xm="http://schemas.microsoft.com/office/excel/2006/main">
          <x14:cfRule type="dataBar" id="{B22601C6-E587-4440-9801-92BFCF29E881}">
            <x14:dataBar minLength="0" maxLength="100" negativeBarColorSameAsPositive="1" axisPosition="none">
              <x14:cfvo type="min"/>
              <x14:cfvo type="max"/>
            </x14:dataBar>
          </x14:cfRule>
          <xm:sqref>K26:K28</xm:sqref>
        </x14:conditionalFormatting>
        <x14:conditionalFormatting xmlns:xm="http://schemas.microsoft.com/office/excel/2006/main">
          <x14:cfRule type="dataBar" id="{157B7FE7-A28A-D449-8160-87E6A997853A}">
            <x14:dataBar minLength="0" maxLength="100" negativeBarColorSameAsPositive="1" axisPosition="none">
              <x14:cfvo type="min"/>
              <x14:cfvo type="max"/>
            </x14:dataBar>
          </x14:cfRule>
          <xm:sqref>I35:I37</xm:sqref>
        </x14:conditionalFormatting>
        <x14:conditionalFormatting xmlns:xm="http://schemas.microsoft.com/office/excel/2006/main">
          <x14:cfRule type="dataBar" id="{A1009315-F56F-C049-9C69-E4BE70673AD6}">
            <x14:dataBar minLength="0" maxLength="100" negativeBarColorSameAsPositive="1" axisPosition="none">
              <x14:cfvo type="min"/>
              <x14:cfvo type="max"/>
            </x14:dataBar>
          </x14:cfRule>
          <xm:sqref>K35:K37</xm:sqref>
        </x14:conditionalFormatting>
        <x14:conditionalFormatting xmlns:xm="http://schemas.microsoft.com/office/excel/2006/main">
          <x14:cfRule type="dataBar" id="{501B6DF0-E1FD-5F41-9E1F-DB3D5945397B}">
            <x14:dataBar minLength="0" maxLength="100" negativeBarColorSameAsPositive="1" axisPosition="none">
              <x14:cfvo type="min"/>
              <x14:cfvo type="max"/>
            </x14:dataBar>
          </x14:cfRule>
          <xm:sqref>I38</xm:sqref>
        </x14:conditionalFormatting>
        <x14:conditionalFormatting xmlns:xm="http://schemas.microsoft.com/office/excel/2006/main">
          <x14:cfRule type="dataBar" id="{7EE5492F-AF01-9645-A8DC-10131FC113EB}">
            <x14:dataBar minLength="0" maxLength="100" negativeBarColorSameAsPositive="1" axisPosition="none">
              <x14:cfvo type="min"/>
              <x14:cfvo type="max"/>
            </x14:dataBar>
          </x14:cfRule>
          <xm:sqref>K38</xm:sqref>
        </x14:conditionalFormatting>
        <x14:conditionalFormatting xmlns:xm="http://schemas.microsoft.com/office/excel/2006/main">
          <x14:cfRule type="dataBar" id="{33EBA2D3-9A97-CC44-AB84-B65FCE7AFB15}">
            <x14:dataBar minLength="0" maxLength="100" negativeBarColorSameAsPositive="1" axisPosition="none">
              <x14:cfvo type="min"/>
              <x14:cfvo type="max"/>
            </x14:dataBar>
          </x14:cfRule>
          <xm:sqref>I45:I47</xm:sqref>
        </x14:conditionalFormatting>
        <x14:conditionalFormatting xmlns:xm="http://schemas.microsoft.com/office/excel/2006/main">
          <x14:cfRule type="dataBar" id="{C41FF6F4-417B-3841-8BB7-12FD720E99FF}">
            <x14:dataBar minLength="0" maxLength="100" negativeBarColorSameAsPositive="1" axisPosition="none">
              <x14:cfvo type="min"/>
              <x14:cfvo type="max"/>
            </x14:dataBar>
          </x14:cfRule>
          <xm:sqref>K45:K47</xm:sqref>
        </x14:conditionalFormatting>
        <x14:conditionalFormatting xmlns:xm="http://schemas.microsoft.com/office/excel/2006/main">
          <x14:cfRule type="dataBar" id="{56DB52DC-A222-C54B-823A-0E4DC483B015}">
            <x14:dataBar minLength="0" maxLength="100" negativeBarColorSameAsPositive="1" axisPosition="none">
              <x14:cfvo type="min"/>
              <x14:cfvo type="max"/>
            </x14:dataBar>
          </x14:cfRule>
          <xm:sqref>I54:I56</xm:sqref>
        </x14:conditionalFormatting>
        <x14:conditionalFormatting xmlns:xm="http://schemas.microsoft.com/office/excel/2006/main">
          <x14:cfRule type="dataBar" id="{A0F0EEA9-8F00-4240-94CE-28A35978DF14}">
            <x14:dataBar minLength="0" maxLength="100" negativeBarColorSameAsPositive="1" axisPosition="none">
              <x14:cfvo type="min"/>
              <x14:cfvo type="max"/>
            </x14:dataBar>
          </x14:cfRule>
          <xm:sqref>K54:K56</xm:sqref>
        </x14:conditionalFormatting>
        <x14:conditionalFormatting xmlns:xm="http://schemas.microsoft.com/office/excel/2006/main">
          <x14:cfRule type="dataBar" id="{BC989F44-71BD-9A40-81CC-1C39CB8EC7E8}">
            <x14:dataBar minLength="0" maxLength="100" negativeBarColorSameAsPositive="1" axisPosition="none">
              <x14:cfvo type="min"/>
              <x14:cfvo type="max"/>
            </x14:dataBar>
          </x14:cfRule>
          <xm:sqref>I26:I29</xm:sqref>
        </x14:conditionalFormatting>
        <x14:conditionalFormatting xmlns:xm="http://schemas.microsoft.com/office/excel/2006/main">
          <x14:cfRule type="dataBar" id="{6D08F749-7233-7841-946C-17D0E326BAB1}">
            <x14:dataBar minLength="0" maxLength="100" negativeBarColorSameAsPositive="1" axisPosition="none">
              <x14:cfvo type="min"/>
              <x14:cfvo type="max"/>
            </x14:dataBar>
          </x14:cfRule>
          <xm:sqref>K26:K29</xm:sqref>
        </x14:conditionalFormatting>
        <x14:conditionalFormatting xmlns:xm="http://schemas.microsoft.com/office/excel/2006/main">
          <x14:cfRule type="dataBar" id="{4A784E77-AAB5-B74F-B48F-97F0DD47E8A4}">
            <x14:dataBar minLength="0" maxLength="100" negativeBarColorSameAsPositive="1" axisPosition="none">
              <x14:cfvo type="min"/>
              <x14:cfvo type="max"/>
            </x14:dataBar>
          </x14:cfRule>
          <xm:sqref>I35:I39</xm:sqref>
        </x14:conditionalFormatting>
        <x14:conditionalFormatting xmlns:xm="http://schemas.microsoft.com/office/excel/2006/main">
          <x14:cfRule type="dataBar" id="{5F59C5D2-7A67-2E45-A138-61A01543EF28}">
            <x14:dataBar minLength="0" maxLength="100" negativeBarColorSameAsPositive="1" axisPosition="none">
              <x14:cfvo type="min"/>
              <x14:cfvo type="max"/>
            </x14:dataBar>
          </x14:cfRule>
          <xm:sqref>K35:K39</xm:sqref>
        </x14:conditionalFormatting>
        <x14:conditionalFormatting xmlns:xm="http://schemas.microsoft.com/office/excel/2006/main">
          <x14:cfRule type="dataBar" id="{8042302F-7576-7E4A-902D-81844EF2CC57}">
            <x14:dataBar minLength="0" maxLength="100" negativeBarColorSameAsPositive="1" axisPosition="none">
              <x14:cfvo type="min"/>
              <x14:cfvo type="max"/>
            </x14:dataBar>
          </x14:cfRule>
          <xm:sqref>I45:I48</xm:sqref>
        </x14:conditionalFormatting>
        <x14:conditionalFormatting xmlns:xm="http://schemas.microsoft.com/office/excel/2006/main">
          <x14:cfRule type="dataBar" id="{3754500E-93E0-1A42-B39C-5CFB5E5DD4E1}">
            <x14:dataBar minLength="0" maxLength="100" negativeBarColorSameAsPositive="1" axisPosition="none">
              <x14:cfvo type="min"/>
              <x14:cfvo type="max"/>
            </x14:dataBar>
          </x14:cfRule>
          <xm:sqref>K45:K48</xm:sqref>
        </x14:conditionalFormatting>
        <x14:conditionalFormatting xmlns:xm="http://schemas.microsoft.com/office/excel/2006/main">
          <x14:cfRule type="dataBar" id="{66CCAE57-3C4E-3F4E-BFC2-7E60A387D02F}">
            <x14:dataBar minLength="0" maxLength="100" negativeBarColorSameAsPositive="1" axisPosition="none">
              <x14:cfvo type="min"/>
              <x14:cfvo type="max"/>
            </x14:dataBar>
          </x14:cfRule>
          <xm:sqref>I54:I57</xm:sqref>
        </x14:conditionalFormatting>
        <x14:conditionalFormatting xmlns:xm="http://schemas.microsoft.com/office/excel/2006/main">
          <x14:cfRule type="dataBar" id="{20FE05CB-95CB-5B4E-92B9-1B663E9F777C}">
            <x14:dataBar minLength="0" maxLength="100" negativeBarColorSameAsPositive="1" axisPosition="none">
              <x14:cfvo type="min"/>
              <x14:cfvo type="max"/>
            </x14:dataBar>
          </x14:cfRule>
          <xm:sqref>K54:K57</xm:sqref>
        </x14:conditionalFormatting>
        <x14:conditionalFormatting xmlns:xm="http://schemas.microsoft.com/office/excel/2006/main">
          <x14:cfRule type="dataBar" id="{7CEA2D66-5A61-FE41-B8B6-372A6D21F53B}">
            <x14:dataBar minLength="0" maxLength="100" negativeBarColorSameAsPositive="1" axisPosition="none">
              <x14:cfvo type="min"/>
              <x14:cfvo type="max"/>
            </x14:dataBar>
          </x14:cfRule>
          <xm:sqref>E7 C7 G7 I7 K7</xm:sqref>
        </x14:conditionalFormatting>
        <x14:conditionalFormatting xmlns:xm="http://schemas.microsoft.com/office/excel/2006/main">
          <x14:cfRule type="dataBar" id="{73E5BDC1-191C-0E46-83D3-9694B9156A9D}">
            <x14:dataBar minLength="0" maxLength="100" negativeBarColorSameAsPositive="1" axisPosition="none">
              <x14:cfvo type="min"/>
              <x14:cfvo type="max"/>
            </x14:dataBar>
          </x14:cfRule>
          <xm:sqref>C20:K22</xm:sqref>
        </x14:conditionalFormatting>
        <x14:conditionalFormatting xmlns:xm="http://schemas.microsoft.com/office/excel/2006/main">
          <x14:cfRule type="dataBar" id="{6E0779D3-3805-2F4A-AAEB-F9474342E18E}">
            <x14:dataBar minLength="0" maxLength="100" negativeBarColorSameAsPositive="1" axisPosition="none">
              <x14:cfvo type="min"/>
              <x14:cfvo type="max"/>
            </x14:dataBar>
          </x14:cfRule>
          <xm:sqref>C31:K31</xm:sqref>
        </x14:conditionalFormatting>
        <x14:conditionalFormatting xmlns:xm="http://schemas.microsoft.com/office/excel/2006/main">
          <x14:cfRule type="dataBar" id="{5FE4525B-12F0-0D4C-BBA0-D8336FFAF487}">
            <x14:dataBar minLength="0" maxLength="100" negativeBarColorSameAsPositive="1" axisPosition="none">
              <x14:cfvo type="min"/>
              <x14:cfvo type="max"/>
            </x14:dataBar>
          </x14:cfRule>
          <xm:sqref>C41:K41</xm:sqref>
        </x14:conditionalFormatting>
        <x14:conditionalFormatting xmlns:xm="http://schemas.microsoft.com/office/excel/2006/main">
          <x14:cfRule type="dataBar" id="{5FE13470-265A-8E45-BF89-53FD492A1EA9}">
            <x14:dataBar minLength="0" maxLength="100" negativeBarColorSameAsPositive="1" axisPosition="none">
              <x14:cfvo type="min"/>
              <x14:cfvo type="max"/>
            </x14:dataBar>
          </x14:cfRule>
          <xm:sqref>C50:K50</xm:sqref>
        </x14:conditionalFormatting>
        <x14:conditionalFormatting xmlns:xm="http://schemas.microsoft.com/office/excel/2006/main">
          <x14:cfRule type="dataBar" id="{2C48DEBB-AD5D-144E-B178-9C870029BF36}">
            <x14:dataBar minLength="0" maxLength="100" negativeBarColorSameAsPositive="1" axisPosition="none">
              <x14:cfvo type="min"/>
              <x14:cfvo type="max"/>
            </x14:dataBar>
          </x14:cfRule>
          <xm:sqref>C59:K59</xm:sqref>
        </x14:conditionalFormatting>
        <x14:conditionalFormatting xmlns:xm="http://schemas.microsoft.com/office/excel/2006/main">
          <x14:cfRule type="dataBar" id="{AC917DC6-2F18-F04A-9178-19D2DE20B2F2}">
            <x14:dataBar minLength="0" maxLength="100" negativeBarColorSameAsPositive="1" axisPosition="none">
              <x14:cfvo type="min"/>
              <x14:cfvo type="max"/>
            </x14:dataBar>
          </x14:cfRule>
          <xm:sqref>M7</xm:sqref>
        </x14:conditionalFormatting>
        <x14:conditionalFormatting xmlns:xm="http://schemas.microsoft.com/office/excel/2006/main">
          <x14:cfRule type="dataBar" id="{4F182A8F-CE7D-AE41-AB88-C838C9816B64}">
            <x14:dataBar minLength="0" maxLength="100" negativeBarColorSameAsPositive="1" axisPosition="none">
              <x14:cfvo type="min"/>
              <x14:cfvo type="max"/>
            </x14:dataBar>
          </x14:cfRule>
          <xm:sqref>M13:M20</xm:sqref>
        </x14:conditionalFormatting>
        <x14:conditionalFormatting xmlns:xm="http://schemas.microsoft.com/office/excel/2006/main">
          <x14:cfRule type="dataBar" id="{726F41B4-A7B6-C64C-BB21-75240F892200}">
            <x14:dataBar minLength="0" maxLength="100" negativeBarColorSameAsPositive="1" axisPosition="none">
              <x14:cfvo type="min"/>
              <x14:cfvo type="max"/>
            </x14:dataBar>
          </x14:cfRule>
          <xm:sqref>M29</xm:sqref>
        </x14:conditionalFormatting>
        <x14:conditionalFormatting xmlns:xm="http://schemas.microsoft.com/office/excel/2006/main">
          <x14:cfRule type="dataBar" id="{1A4BEE52-61A4-2546-8A95-8BC1B52E64C0}">
            <x14:dataBar minLength="0" maxLength="100" negativeBarColorSameAsPositive="1" axisPosition="none">
              <x14:cfvo type="min"/>
              <x14:cfvo type="max"/>
            </x14:dataBar>
          </x14:cfRule>
          <xm:sqref>M39</xm:sqref>
        </x14:conditionalFormatting>
        <x14:conditionalFormatting xmlns:xm="http://schemas.microsoft.com/office/excel/2006/main">
          <x14:cfRule type="dataBar" id="{AEC26940-EDF7-C944-B67F-9AB106378086}">
            <x14:dataBar minLength="0" maxLength="100" negativeBarColorSameAsPositive="1" axisPosition="none">
              <x14:cfvo type="min"/>
              <x14:cfvo type="max"/>
            </x14:dataBar>
          </x14:cfRule>
          <xm:sqref>M48</xm:sqref>
        </x14:conditionalFormatting>
        <x14:conditionalFormatting xmlns:xm="http://schemas.microsoft.com/office/excel/2006/main">
          <x14:cfRule type="dataBar" id="{12FA32A0-6D4A-E34E-BE9B-145A61C297E4}">
            <x14:dataBar minLength="0" maxLength="100" negativeBarColorSameAsPositive="1" axisPosition="none">
              <x14:cfvo type="min"/>
              <x14:cfvo type="max"/>
            </x14:dataBar>
          </x14:cfRule>
          <xm:sqref>M57</xm:sqref>
        </x14:conditionalFormatting>
        <x14:conditionalFormatting xmlns:xm="http://schemas.microsoft.com/office/excel/2006/main">
          <x14:cfRule type="dataBar" id="{29A061BB-49E9-254A-85DB-151BFD4A9DA3}">
            <x14:dataBar minLength="0" maxLength="100" negativeBarColorSameAsPositive="1" axisPosition="none">
              <x14:cfvo type="min"/>
              <x14:cfvo type="max"/>
            </x14:dataBar>
          </x14:cfRule>
          <xm:sqref>M29</xm:sqref>
        </x14:conditionalFormatting>
        <x14:conditionalFormatting xmlns:xm="http://schemas.microsoft.com/office/excel/2006/main">
          <x14:cfRule type="dataBar" id="{55746667-DDD6-8E4C-98FE-C1831DEFBBBB}">
            <x14:dataBar minLength="0" maxLength="100" negativeBarColorSameAsPositive="1" axisPosition="none">
              <x14:cfvo type="min"/>
              <x14:cfvo type="max"/>
            </x14:dataBar>
          </x14:cfRule>
          <xm:sqref>M39</xm:sqref>
        </x14:conditionalFormatting>
        <x14:conditionalFormatting xmlns:xm="http://schemas.microsoft.com/office/excel/2006/main">
          <x14:cfRule type="dataBar" id="{80BB3FA6-48DC-6D4A-AB4D-EA54347A5685}">
            <x14:dataBar minLength="0" maxLength="100" negativeBarColorSameAsPositive="1" axisPosition="none">
              <x14:cfvo type="min"/>
              <x14:cfvo type="max"/>
            </x14:dataBar>
          </x14:cfRule>
          <xm:sqref>M48</xm:sqref>
        </x14:conditionalFormatting>
        <x14:conditionalFormatting xmlns:xm="http://schemas.microsoft.com/office/excel/2006/main">
          <x14:cfRule type="dataBar" id="{79DB81E6-DF24-094F-AE3E-E68DF365C23B}">
            <x14:dataBar minLength="0" maxLength="100" negativeBarColorSameAsPositive="1" axisPosition="none">
              <x14:cfvo type="min"/>
              <x14:cfvo type="max"/>
            </x14:dataBar>
          </x14:cfRule>
          <xm:sqref>M57</xm:sqref>
        </x14:conditionalFormatting>
        <x14:conditionalFormatting xmlns:xm="http://schemas.microsoft.com/office/excel/2006/main">
          <x14:cfRule type="dataBar" id="{CCBF879B-67EA-814D-91DC-EA40CD2E56F3}">
            <x14:dataBar minLength="0" maxLength="100" negativeBarColorSameAsPositive="1" axisPosition="none">
              <x14:cfvo type="min"/>
              <x14:cfvo type="max"/>
            </x14:dataBar>
          </x14:cfRule>
          <xm:sqref>M29</xm:sqref>
        </x14:conditionalFormatting>
        <x14:conditionalFormatting xmlns:xm="http://schemas.microsoft.com/office/excel/2006/main">
          <x14:cfRule type="dataBar" id="{B2F5EED7-49D8-4047-9C0D-99D5AC453952}">
            <x14:dataBar minLength="0" maxLength="100" negativeBarColorSameAsPositive="1" axisPosition="none">
              <x14:cfvo type="min"/>
              <x14:cfvo type="max"/>
            </x14:dataBar>
          </x14:cfRule>
          <xm:sqref>M39</xm:sqref>
        </x14:conditionalFormatting>
        <x14:conditionalFormatting xmlns:xm="http://schemas.microsoft.com/office/excel/2006/main">
          <x14:cfRule type="dataBar" id="{D18EB9E8-3CD7-A042-958A-CA1F102D412C}">
            <x14:dataBar minLength="0" maxLength="100" negativeBarColorSameAsPositive="1" axisPosition="none">
              <x14:cfvo type="min"/>
              <x14:cfvo type="max"/>
            </x14:dataBar>
          </x14:cfRule>
          <xm:sqref>M48</xm:sqref>
        </x14:conditionalFormatting>
        <x14:conditionalFormatting xmlns:xm="http://schemas.microsoft.com/office/excel/2006/main">
          <x14:cfRule type="dataBar" id="{0CBE547C-5C00-544F-9770-E7FF3AFD1009}">
            <x14:dataBar minLength="0" maxLength="100" negativeBarColorSameAsPositive="1" axisPosition="none">
              <x14:cfvo type="min"/>
              <x14:cfvo type="max"/>
            </x14:dataBar>
          </x14:cfRule>
          <xm:sqref>M57</xm:sqref>
        </x14:conditionalFormatting>
        <x14:conditionalFormatting xmlns:xm="http://schemas.microsoft.com/office/excel/2006/main">
          <x14:cfRule type="dataBar" id="{2F026817-8DCD-4748-81C4-CA15E1952FFB}">
            <x14:dataBar minLength="0" maxLength="100" negativeBarColorSameAsPositive="1" axisPosition="none">
              <x14:cfvo type="min"/>
              <x14:cfvo type="max"/>
            </x14:dataBar>
          </x14:cfRule>
          <xm:sqref>M7</xm:sqref>
        </x14:conditionalFormatting>
        <x14:conditionalFormatting xmlns:xm="http://schemas.microsoft.com/office/excel/2006/main">
          <x14:cfRule type="dataBar" id="{36DD64F1-35E9-2840-A149-060E9C1B689E}">
            <x14:dataBar minLength="0" maxLength="100" negativeBarColorSameAsPositive="1" axisPosition="none">
              <x14:cfvo type="min"/>
              <x14:cfvo type="max"/>
            </x14:dataBar>
          </x14:cfRule>
          <xm:sqref>M20:M22</xm:sqref>
        </x14:conditionalFormatting>
        <x14:conditionalFormatting xmlns:xm="http://schemas.microsoft.com/office/excel/2006/main">
          <x14:cfRule type="dataBar" id="{8CD0230B-ADBF-3945-B2D9-5AF6606A2DE8}">
            <x14:dataBar minLength="0" maxLength="100" negativeBarColorSameAsPositive="1" axisPosition="none">
              <x14:cfvo type="min"/>
              <x14:cfvo type="max"/>
            </x14:dataBar>
          </x14:cfRule>
          <xm:sqref>M31</xm:sqref>
        </x14:conditionalFormatting>
        <x14:conditionalFormatting xmlns:xm="http://schemas.microsoft.com/office/excel/2006/main">
          <x14:cfRule type="dataBar" id="{924223AF-F7F9-3246-B642-749ADF2E5F5C}">
            <x14:dataBar minLength="0" maxLength="100" negativeBarColorSameAsPositive="1" axisPosition="none">
              <x14:cfvo type="min"/>
              <x14:cfvo type="max"/>
            </x14:dataBar>
          </x14:cfRule>
          <xm:sqref>M41</xm:sqref>
        </x14:conditionalFormatting>
        <x14:conditionalFormatting xmlns:xm="http://schemas.microsoft.com/office/excel/2006/main">
          <x14:cfRule type="dataBar" id="{301DF6B0-2552-5D44-ABAD-B36515A4ABBD}">
            <x14:dataBar minLength="0" maxLength="100" negativeBarColorSameAsPositive="1" axisPosition="none">
              <x14:cfvo type="min"/>
              <x14:cfvo type="max"/>
            </x14:dataBar>
          </x14:cfRule>
          <xm:sqref>M50</xm:sqref>
        </x14:conditionalFormatting>
        <x14:conditionalFormatting xmlns:xm="http://schemas.microsoft.com/office/excel/2006/main">
          <x14:cfRule type="dataBar" id="{06292010-C761-F74F-B5F1-EC8803D39FE5}">
            <x14:dataBar minLength="0" maxLength="100" negativeBarColorSameAsPositive="1" axisPosition="none">
              <x14:cfvo type="min"/>
              <x14:cfvo type="max"/>
            </x14:dataBar>
          </x14:cfRule>
          <xm:sqref>M59</xm:sqref>
        </x14:conditionalFormatting>
        <x14:conditionalFormatting xmlns:xm="http://schemas.microsoft.com/office/excel/2006/main">
          <x14:cfRule type="dataBar" id="{D723027F-1CE4-4E47-8223-B4AE9FE159D7}">
            <x14:dataBar minLength="0" maxLength="100" negativeBarColorSameAsPositive="1" axisPosition="none">
              <x14:cfvo type="min"/>
              <x14:cfvo type="max"/>
            </x14:dataBar>
          </x14:cfRule>
          <xm:sqref>M26:M28</xm:sqref>
        </x14:conditionalFormatting>
        <x14:conditionalFormatting xmlns:xm="http://schemas.microsoft.com/office/excel/2006/main">
          <x14:cfRule type="dataBar" id="{71D5C043-B759-214D-B24A-D6047A8C2938}">
            <x14:dataBar minLength="0" maxLength="100" negativeBarColorSameAsPositive="1" axisPosition="none">
              <x14:cfvo type="min"/>
              <x14:cfvo type="max"/>
            </x14:dataBar>
          </x14:cfRule>
          <xm:sqref>M35:M37</xm:sqref>
        </x14:conditionalFormatting>
        <x14:conditionalFormatting xmlns:xm="http://schemas.microsoft.com/office/excel/2006/main">
          <x14:cfRule type="dataBar" id="{22181762-80C6-5047-AA15-D61852803897}">
            <x14:dataBar minLength="0" maxLength="100" negativeBarColorSameAsPositive="1" axisPosition="none">
              <x14:cfvo type="min"/>
              <x14:cfvo type="max"/>
            </x14:dataBar>
          </x14:cfRule>
          <xm:sqref>M38</xm:sqref>
        </x14:conditionalFormatting>
        <x14:conditionalFormatting xmlns:xm="http://schemas.microsoft.com/office/excel/2006/main">
          <x14:cfRule type="dataBar" id="{D85AD557-5199-C54A-B3F8-F2109627F44D}">
            <x14:dataBar minLength="0" maxLength="100" negativeBarColorSameAsPositive="1" axisPosition="none">
              <x14:cfvo type="min"/>
              <x14:cfvo type="max"/>
            </x14:dataBar>
          </x14:cfRule>
          <xm:sqref>M45:M47</xm:sqref>
        </x14:conditionalFormatting>
        <x14:conditionalFormatting xmlns:xm="http://schemas.microsoft.com/office/excel/2006/main">
          <x14:cfRule type="dataBar" id="{1CB111A1-15D9-6E40-B978-375C492348B6}">
            <x14:dataBar minLength="0" maxLength="100" negativeBarColorSameAsPositive="1" axisPosition="none">
              <x14:cfvo type="min"/>
              <x14:cfvo type="max"/>
            </x14:dataBar>
          </x14:cfRule>
          <xm:sqref>M54:M56</xm:sqref>
        </x14:conditionalFormatting>
        <x14:conditionalFormatting xmlns:xm="http://schemas.microsoft.com/office/excel/2006/main">
          <x14:cfRule type="dataBar" id="{EB1D1249-7E1E-BB44-B7A5-17AE87A824AC}">
            <x14:dataBar minLength="0" maxLength="100" border="1" negativeBarBorderColorSameAsPositive="0">
              <x14:cfvo type="autoMin"/>
              <x14:cfvo type="autoMax"/>
              <x14:borderColor rgb="FF638EC6"/>
              <x14:negativeFillColor rgb="FFFF0000"/>
              <x14:negativeBorderColor rgb="FFFF0000"/>
              <x14:axisColor rgb="FF000000"/>
            </x14:dataBar>
          </x14:cfRule>
          <xm:sqref>K7 M7 I7 G7 E7 C7</xm:sqref>
        </x14:conditionalFormatting>
        <x14:conditionalFormatting xmlns:xm="http://schemas.microsoft.com/office/excel/2006/main">
          <x14:cfRule type="dataBar" id="{BBB41203-FE27-8F49-BD00-DF5A9222E0EA}">
            <x14:dataBar minLength="0" maxLength="100" border="1" negativeBarBorderColorSameAsPositive="0">
              <x14:cfvo type="autoMin"/>
              <x14:cfvo type="autoMax"/>
              <x14:borderColor rgb="FF638EC6"/>
              <x14:negativeFillColor rgb="FFFF0000"/>
              <x14:negativeBorderColor rgb="FFFF0000"/>
              <x14:axisColor rgb="FF000000"/>
            </x14:dataBar>
          </x14:cfRule>
          <xm:sqref>C13:C21</xm:sqref>
        </x14:conditionalFormatting>
        <x14:conditionalFormatting xmlns:xm="http://schemas.microsoft.com/office/excel/2006/main">
          <x14:cfRule type="dataBar" id="{44BBD83C-736C-234B-B33A-50C315C7F47A}">
            <x14:dataBar minLength="0" maxLength="100" border="1" negativeBarBorderColorSameAsPositive="0">
              <x14:cfvo type="autoMin"/>
              <x14:cfvo type="autoMax"/>
              <x14:borderColor rgb="FF638EC6"/>
              <x14:negativeFillColor rgb="FFFF0000"/>
              <x14:negativeBorderColor rgb="FFFF0000"/>
              <x14:axisColor rgb="FF000000"/>
            </x14:dataBar>
          </x14:cfRule>
          <xm:sqref>E21</xm:sqref>
        </x14:conditionalFormatting>
        <x14:conditionalFormatting xmlns:xm="http://schemas.microsoft.com/office/excel/2006/main">
          <x14:cfRule type="dataBar" id="{AD94706F-AD49-D94F-A451-570004A50DE3}">
            <x14:dataBar minLength="0" maxLength="100" border="1" negativeBarBorderColorSameAsPositive="0">
              <x14:cfvo type="autoMin"/>
              <x14:cfvo type="autoMax"/>
              <x14:borderColor rgb="FF638EC6"/>
              <x14:negativeFillColor rgb="FFFF0000"/>
              <x14:negativeBorderColor rgb="FFFF0000"/>
              <x14:axisColor rgb="FF000000"/>
            </x14:dataBar>
          </x14:cfRule>
          <xm:sqref>G21</xm:sqref>
        </x14:conditionalFormatting>
        <x14:conditionalFormatting xmlns:xm="http://schemas.microsoft.com/office/excel/2006/main">
          <x14:cfRule type="dataBar" id="{062DF47A-83CC-A441-9E57-81F3E754C5A2}">
            <x14:dataBar minLength="0" maxLength="100" border="1" negativeBarBorderColorSameAsPositive="0">
              <x14:cfvo type="autoMin"/>
              <x14:cfvo type="autoMax"/>
              <x14:borderColor rgb="FF638EC6"/>
              <x14:negativeFillColor rgb="FFFF0000"/>
              <x14:negativeBorderColor rgb="FFFF0000"/>
              <x14:axisColor rgb="FF000000"/>
            </x14:dataBar>
          </x14:cfRule>
          <xm:sqref>I21</xm:sqref>
        </x14:conditionalFormatting>
        <x14:conditionalFormatting xmlns:xm="http://schemas.microsoft.com/office/excel/2006/main">
          <x14:cfRule type="dataBar" id="{4A5A0D3A-9536-C549-92DC-DD1B5293F431}">
            <x14:dataBar minLength="0" maxLength="100" border="1" negativeBarBorderColorSameAsPositive="0">
              <x14:cfvo type="autoMin"/>
              <x14:cfvo type="autoMax"/>
              <x14:borderColor rgb="FF638EC6"/>
              <x14:negativeFillColor rgb="FFFF0000"/>
              <x14:negativeBorderColor rgb="FFFF0000"/>
              <x14:axisColor rgb="FF000000"/>
            </x14:dataBar>
          </x14:cfRule>
          <xm:sqref>K21</xm:sqref>
        </x14:conditionalFormatting>
        <x14:conditionalFormatting xmlns:xm="http://schemas.microsoft.com/office/excel/2006/main">
          <x14:cfRule type="dataBar" id="{2E0050E8-8EEC-564E-8111-EA72C5867F99}">
            <x14:dataBar minLength="0" maxLength="100" border="1" negativeBarBorderColorSameAsPositive="0">
              <x14:cfvo type="autoMin"/>
              <x14:cfvo type="autoMax"/>
              <x14:borderColor rgb="FF638EC6"/>
              <x14:negativeFillColor rgb="FFFF0000"/>
              <x14:negativeBorderColor rgb="FFFF0000"/>
              <x14:axisColor rgb="FF000000"/>
            </x14:dataBar>
          </x14:cfRule>
          <xm:sqref>C13:C22</xm:sqref>
        </x14:conditionalFormatting>
        <x14:conditionalFormatting xmlns:xm="http://schemas.microsoft.com/office/excel/2006/main">
          <x14:cfRule type="dataBar" id="{8847A572-157A-664E-8B0E-5D41BF6322EE}">
            <x14:dataBar minLength="0" maxLength="100" border="1" negativeBarBorderColorSameAsPositive="0">
              <x14:cfvo type="autoMin"/>
              <x14:cfvo type="autoMax"/>
              <x14:borderColor rgb="FF638EC6"/>
              <x14:negativeFillColor rgb="FFFF0000"/>
              <x14:negativeBorderColor rgb="FFFF0000"/>
              <x14:axisColor rgb="FF000000"/>
            </x14:dataBar>
          </x14:cfRule>
          <xm:sqref>E13:E22</xm:sqref>
        </x14:conditionalFormatting>
        <x14:conditionalFormatting xmlns:xm="http://schemas.microsoft.com/office/excel/2006/main">
          <x14:cfRule type="dataBar" id="{8301A036-42D1-BB44-8BA8-DBB855C89B86}">
            <x14:dataBar minLength="0" maxLength="100" border="1" negativeBarBorderColorSameAsPositive="0">
              <x14:cfvo type="autoMin"/>
              <x14:cfvo type="autoMax"/>
              <x14:borderColor rgb="FF638EC6"/>
              <x14:negativeFillColor rgb="FFFF0000"/>
              <x14:negativeBorderColor rgb="FFFF0000"/>
              <x14:axisColor rgb="FF000000"/>
            </x14:dataBar>
          </x14:cfRule>
          <xm:sqref>G13:G22</xm:sqref>
        </x14:conditionalFormatting>
        <x14:conditionalFormatting xmlns:xm="http://schemas.microsoft.com/office/excel/2006/main">
          <x14:cfRule type="dataBar" id="{63CA716D-817E-174B-AA9E-16201B4320BD}">
            <x14:dataBar minLength="0" maxLength="100" border="1" negativeBarBorderColorSameAsPositive="0">
              <x14:cfvo type="autoMin"/>
              <x14:cfvo type="autoMax"/>
              <x14:borderColor rgb="FF638EC6"/>
              <x14:negativeFillColor rgb="FFFF0000"/>
              <x14:negativeBorderColor rgb="FFFF0000"/>
              <x14:axisColor rgb="FF000000"/>
            </x14:dataBar>
          </x14:cfRule>
          <xm:sqref>I13:I22</xm:sqref>
        </x14:conditionalFormatting>
        <x14:conditionalFormatting xmlns:xm="http://schemas.microsoft.com/office/excel/2006/main">
          <x14:cfRule type="dataBar" id="{01EA91DA-70F0-2B47-BFBC-CF3877011B24}">
            <x14:dataBar minLength="0" maxLength="100" border="1" negativeBarBorderColorSameAsPositive="0">
              <x14:cfvo type="autoMin"/>
              <x14:cfvo type="autoMax"/>
              <x14:borderColor rgb="FF638EC6"/>
              <x14:negativeFillColor rgb="FFFF0000"/>
              <x14:negativeBorderColor rgb="FFFF0000"/>
              <x14:axisColor rgb="FF000000"/>
            </x14:dataBar>
          </x14:cfRule>
          <xm:sqref>K13:K22</xm:sqref>
        </x14:conditionalFormatting>
        <x14:conditionalFormatting xmlns:xm="http://schemas.microsoft.com/office/excel/2006/main">
          <x14:cfRule type="dataBar" id="{157198C0-BC3A-C745-9F9D-374BB1AB5C92}">
            <x14:dataBar minLength="0" maxLength="100" border="1" negativeBarBorderColorSameAsPositive="0">
              <x14:cfvo type="autoMin"/>
              <x14:cfvo type="autoMax"/>
              <x14:borderColor rgb="FF638EC6"/>
              <x14:negativeFillColor rgb="FFFF0000"/>
              <x14:negativeBorderColor rgb="FFFF0000"/>
              <x14:axisColor rgb="FF000000"/>
            </x14:dataBar>
          </x14:cfRule>
          <xm:sqref>M13:M22</xm:sqref>
        </x14:conditionalFormatting>
        <x14:conditionalFormatting xmlns:xm="http://schemas.microsoft.com/office/excel/2006/main">
          <x14:cfRule type="dataBar" id="{02B475E7-5795-724E-9CC0-7F57FDD9FE56}">
            <x14:dataBar minLength="0" maxLength="100" border="1" negativeBarBorderColorSameAsPositive="0">
              <x14:cfvo type="autoMin"/>
              <x14:cfvo type="autoMax"/>
              <x14:borderColor rgb="FF638EC6"/>
              <x14:negativeFillColor rgb="FFFF0000"/>
              <x14:negativeBorderColor rgb="FFFF0000"/>
              <x14:axisColor rgb="FF000000"/>
            </x14:dataBar>
          </x14:cfRule>
          <xm:sqref>C26:C31</xm:sqref>
        </x14:conditionalFormatting>
        <x14:conditionalFormatting xmlns:xm="http://schemas.microsoft.com/office/excel/2006/main">
          <x14:cfRule type="dataBar" id="{8E3EFFBA-DACE-FD42-8654-0E29D9195763}">
            <x14:dataBar minLength="0" maxLength="100" border="1" negativeBarBorderColorSameAsPositive="0">
              <x14:cfvo type="autoMin"/>
              <x14:cfvo type="autoMax"/>
              <x14:borderColor rgb="FF638EC6"/>
              <x14:negativeFillColor rgb="FFFF0000"/>
              <x14:negativeBorderColor rgb="FFFF0000"/>
              <x14:axisColor rgb="FF000000"/>
            </x14:dataBar>
          </x14:cfRule>
          <xm:sqref>E26:E31</xm:sqref>
        </x14:conditionalFormatting>
        <x14:conditionalFormatting xmlns:xm="http://schemas.microsoft.com/office/excel/2006/main">
          <x14:cfRule type="dataBar" id="{89FA28F3-9312-D141-A436-FC6B71F97513}">
            <x14:dataBar minLength="0" maxLength="100" border="1" negativeBarBorderColorSameAsPositive="0">
              <x14:cfvo type="autoMin"/>
              <x14:cfvo type="autoMax"/>
              <x14:borderColor rgb="FF638EC6"/>
              <x14:negativeFillColor rgb="FFFF0000"/>
              <x14:negativeBorderColor rgb="FFFF0000"/>
              <x14:axisColor rgb="FF000000"/>
            </x14:dataBar>
          </x14:cfRule>
          <xm:sqref>G26:G31</xm:sqref>
        </x14:conditionalFormatting>
        <x14:conditionalFormatting xmlns:xm="http://schemas.microsoft.com/office/excel/2006/main">
          <x14:cfRule type="dataBar" id="{10DDC2B0-F13A-2E4E-9C7E-7EF173CDBD5B}">
            <x14:dataBar minLength="0" maxLength="100" border="1" negativeBarBorderColorSameAsPositive="0">
              <x14:cfvo type="autoMin"/>
              <x14:cfvo type="autoMax"/>
              <x14:borderColor rgb="FF638EC6"/>
              <x14:negativeFillColor rgb="FFFF0000"/>
              <x14:negativeBorderColor rgb="FFFF0000"/>
              <x14:axisColor rgb="FF000000"/>
            </x14:dataBar>
          </x14:cfRule>
          <xm:sqref>I26:I31</xm:sqref>
        </x14:conditionalFormatting>
        <x14:conditionalFormatting xmlns:xm="http://schemas.microsoft.com/office/excel/2006/main">
          <x14:cfRule type="dataBar" id="{76C4EE50-490F-1040-96B6-E301F1E87D0D}">
            <x14:dataBar minLength="0" maxLength="100" border="1" negativeBarBorderColorSameAsPositive="0">
              <x14:cfvo type="autoMin"/>
              <x14:cfvo type="autoMax"/>
              <x14:borderColor rgb="FF638EC6"/>
              <x14:negativeFillColor rgb="FFFF0000"/>
              <x14:negativeBorderColor rgb="FFFF0000"/>
              <x14:axisColor rgb="FF000000"/>
            </x14:dataBar>
          </x14:cfRule>
          <xm:sqref>K26:K31</xm:sqref>
        </x14:conditionalFormatting>
        <x14:conditionalFormatting xmlns:xm="http://schemas.microsoft.com/office/excel/2006/main">
          <x14:cfRule type="dataBar" id="{DC821E32-28BE-5F40-B744-2124757D7D21}">
            <x14:dataBar minLength="0" maxLength="100" border="1" negativeBarBorderColorSameAsPositive="0">
              <x14:cfvo type="autoMin"/>
              <x14:cfvo type="autoMax"/>
              <x14:borderColor rgb="FF638EC6"/>
              <x14:negativeFillColor rgb="FFFF0000"/>
              <x14:negativeBorderColor rgb="FFFF0000"/>
              <x14:axisColor rgb="FF000000"/>
            </x14:dataBar>
          </x14:cfRule>
          <xm:sqref>M26:M31</xm:sqref>
        </x14:conditionalFormatting>
        <x14:conditionalFormatting xmlns:xm="http://schemas.microsoft.com/office/excel/2006/main">
          <x14:cfRule type="dataBar" id="{4DDE7B7A-AAA0-B64C-BAD6-00B755332026}">
            <x14:dataBar minLength="0" maxLength="100" border="1" negativeBarBorderColorSameAsPositive="0">
              <x14:cfvo type="autoMin"/>
              <x14:cfvo type="autoMax"/>
              <x14:borderColor rgb="FF638EC6"/>
              <x14:negativeFillColor rgb="FFFF0000"/>
              <x14:negativeBorderColor rgb="FFFF0000"/>
              <x14:axisColor rgb="FF000000"/>
            </x14:dataBar>
          </x14:cfRule>
          <xm:sqref>C35:C41</xm:sqref>
        </x14:conditionalFormatting>
        <x14:conditionalFormatting xmlns:xm="http://schemas.microsoft.com/office/excel/2006/main">
          <x14:cfRule type="dataBar" id="{2A746EF0-1242-4442-ABFB-F1AB3C9C347C}">
            <x14:dataBar minLength="0" maxLength="100" border="1" negativeBarBorderColorSameAsPositive="0">
              <x14:cfvo type="autoMin"/>
              <x14:cfvo type="autoMax"/>
              <x14:borderColor rgb="FF638EC6"/>
              <x14:negativeFillColor rgb="FFFF0000"/>
              <x14:negativeBorderColor rgb="FFFF0000"/>
              <x14:axisColor rgb="FF000000"/>
            </x14:dataBar>
          </x14:cfRule>
          <xm:sqref>E35:E41</xm:sqref>
        </x14:conditionalFormatting>
        <x14:conditionalFormatting xmlns:xm="http://schemas.microsoft.com/office/excel/2006/main">
          <x14:cfRule type="dataBar" id="{B3A59E21-1F60-1A42-B495-2EF3ADAD1A00}">
            <x14:dataBar minLength="0" maxLength="100" border="1" negativeBarBorderColorSameAsPositive="0">
              <x14:cfvo type="autoMin"/>
              <x14:cfvo type="autoMax"/>
              <x14:borderColor rgb="FF638EC6"/>
              <x14:negativeFillColor rgb="FFFF0000"/>
              <x14:negativeBorderColor rgb="FFFF0000"/>
              <x14:axisColor rgb="FF000000"/>
            </x14:dataBar>
          </x14:cfRule>
          <xm:sqref>G35:G41</xm:sqref>
        </x14:conditionalFormatting>
        <x14:conditionalFormatting xmlns:xm="http://schemas.microsoft.com/office/excel/2006/main">
          <x14:cfRule type="dataBar" id="{5053BCA6-A0CC-5A46-A55B-58942C04F684}">
            <x14:dataBar minLength="0" maxLength="100" border="1" negativeBarBorderColorSameAsPositive="0">
              <x14:cfvo type="autoMin"/>
              <x14:cfvo type="autoMax"/>
              <x14:borderColor rgb="FF638EC6"/>
              <x14:negativeFillColor rgb="FFFF0000"/>
              <x14:negativeBorderColor rgb="FFFF0000"/>
              <x14:axisColor rgb="FF000000"/>
            </x14:dataBar>
          </x14:cfRule>
          <xm:sqref>I35:I41</xm:sqref>
        </x14:conditionalFormatting>
        <x14:conditionalFormatting xmlns:xm="http://schemas.microsoft.com/office/excel/2006/main">
          <x14:cfRule type="dataBar" id="{BCA8571F-2879-064D-AF2D-D3E917DC6D4F}">
            <x14:dataBar minLength="0" maxLength="100" border="1" negativeBarBorderColorSameAsPositive="0">
              <x14:cfvo type="autoMin"/>
              <x14:cfvo type="autoMax"/>
              <x14:borderColor rgb="FF638EC6"/>
              <x14:negativeFillColor rgb="FFFF0000"/>
              <x14:negativeBorderColor rgb="FFFF0000"/>
              <x14:axisColor rgb="FF000000"/>
            </x14:dataBar>
          </x14:cfRule>
          <xm:sqref>K35:K41</xm:sqref>
        </x14:conditionalFormatting>
        <x14:conditionalFormatting xmlns:xm="http://schemas.microsoft.com/office/excel/2006/main">
          <x14:cfRule type="dataBar" id="{99DF1EF1-AE48-0642-9BCD-2E14931CFD95}">
            <x14:dataBar minLength="0" maxLength="100" border="1" negativeBarBorderColorSameAsPositive="0">
              <x14:cfvo type="autoMin"/>
              <x14:cfvo type="autoMax"/>
              <x14:borderColor rgb="FF638EC6"/>
              <x14:negativeFillColor rgb="FFFF0000"/>
              <x14:negativeBorderColor rgb="FFFF0000"/>
              <x14:axisColor rgb="FF000000"/>
            </x14:dataBar>
          </x14:cfRule>
          <xm:sqref>M35:M41</xm:sqref>
        </x14:conditionalFormatting>
        <x14:conditionalFormatting xmlns:xm="http://schemas.microsoft.com/office/excel/2006/main">
          <x14:cfRule type="dataBar" id="{FF2D7457-138A-5D44-97ED-CF3065B8B3FE}">
            <x14:dataBar minLength="0" maxLength="100" border="1" negativeBarBorderColorSameAsPositive="0">
              <x14:cfvo type="autoMin"/>
              <x14:cfvo type="autoMax"/>
              <x14:borderColor rgb="FF638EC6"/>
              <x14:negativeFillColor rgb="FFFF0000"/>
              <x14:negativeBorderColor rgb="FFFF0000"/>
              <x14:axisColor rgb="FF000000"/>
            </x14:dataBar>
          </x14:cfRule>
          <xm:sqref>C45:C50</xm:sqref>
        </x14:conditionalFormatting>
        <x14:conditionalFormatting xmlns:xm="http://schemas.microsoft.com/office/excel/2006/main">
          <x14:cfRule type="dataBar" id="{23EBBCC9-630B-8044-9D16-302BCFEF1715}">
            <x14:dataBar minLength="0" maxLength="100" border="1" negativeBarBorderColorSameAsPositive="0">
              <x14:cfvo type="autoMin"/>
              <x14:cfvo type="autoMax"/>
              <x14:borderColor rgb="FF638EC6"/>
              <x14:negativeFillColor rgb="FFFF0000"/>
              <x14:negativeBorderColor rgb="FFFF0000"/>
              <x14:axisColor rgb="FF000000"/>
            </x14:dataBar>
          </x14:cfRule>
          <xm:sqref>E45:E50</xm:sqref>
        </x14:conditionalFormatting>
        <x14:conditionalFormatting xmlns:xm="http://schemas.microsoft.com/office/excel/2006/main">
          <x14:cfRule type="dataBar" id="{FD5F373B-EAA2-2E4C-AA61-3F69A75B5985}">
            <x14:dataBar minLength="0" maxLength="100" border="1" negativeBarBorderColorSameAsPositive="0">
              <x14:cfvo type="autoMin"/>
              <x14:cfvo type="autoMax"/>
              <x14:borderColor rgb="FF638EC6"/>
              <x14:negativeFillColor rgb="FFFF0000"/>
              <x14:negativeBorderColor rgb="FFFF0000"/>
              <x14:axisColor rgb="FF000000"/>
            </x14:dataBar>
          </x14:cfRule>
          <xm:sqref>G45:G50</xm:sqref>
        </x14:conditionalFormatting>
        <x14:conditionalFormatting xmlns:xm="http://schemas.microsoft.com/office/excel/2006/main">
          <x14:cfRule type="dataBar" id="{46138F31-FE2C-3F45-9B38-7C44A2D901B4}">
            <x14:dataBar minLength="0" maxLength="100" border="1" negativeBarBorderColorSameAsPositive="0">
              <x14:cfvo type="autoMin"/>
              <x14:cfvo type="autoMax"/>
              <x14:borderColor rgb="FF638EC6"/>
              <x14:negativeFillColor rgb="FFFF0000"/>
              <x14:negativeBorderColor rgb="FFFF0000"/>
              <x14:axisColor rgb="FF000000"/>
            </x14:dataBar>
          </x14:cfRule>
          <xm:sqref>I45:I50</xm:sqref>
        </x14:conditionalFormatting>
        <x14:conditionalFormatting xmlns:xm="http://schemas.microsoft.com/office/excel/2006/main">
          <x14:cfRule type="dataBar" id="{F82B6A60-42EE-4E44-B4D1-874AAEAC113B}">
            <x14:dataBar minLength="0" maxLength="100" border="1" negativeBarBorderColorSameAsPositive="0">
              <x14:cfvo type="autoMin"/>
              <x14:cfvo type="autoMax"/>
              <x14:borderColor rgb="FF638EC6"/>
              <x14:negativeFillColor rgb="FFFF0000"/>
              <x14:negativeBorderColor rgb="FFFF0000"/>
              <x14:axisColor rgb="FF000000"/>
            </x14:dataBar>
          </x14:cfRule>
          <xm:sqref>K45:K50</xm:sqref>
        </x14:conditionalFormatting>
        <x14:conditionalFormatting xmlns:xm="http://schemas.microsoft.com/office/excel/2006/main">
          <x14:cfRule type="dataBar" id="{4DAF32A3-EB41-5C4A-B03A-7A1923093304}">
            <x14:dataBar minLength="0" maxLength="100" border="1" negativeBarBorderColorSameAsPositive="0">
              <x14:cfvo type="autoMin"/>
              <x14:cfvo type="autoMax"/>
              <x14:borderColor rgb="FF638EC6"/>
              <x14:negativeFillColor rgb="FFFF0000"/>
              <x14:negativeBorderColor rgb="FFFF0000"/>
              <x14:axisColor rgb="FF000000"/>
            </x14:dataBar>
          </x14:cfRule>
          <xm:sqref>M45:M50</xm:sqref>
        </x14:conditionalFormatting>
        <x14:conditionalFormatting xmlns:xm="http://schemas.microsoft.com/office/excel/2006/main">
          <x14:cfRule type="dataBar" id="{BD45385A-E4E5-A043-B289-19895B40F14F}">
            <x14:dataBar minLength="0" maxLength="100" border="1" negativeBarBorderColorSameAsPositive="0">
              <x14:cfvo type="autoMin"/>
              <x14:cfvo type="autoMax"/>
              <x14:borderColor rgb="FF638EC6"/>
              <x14:negativeFillColor rgb="FFFF0000"/>
              <x14:negativeBorderColor rgb="FFFF0000"/>
              <x14:axisColor rgb="FF000000"/>
            </x14:dataBar>
          </x14:cfRule>
          <xm:sqref>C54:C59</xm:sqref>
        </x14:conditionalFormatting>
        <x14:conditionalFormatting xmlns:xm="http://schemas.microsoft.com/office/excel/2006/main">
          <x14:cfRule type="dataBar" id="{1E38A1D5-6D6D-CA4C-AD14-06FBBD3B206F}">
            <x14:dataBar minLength="0" maxLength="100" border="1" negativeBarBorderColorSameAsPositive="0">
              <x14:cfvo type="autoMin"/>
              <x14:cfvo type="autoMax"/>
              <x14:borderColor rgb="FF638EC6"/>
              <x14:negativeFillColor rgb="FFFF0000"/>
              <x14:negativeBorderColor rgb="FFFF0000"/>
              <x14:axisColor rgb="FF000000"/>
            </x14:dataBar>
          </x14:cfRule>
          <xm:sqref>E53:E59</xm:sqref>
        </x14:conditionalFormatting>
        <x14:conditionalFormatting xmlns:xm="http://schemas.microsoft.com/office/excel/2006/main">
          <x14:cfRule type="dataBar" id="{13431442-C5F7-B44B-A041-101E4D55422C}">
            <x14:dataBar minLength="0" maxLength="100" border="1" negativeBarBorderColorSameAsPositive="0">
              <x14:cfvo type="autoMin"/>
              <x14:cfvo type="autoMax"/>
              <x14:borderColor rgb="FF638EC6"/>
              <x14:negativeFillColor rgb="FFFF0000"/>
              <x14:negativeBorderColor rgb="FFFF0000"/>
              <x14:axisColor rgb="FF000000"/>
            </x14:dataBar>
          </x14:cfRule>
          <xm:sqref>G54:G59</xm:sqref>
        </x14:conditionalFormatting>
        <x14:conditionalFormatting xmlns:xm="http://schemas.microsoft.com/office/excel/2006/main">
          <x14:cfRule type="dataBar" id="{D786849F-6691-F148-89C4-3F557A504A23}">
            <x14:dataBar minLength="0" maxLength="100" border="1" negativeBarBorderColorSameAsPositive="0">
              <x14:cfvo type="autoMin"/>
              <x14:cfvo type="autoMax"/>
              <x14:borderColor rgb="FF638EC6"/>
              <x14:negativeFillColor rgb="FFFF0000"/>
              <x14:negativeBorderColor rgb="FFFF0000"/>
              <x14:axisColor rgb="FF000000"/>
            </x14:dataBar>
          </x14:cfRule>
          <xm:sqref>I54:I59</xm:sqref>
        </x14:conditionalFormatting>
        <x14:conditionalFormatting xmlns:xm="http://schemas.microsoft.com/office/excel/2006/main">
          <x14:cfRule type="dataBar" id="{7ED7C845-516B-2440-9CD7-41D4A61766C5}">
            <x14:dataBar minLength="0" maxLength="100" border="1" negativeBarBorderColorSameAsPositive="0">
              <x14:cfvo type="autoMin"/>
              <x14:cfvo type="autoMax"/>
              <x14:borderColor rgb="FF638EC6"/>
              <x14:negativeFillColor rgb="FFFF0000"/>
              <x14:negativeBorderColor rgb="FFFF0000"/>
              <x14:axisColor rgb="FF000000"/>
            </x14:dataBar>
          </x14:cfRule>
          <xm:sqref>K54:K59</xm:sqref>
        </x14:conditionalFormatting>
        <x14:conditionalFormatting xmlns:xm="http://schemas.microsoft.com/office/excel/2006/main">
          <x14:cfRule type="dataBar" id="{B775A648-C0A9-3A4E-AB0E-037C7B182067}">
            <x14:dataBar minLength="0" maxLength="100" border="1" negativeBarBorderColorSameAsPositive="0">
              <x14:cfvo type="autoMin"/>
              <x14:cfvo type="autoMax"/>
              <x14:borderColor rgb="FF638EC6"/>
              <x14:negativeFillColor rgb="FFFF0000"/>
              <x14:negativeBorderColor rgb="FFFF0000"/>
              <x14:axisColor rgb="FF000000"/>
            </x14:dataBar>
          </x14:cfRule>
          <xm:sqref>M54:M59</xm:sqref>
        </x14:conditionalFormatting>
        <x14:conditionalFormatting xmlns:xm="http://schemas.microsoft.com/office/excel/2006/main">
          <x14:cfRule type="dataBar" id="{3486CCE4-8541-214E-83CF-4F24DA279CB4}">
            <x14:dataBar minLength="0" maxLength="100" border="1" negativeBarBorderColorSameAsPositive="0">
              <x14:cfvo type="autoMin"/>
              <x14:cfvo type="autoMax"/>
              <x14:borderColor rgb="FF638EC6"/>
              <x14:negativeFillColor rgb="FFFF0000"/>
              <x14:negativeBorderColor rgb="FFFF0000"/>
              <x14:axisColor rgb="FF000000"/>
            </x14:dataBar>
          </x14:cfRule>
          <xm:sqref>O7:P7 M7 K7 I7 G7 E7 C7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R67"/>
  <sheetViews>
    <sheetView zoomScale="140" zoomScaleNormal="140" zoomScalePageLayoutView="140" workbookViewId="0">
      <selection activeCell="H60" sqref="H60"/>
    </sheetView>
  </sheetViews>
  <sheetFormatPr baseColWidth="10" defaultColWidth="24" defaultRowHeight="14" x14ac:dyDescent="0.2"/>
  <cols>
    <col min="1" max="1" width="56.19921875" customWidth="1"/>
    <col min="2" max="2" width="25.19921875" customWidth="1"/>
    <col min="3" max="3" width="14.796875" style="31" customWidth="1"/>
    <col min="4" max="4" width="14.796875" style="38" customWidth="1"/>
    <col min="5" max="5" width="14.796875" style="31" customWidth="1"/>
    <col min="6" max="6" width="14.796875" style="38" customWidth="1"/>
    <col min="7" max="7" width="14.796875" customWidth="1"/>
    <col min="8" max="8" width="14.796875" style="38" customWidth="1"/>
    <col min="9" max="9" width="14.796875" customWidth="1"/>
    <col min="10" max="10" width="14.796875" style="38" customWidth="1"/>
    <col min="11" max="11" width="14.796875" customWidth="1"/>
    <col min="12" max="12" width="14.796875" style="38" customWidth="1"/>
    <col min="13" max="13" width="14.796875" customWidth="1"/>
    <col min="14" max="14" width="14.796875" style="38" customWidth="1"/>
  </cols>
  <sheetData>
    <row r="1" spans="1:18" x14ac:dyDescent="0.2">
      <c r="C1" s="47" t="s">
        <v>321</v>
      </c>
      <c r="D1" s="48"/>
      <c r="E1" s="49"/>
      <c r="F1" s="48"/>
      <c r="G1" s="50"/>
    </row>
    <row r="2" spans="1:18" x14ac:dyDescent="0.2">
      <c r="C2" s="51">
        <v>1</v>
      </c>
      <c r="D2" s="52">
        <v>2</v>
      </c>
      <c r="E2" s="53">
        <v>3</v>
      </c>
      <c r="F2" s="52">
        <v>4</v>
      </c>
      <c r="G2" s="54">
        <v>5</v>
      </c>
    </row>
    <row r="3" spans="1:18" ht="15" thickBot="1" x14ac:dyDescent="0.25">
      <c r="A3" s="30" t="s">
        <v>311</v>
      </c>
      <c r="C3" s="55" t="s">
        <v>318</v>
      </c>
      <c r="D3" s="56" t="s">
        <v>319</v>
      </c>
      <c r="E3" s="57" t="s">
        <v>320</v>
      </c>
      <c r="F3" s="56" t="s">
        <v>322</v>
      </c>
      <c r="G3" s="58" t="s">
        <v>323</v>
      </c>
    </row>
    <row r="5" spans="1:18" x14ac:dyDescent="0.2">
      <c r="C5" s="70" t="s">
        <v>312</v>
      </c>
      <c r="D5" s="70"/>
      <c r="E5" s="70" t="s">
        <v>313</v>
      </c>
      <c r="F5" s="70"/>
      <c r="G5" s="70" t="s">
        <v>339</v>
      </c>
      <c r="H5" s="70"/>
      <c r="I5" s="71" t="s">
        <v>314</v>
      </c>
      <c r="J5" s="71"/>
      <c r="K5" s="59" t="s">
        <v>315</v>
      </c>
      <c r="L5" s="59"/>
      <c r="M5" s="60" t="s">
        <v>316</v>
      </c>
      <c r="N5" s="60"/>
      <c r="O5" s="61" t="s">
        <v>317</v>
      </c>
      <c r="P5" s="61"/>
    </row>
    <row r="6" spans="1:18" x14ac:dyDescent="0.2">
      <c r="A6" s="73" t="s">
        <v>262</v>
      </c>
      <c r="B6" s="73"/>
      <c r="C6" s="32" t="s">
        <v>292</v>
      </c>
      <c r="D6" s="38" t="s">
        <v>293</v>
      </c>
      <c r="E6" s="32" t="s">
        <v>292</v>
      </c>
      <c r="F6" s="38" t="s">
        <v>293</v>
      </c>
      <c r="G6" s="32" t="s">
        <v>292</v>
      </c>
      <c r="H6" s="38" t="s">
        <v>293</v>
      </c>
      <c r="I6" s="32" t="s">
        <v>292</v>
      </c>
      <c r="J6" s="38" t="s">
        <v>293</v>
      </c>
      <c r="K6" s="32" t="s">
        <v>292</v>
      </c>
      <c r="L6" s="38" t="s">
        <v>293</v>
      </c>
      <c r="M6" s="32" t="s">
        <v>292</v>
      </c>
      <c r="N6" s="38" t="s">
        <v>293</v>
      </c>
      <c r="O6" s="32" t="s">
        <v>292</v>
      </c>
      <c r="P6" s="38" t="s">
        <v>293</v>
      </c>
    </row>
    <row r="7" spans="1:18" x14ac:dyDescent="0.2">
      <c r="A7" s="75" t="s">
        <v>259</v>
      </c>
      <c r="B7" s="75"/>
      <c r="C7" s="33">
        <f>'Summary - RegCli (PfizerUS)'!O9</f>
        <v>66.666666666666657</v>
      </c>
      <c r="D7" s="37">
        <f>'Summary - RegCli (PfizerUS)'!P9/'Summary - RegCli (PfizerUS)'!D3</f>
        <v>0.69230769230769229</v>
      </c>
      <c r="E7" s="33">
        <f>'Summary - RegCli (PfizerJPN)'!O9</f>
        <v>-25</v>
      </c>
      <c r="F7" s="37">
        <f>'Summary - RegCli (PfizerJPN)'!P9/'Summary - RegCli (PfizerJPN)'!D3</f>
        <v>1</v>
      </c>
      <c r="G7" s="33">
        <f>'Summary - RegCli (PfizerCN)'!O9</f>
        <v>60</v>
      </c>
      <c r="H7" s="37">
        <f>'Summary - RegCli (PfizerCN)'!P9/'Summary - RegCli (PfizerCN)'!D3</f>
        <v>0.29411764705882354</v>
      </c>
      <c r="I7" s="34">
        <f>'Summary - Client (Sunovion)'!O9</f>
        <v>100</v>
      </c>
      <c r="J7" s="37">
        <f>'Summary - Client (Sunovion)'!P9/'Summary - Client (Sunovion)'!D3</f>
        <v>0.33333333333333331</v>
      </c>
      <c r="K7" s="34">
        <f>'Summary - Client (Lilly)'!O9</f>
        <v>14.285714285714285</v>
      </c>
      <c r="L7" s="37">
        <f>'Summary - Client (Lilly)'!P9/'Summary - Client (Lilly)'!D3</f>
        <v>0.36842105263157893</v>
      </c>
      <c r="M7" s="34">
        <f>'Summary - Client (MSD)'!O9</f>
        <v>66.666666666666657</v>
      </c>
      <c r="N7" s="37">
        <f>'Summary - Client (MSD)'!P9/'Summary - Client (MSD)'!D3</f>
        <v>0.69230769230769229</v>
      </c>
      <c r="O7" s="21">
        <f>'Summary - Client (MSJ)'!O9</f>
        <v>-100</v>
      </c>
      <c r="P7" s="37">
        <f>'Summary - Client (MSJ)'!P9/'Summary - Client (MSJ)'!D3</f>
        <v>1</v>
      </c>
      <c r="Q7">
        <v>-100</v>
      </c>
      <c r="R7">
        <v>100</v>
      </c>
    </row>
    <row r="8" spans="1:18" x14ac:dyDescent="0.2">
      <c r="A8" s="74"/>
      <c r="B8" s="74"/>
      <c r="G8" s="31"/>
      <c r="P8" s="38"/>
    </row>
    <row r="9" spans="1:18" x14ac:dyDescent="0.2">
      <c r="G9" s="31"/>
      <c r="P9" s="38"/>
    </row>
    <row r="10" spans="1:18" x14ac:dyDescent="0.2">
      <c r="G10" s="31"/>
      <c r="P10" s="38"/>
    </row>
    <row r="11" spans="1:18" x14ac:dyDescent="0.2">
      <c r="A11" s="73" t="s">
        <v>260</v>
      </c>
      <c r="B11" s="73"/>
      <c r="C11" s="70" t="s">
        <v>312</v>
      </c>
      <c r="D11" s="70"/>
      <c r="E11" s="70" t="s">
        <v>313</v>
      </c>
      <c r="F11" s="70"/>
      <c r="G11" s="70" t="s">
        <v>339</v>
      </c>
      <c r="H11" s="70"/>
      <c r="I11" s="71" t="s">
        <v>88</v>
      </c>
      <c r="J11" s="71"/>
      <c r="K11" s="59" t="s">
        <v>126</v>
      </c>
      <c r="L11" s="59"/>
      <c r="M11" s="60" t="s">
        <v>167</v>
      </c>
      <c r="N11" s="60"/>
      <c r="O11" s="61" t="s">
        <v>294</v>
      </c>
      <c r="P11" s="61"/>
    </row>
    <row r="12" spans="1:18" x14ac:dyDescent="0.2">
      <c r="A12" s="75" t="s">
        <v>259</v>
      </c>
      <c r="B12" s="75"/>
      <c r="C12" s="32" t="s">
        <v>291</v>
      </c>
      <c r="D12" s="38" t="s">
        <v>293</v>
      </c>
      <c r="E12" s="32" t="s">
        <v>291</v>
      </c>
      <c r="F12" s="38" t="s">
        <v>293</v>
      </c>
      <c r="G12" s="32" t="s">
        <v>291</v>
      </c>
      <c r="H12" s="38" t="s">
        <v>293</v>
      </c>
      <c r="I12" s="32" t="s">
        <v>291</v>
      </c>
      <c r="J12" s="38" t="s">
        <v>293</v>
      </c>
      <c r="K12" s="32" t="s">
        <v>291</v>
      </c>
      <c r="L12" s="38" t="s">
        <v>293</v>
      </c>
      <c r="M12" s="32" t="s">
        <v>291</v>
      </c>
      <c r="N12" s="38" t="s">
        <v>293</v>
      </c>
      <c r="O12" s="32" t="s">
        <v>291</v>
      </c>
      <c r="P12" s="38" t="s">
        <v>293</v>
      </c>
    </row>
    <row r="13" spans="1:18" x14ac:dyDescent="0.2">
      <c r="A13" s="74" t="s">
        <v>205</v>
      </c>
      <c r="B13" s="74"/>
      <c r="C13" s="33">
        <f>'Summary - RegCli (PfizerUS)'!$K14</f>
        <v>3.7777777777777777</v>
      </c>
      <c r="D13" s="37">
        <f>'Summary - RegCli (PfizerUS)'!$J14/'Summary - RegCli (PfizerUS)'!$D$3</f>
        <v>0.69230769230769229</v>
      </c>
      <c r="E13" s="33">
        <f>'Summary - RegCli (PfizerJPN)'!$K14</f>
        <v>3.4285714285714284</v>
      </c>
      <c r="F13" s="37">
        <f>'Summary - RegCli (PfizerJPN)'!$J14/'Summary - RegCli (PfizerJPN)'!$D$3</f>
        <v>1</v>
      </c>
      <c r="G13" s="33">
        <f>'Summary - RegCli (PfizerCN)'!$K14</f>
        <v>4</v>
      </c>
      <c r="H13" s="37">
        <f>'Summary - RegCli (PfizerCN)'!$J14/'Summary - RegCli (PfizerCN)'!$D$3</f>
        <v>0.29411764705882354</v>
      </c>
      <c r="I13" s="33">
        <f>'Summary - Client (Sunovion)'!$K14</f>
        <v>4</v>
      </c>
      <c r="J13" s="37">
        <f>'Summary - Client (Sunovion)'!$J14/'Summary - Client (Sunovion)'!$D$3</f>
        <v>0.33333333333333331</v>
      </c>
      <c r="K13" s="33">
        <f>'Summary - Client (Lilly)'!$K14</f>
        <v>3.8333333333333335</v>
      </c>
      <c r="L13" s="37">
        <f>'Summary - Client (Lilly)'!$J14/'Summary - Client (Lilly)'!$D$3</f>
        <v>0.36842105263157893</v>
      </c>
      <c r="M13" s="33">
        <f>'Summary - Client (MSD)'!$K14</f>
        <v>3.4444444444444446</v>
      </c>
      <c r="N13" s="37">
        <f>'Summary - Client (MSD)'!$J14/'Summary - Client (MSD)'!$D$3</f>
        <v>0.69230769230769229</v>
      </c>
      <c r="O13" s="33">
        <f>'Summary - Client (MSJ)'!$K14</f>
        <v>1.5</v>
      </c>
      <c r="P13" s="37">
        <f>'Summary - Client (MSJ)'!$J14/'Summary - Client (MSJ)'!$D$3</f>
        <v>1</v>
      </c>
    </row>
    <row r="14" spans="1:18" x14ac:dyDescent="0.2">
      <c r="A14" s="74" t="s">
        <v>206</v>
      </c>
      <c r="B14" s="74"/>
      <c r="C14" s="33">
        <f>'Summary - RegCli (PfizerUS)'!$K15</f>
        <v>3.7777777777777777</v>
      </c>
      <c r="D14" s="37">
        <f>'Summary - RegCli (PfizerUS)'!$J15/'Summary - RegCli (PfizerUS)'!$D$3</f>
        <v>0.69230769230769229</v>
      </c>
      <c r="E14" s="33">
        <f>'Summary - RegCli (PfizerJPN)'!$K15</f>
        <v>2.5714285714285716</v>
      </c>
      <c r="F14" s="37">
        <f>'Summary - RegCli (PfizerJPN)'!$J15/'Summary - RegCli (PfizerJPN)'!$D$3</f>
        <v>1</v>
      </c>
      <c r="G14" s="33">
        <f>'Summary - RegCli (PfizerCN)'!$K15</f>
        <v>4</v>
      </c>
      <c r="H14" s="37">
        <f>'Summary - RegCli (PfizerCN)'!$J15/'Summary - RegCli (PfizerCN)'!$D$3</f>
        <v>0.29411764705882354</v>
      </c>
      <c r="I14" s="33">
        <f>'Summary - Client (Sunovion)'!$K15</f>
        <v>4</v>
      </c>
      <c r="J14" s="37">
        <f>'Summary - Client (Sunovion)'!$J15/'Summary - Client (Sunovion)'!$D$3</f>
        <v>0.33333333333333331</v>
      </c>
      <c r="K14" s="33">
        <f>'Summary - Client (Lilly)'!$K15</f>
        <v>2.3333333333333335</v>
      </c>
      <c r="L14" s="37">
        <f>'Summary - Client (Lilly)'!$J15/'Summary - Client (Lilly)'!$D$3</f>
        <v>0.36842105263157893</v>
      </c>
      <c r="M14" s="33">
        <f>'Summary - Client (MSD)'!$K15</f>
        <v>3.375</v>
      </c>
      <c r="N14" s="37">
        <f>'Summary - Client (MSD)'!$J15/'Summary - Client (MSD)'!$D$3</f>
        <v>0.69230769230769229</v>
      </c>
      <c r="O14" s="33">
        <f>'Summary - Client (MSJ)'!$K15</f>
        <v>1.5</v>
      </c>
      <c r="P14" s="37">
        <f>'Summary - Client (MSJ)'!$J15/'Summary - Client (MSJ)'!$D$3</f>
        <v>1</v>
      </c>
    </row>
    <row r="15" spans="1:18" x14ac:dyDescent="0.2">
      <c r="A15" s="74" t="s">
        <v>207</v>
      </c>
      <c r="B15" s="74"/>
      <c r="C15" s="33">
        <f>'Summary - RegCli (PfizerUS)'!$K16</f>
        <v>3.7777777777777777</v>
      </c>
      <c r="D15" s="37">
        <f>'Summary - RegCli (PfizerUS)'!$J16/'Summary - RegCli (PfizerUS)'!$D$3</f>
        <v>0.69230769230769229</v>
      </c>
      <c r="E15" s="33">
        <f>'Summary - RegCli (PfizerJPN)'!$K16</f>
        <v>2.7142857142857144</v>
      </c>
      <c r="F15" s="37">
        <f>'Summary - RegCli (PfizerJPN)'!$J16/'Summary - RegCli (PfizerJPN)'!$D$3</f>
        <v>1</v>
      </c>
      <c r="G15" s="33">
        <f>'Summary - RegCli (PfizerCN)'!$K16</f>
        <v>4.2</v>
      </c>
      <c r="H15" s="37">
        <f>'Summary - RegCli (PfizerCN)'!$J16/'Summary - RegCli (PfizerCN)'!$D$3</f>
        <v>0.29411764705882354</v>
      </c>
      <c r="I15" s="33">
        <f>'Summary - Client (Sunovion)'!$K16</f>
        <v>4</v>
      </c>
      <c r="J15" s="37">
        <f>'Summary - Client (Sunovion)'!$J16/'Summary - Client (Sunovion)'!$D$3</f>
        <v>0.33333333333333331</v>
      </c>
      <c r="K15" s="33">
        <f>'Summary - Client (Lilly)'!$K16</f>
        <v>2.6</v>
      </c>
      <c r="L15" s="37">
        <f>'Summary - Client (Lilly)'!$J16/'Summary - Client (Lilly)'!$D$3</f>
        <v>0.36842105263157893</v>
      </c>
      <c r="M15" s="33">
        <f>'Summary - Client (MSD)'!$K16</f>
        <v>3.7777777777777777</v>
      </c>
      <c r="N15" s="37">
        <f>'Summary - Client (MSD)'!$J16/'Summary - Client (MSD)'!$D$3</f>
        <v>0.69230769230769229</v>
      </c>
      <c r="O15" s="33">
        <f>'Summary - Client (MSJ)'!$K16</f>
        <v>1</v>
      </c>
      <c r="P15" s="37">
        <f>'Summary - Client (MSJ)'!$J16/'Summary - Client (MSJ)'!$D$3</f>
        <v>1</v>
      </c>
    </row>
    <row r="16" spans="1:18" x14ac:dyDescent="0.2">
      <c r="A16" s="74" t="s">
        <v>217</v>
      </c>
      <c r="B16" s="74"/>
      <c r="C16" s="33">
        <f>'Summary - RegCli (PfizerUS)'!$K17</f>
        <v>3.6666666666666665</v>
      </c>
      <c r="D16" s="37">
        <f>'Summary - RegCli (PfizerUS)'!$J17/'Summary - RegCli (PfizerUS)'!$D$3</f>
        <v>0.69230769230769229</v>
      </c>
      <c r="E16" s="33">
        <f>'Summary - RegCli (PfizerJPN)'!$K17</f>
        <v>2.6666666666666665</v>
      </c>
      <c r="F16" s="37">
        <f>'Summary - RegCli (PfizerJPN)'!$J17/'Summary - RegCli (PfizerJPN)'!$D$3</f>
        <v>1</v>
      </c>
      <c r="G16" s="33">
        <f>'Summary - RegCli (PfizerCN)'!$K17</f>
        <v>3.8</v>
      </c>
      <c r="H16" s="37">
        <f>'Summary - RegCli (PfizerCN)'!$J17/'Summary - RegCli (PfizerCN)'!$D$3</f>
        <v>0.29411764705882354</v>
      </c>
      <c r="I16" s="33">
        <f>'Summary - Client (Sunovion)'!$K17</f>
        <v>3</v>
      </c>
      <c r="J16" s="37">
        <f>'Summary - Client (Sunovion)'!$J17/'Summary - Client (Sunovion)'!$D$3</f>
        <v>0.33333333333333331</v>
      </c>
      <c r="K16" s="33">
        <f>'Summary - Client (Lilly)'!$K17</f>
        <v>3.25</v>
      </c>
      <c r="L16" s="37">
        <f>'Summary - Client (Lilly)'!$J17/'Summary - Client (Lilly)'!$D$3</f>
        <v>0.36842105263157893</v>
      </c>
      <c r="M16" s="33">
        <f>'Summary - Client (MSD)'!$K17</f>
        <v>2.4285714285714284</v>
      </c>
      <c r="N16" s="37">
        <f>'Summary - Client (MSD)'!$J17/'Summary - Client (MSD)'!$D$3</f>
        <v>0.69230769230769229</v>
      </c>
      <c r="O16" s="33">
        <f>'Summary - Client (MSJ)'!$K17</f>
        <v>1</v>
      </c>
      <c r="P16" s="37">
        <f>'Summary - Client (MSJ)'!$J17/'Summary - Client (MSJ)'!$D$3</f>
        <v>1</v>
      </c>
    </row>
    <row r="17" spans="1:16" x14ac:dyDescent="0.2">
      <c r="A17" s="74" t="s">
        <v>208</v>
      </c>
      <c r="B17" s="74"/>
      <c r="C17" s="33">
        <f>'Summary - RegCli (PfizerUS)'!$K18</f>
        <v>3.875</v>
      </c>
      <c r="D17" s="37">
        <f>'Summary - RegCli (PfizerUS)'!$J18/'Summary - RegCli (PfizerUS)'!$D$3</f>
        <v>0.69230769230769229</v>
      </c>
      <c r="E17" s="33">
        <f>'Summary - RegCli (PfizerJPN)'!$K18</f>
        <v>2.5</v>
      </c>
      <c r="F17" s="37">
        <f>'Summary - RegCli (PfizerJPN)'!$J18/'Summary - RegCli (PfizerJPN)'!$D$3</f>
        <v>1</v>
      </c>
      <c r="G17" s="33">
        <f>'Summary - RegCli (PfizerCN)'!$K18</f>
        <v>4</v>
      </c>
      <c r="H17" s="37">
        <f>'Summary - RegCli (PfizerCN)'!$J18/'Summary - RegCli (PfizerCN)'!$D$3</f>
        <v>0.29411764705882354</v>
      </c>
      <c r="I17" s="33">
        <f>'Summary - Client (Sunovion)'!$K18</f>
        <v>3</v>
      </c>
      <c r="J17" s="37">
        <f>'Summary - Client (Sunovion)'!$J18/'Summary - Client (Sunovion)'!$D$3</f>
        <v>0.33333333333333331</v>
      </c>
      <c r="K17" s="33">
        <f>'Summary - Client (Lilly)'!$K18</f>
        <v>3</v>
      </c>
      <c r="L17" s="37">
        <f>'Summary - Client (Lilly)'!$J18/'Summary - Client (Lilly)'!$D$3</f>
        <v>0.36842105263157893</v>
      </c>
      <c r="M17" s="33">
        <f>'Summary - Client (MSD)'!$K18</f>
        <v>3.3333333333333335</v>
      </c>
      <c r="N17" s="37">
        <f>'Summary - Client (MSD)'!$J18/'Summary - Client (MSD)'!$D$3</f>
        <v>0.69230769230769229</v>
      </c>
      <c r="O17" s="33">
        <f>'Summary - Client (MSJ)'!$K18</f>
        <v>1</v>
      </c>
      <c r="P17" s="37">
        <f>'Summary - Client (MSJ)'!$J18/'Summary - Client (MSJ)'!$D$3</f>
        <v>1</v>
      </c>
    </row>
    <row r="18" spans="1:16" x14ac:dyDescent="0.2">
      <c r="A18" s="74" t="s">
        <v>209</v>
      </c>
      <c r="B18" s="74"/>
      <c r="C18" s="33">
        <f>'Summary - RegCli (PfizerUS)'!$K19</f>
        <v>3.375</v>
      </c>
      <c r="D18" s="37">
        <f>'Summary - RegCli (PfizerUS)'!$J19/'Summary - RegCli (PfizerUS)'!$D$3</f>
        <v>0.69230769230769229</v>
      </c>
      <c r="E18" s="33">
        <f>'Summary - RegCli (PfizerJPN)'!$K19</f>
        <v>2.5714285714285716</v>
      </c>
      <c r="F18" s="37">
        <f>'Summary - RegCli (PfizerJPN)'!$J19/'Summary - RegCli (PfizerJPN)'!$D$3</f>
        <v>1</v>
      </c>
      <c r="G18" s="33">
        <f>'Summary - RegCli (PfizerCN)'!$K19</f>
        <v>4.25</v>
      </c>
      <c r="H18" s="37">
        <f>'Summary - RegCli (PfizerCN)'!$J19/'Summary - RegCli (PfizerCN)'!$D$3</f>
        <v>0.29411764705882354</v>
      </c>
      <c r="I18" s="33">
        <f>'Summary - Client (Sunovion)'!$K19</f>
        <v>3</v>
      </c>
      <c r="J18" s="37">
        <f>'Summary - Client (Sunovion)'!$J19/'Summary - Client (Sunovion)'!$D$3</f>
        <v>0.33333333333333331</v>
      </c>
      <c r="K18" s="33">
        <f>'Summary - Client (Lilly)'!$K19</f>
        <v>2.6666666666666665</v>
      </c>
      <c r="L18" s="37">
        <f>'Summary - Client (Lilly)'!$J19/'Summary - Client (Lilly)'!$D$3</f>
        <v>0.36842105263157893</v>
      </c>
      <c r="M18" s="33">
        <f>'Summary - Client (MSD)'!$K19</f>
        <v>3</v>
      </c>
      <c r="N18" s="37">
        <f>'Summary - Client (MSD)'!$J19/'Summary - Client (MSD)'!$D$3</f>
        <v>0.69230769230769229</v>
      </c>
      <c r="O18" s="33">
        <f>'Summary - Client (MSJ)'!$K19</f>
        <v>1</v>
      </c>
      <c r="P18" s="37">
        <f>'Summary - Client (MSJ)'!$J19/'Summary - Client (MSJ)'!$D$3</f>
        <v>1</v>
      </c>
    </row>
    <row r="19" spans="1:16" x14ac:dyDescent="0.2">
      <c r="A19" s="74" t="s">
        <v>210</v>
      </c>
      <c r="B19" s="74"/>
      <c r="C19" s="33">
        <f>'Summary - RegCli (PfizerUS)'!$K20</f>
        <v>3</v>
      </c>
      <c r="D19" s="37">
        <f>'Summary - RegCli (PfizerUS)'!$J20/'Summary - RegCli (PfizerUS)'!$D$3</f>
        <v>0.69230769230769229</v>
      </c>
      <c r="E19" s="33">
        <f>'Summary - RegCli (PfizerJPN)'!$K20</f>
        <v>2.6</v>
      </c>
      <c r="F19" s="37">
        <f>'Summary - RegCli (PfizerJPN)'!$J20/'Summary - RegCli (PfizerJPN)'!$D$3</f>
        <v>1</v>
      </c>
      <c r="G19" s="33">
        <f>'Summary - RegCli (PfizerCN)'!$K20</f>
        <v>4.25</v>
      </c>
      <c r="H19" s="37">
        <f>'Summary - RegCli (PfizerCN)'!$J20/'Summary - RegCli (PfizerCN)'!$D$3</f>
        <v>0.29411764705882354</v>
      </c>
      <c r="I19" s="33">
        <f>'Summary - Client (Sunovion)'!$K20</f>
        <v>4</v>
      </c>
      <c r="J19" s="37">
        <f>'Summary - Client (Sunovion)'!$J20/'Summary - Client (Sunovion)'!$D$3</f>
        <v>0.33333333333333331</v>
      </c>
      <c r="K19" s="33">
        <f>'Summary - Client (Lilly)'!$K20</f>
        <v>2.6666666666666665</v>
      </c>
      <c r="L19" s="37">
        <f>'Summary - Client (Lilly)'!$J20/'Summary - Client (Lilly)'!$D$3</f>
        <v>0.36842105263157893</v>
      </c>
      <c r="M19" s="33">
        <f>'Summary - Client (MSD)'!$K20</f>
        <v>3.1428571428571428</v>
      </c>
      <c r="N19" s="37">
        <f>'Summary - Client (MSD)'!$J20/'Summary - Client (MSD)'!$D$3</f>
        <v>0.69230769230769229</v>
      </c>
      <c r="O19" s="33">
        <f>'Summary - Client (MSJ)'!$K20</f>
        <v>1</v>
      </c>
      <c r="P19" s="37">
        <f>'Summary - Client (MSJ)'!$J20/'Summary - Client (MSJ)'!$D$3</f>
        <v>1</v>
      </c>
    </row>
    <row r="20" spans="1:16" x14ac:dyDescent="0.2">
      <c r="C20" s="36">
        <v>5</v>
      </c>
      <c r="E20" s="36">
        <v>5</v>
      </c>
      <c r="G20" s="36">
        <v>5</v>
      </c>
      <c r="I20" s="35">
        <v>5</v>
      </c>
      <c r="K20" s="35">
        <v>5</v>
      </c>
      <c r="M20" s="35">
        <v>5</v>
      </c>
      <c r="O20" s="35">
        <v>5</v>
      </c>
      <c r="P20" s="38"/>
    </row>
    <row r="21" spans="1:16" x14ac:dyDescent="0.2">
      <c r="C21" s="31">
        <v>0</v>
      </c>
      <c r="E21" s="31">
        <v>0</v>
      </c>
      <c r="G21" s="31">
        <v>0</v>
      </c>
      <c r="I21">
        <v>0</v>
      </c>
      <c r="K21">
        <v>0</v>
      </c>
      <c r="M21">
        <v>0</v>
      </c>
      <c r="O21">
        <v>0</v>
      </c>
      <c r="P21" s="38"/>
    </row>
    <row r="22" spans="1:16" ht="15" thickBot="1" x14ac:dyDescent="0.25">
      <c r="B22" s="39" t="s">
        <v>291</v>
      </c>
      <c r="C22" s="40">
        <f>AVERAGE(C13:C19)</f>
        <v>3.6071428571428572</v>
      </c>
      <c r="D22" s="41"/>
      <c r="E22" s="40">
        <f>AVERAGE(E13:E19)</f>
        <v>2.7217687074829935</v>
      </c>
      <c r="F22" s="41"/>
      <c r="G22" s="40">
        <f>AVERAGE(G13:G19)</f>
        <v>4.0714285714285712</v>
      </c>
      <c r="H22" s="41"/>
      <c r="I22" s="40">
        <f>AVERAGE(I13:I19)</f>
        <v>3.5714285714285716</v>
      </c>
      <c r="J22" s="41"/>
      <c r="K22" s="40">
        <f>AVERAGE(K13:K19)</f>
        <v>2.9071428571428575</v>
      </c>
      <c r="L22" s="41"/>
      <c r="M22" s="40">
        <f>AVERAGE(M13:M19)</f>
        <v>3.2145691609977325</v>
      </c>
      <c r="N22" s="41"/>
      <c r="O22" s="40">
        <f>AVERAGE(O13:O19)</f>
        <v>1.1428571428571428</v>
      </c>
      <c r="P22" s="41"/>
    </row>
    <row r="23" spans="1:16" ht="15" thickTop="1" x14ac:dyDescent="0.2">
      <c r="G23" s="31"/>
      <c r="P23" s="38"/>
    </row>
    <row r="24" spans="1:16" x14ac:dyDescent="0.2">
      <c r="A24" s="73" t="s">
        <v>272</v>
      </c>
      <c r="B24" s="73"/>
      <c r="C24" s="70" t="s">
        <v>312</v>
      </c>
      <c r="D24" s="70"/>
      <c r="E24" s="70" t="s">
        <v>313</v>
      </c>
      <c r="F24" s="70"/>
      <c r="G24" s="70" t="s">
        <v>339</v>
      </c>
      <c r="H24" s="70"/>
      <c r="I24" s="71" t="s">
        <v>88</v>
      </c>
      <c r="J24" s="71"/>
      <c r="K24" s="59" t="s">
        <v>126</v>
      </c>
      <c r="L24" s="59"/>
      <c r="M24" s="60" t="s">
        <v>167</v>
      </c>
      <c r="N24" s="60"/>
      <c r="O24" s="61" t="s">
        <v>294</v>
      </c>
      <c r="P24" s="61"/>
    </row>
    <row r="25" spans="1:16" x14ac:dyDescent="0.2">
      <c r="A25" s="75" t="s">
        <v>259</v>
      </c>
      <c r="B25" s="75"/>
      <c r="C25" s="32" t="s">
        <v>291</v>
      </c>
      <c r="D25" s="38" t="s">
        <v>293</v>
      </c>
      <c r="E25" s="32" t="s">
        <v>291</v>
      </c>
      <c r="F25" s="38" t="s">
        <v>293</v>
      </c>
      <c r="G25" s="32" t="s">
        <v>291</v>
      </c>
      <c r="H25" s="38" t="s">
        <v>293</v>
      </c>
      <c r="I25" s="32" t="s">
        <v>291</v>
      </c>
      <c r="J25" s="38" t="s">
        <v>293</v>
      </c>
      <c r="K25" s="32" t="s">
        <v>291</v>
      </c>
      <c r="L25" s="38" t="s">
        <v>293</v>
      </c>
      <c r="M25" s="32" t="s">
        <v>291</v>
      </c>
      <c r="N25" s="38" t="s">
        <v>293</v>
      </c>
      <c r="O25" s="32" t="s">
        <v>291</v>
      </c>
      <c r="P25" s="38" t="s">
        <v>293</v>
      </c>
    </row>
    <row r="26" spans="1:16" x14ac:dyDescent="0.2">
      <c r="A26" s="74" t="s">
        <v>218</v>
      </c>
      <c r="B26" s="74"/>
      <c r="C26" s="31">
        <f>'Summary - RegCli (PfizerUS)'!$K27</f>
        <v>4</v>
      </c>
      <c r="D26" s="37">
        <f>'Summary - RegCli (PfizerUS)'!$J27/'Summary - RegCli (PfizerUS)'!$D$3</f>
        <v>0.69230769230769229</v>
      </c>
      <c r="E26" s="31">
        <f>'Summary - RegCli (PfizerJPN)'!$K27</f>
        <v>3</v>
      </c>
      <c r="F26" s="37">
        <f>'Summary - RegCli (PfizerJPN)'!$J27/'Summary - RegCli (PfizerJPN)'!$D$3</f>
        <v>0.875</v>
      </c>
      <c r="G26" s="33">
        <f>'Summary - RegCli (PfizerCN)'!$K27</f>
        <v>4</v>
      </c>
      <c r="H26" s="37">
        <f>'Summary - RegCli (PfizerCN)'!$J27/'Summary - RegCli (PfizerCN)'!$D$3</f>
        <v>0.23529411764705882</v>
      </c>
      <c r="I26" s="31">
        <f>'Summary - Client (Sunovion)'!$K27</f>
        <v>5</v>
      </c>
      <c r="J26" s="37">
        <f>'Summary - Client (Sunovion)'!$J27/'Summary - Client (Sunovion)'!$D$3</f>
        <v>0.33333333333333331</v>
      </c>
      <c r="K26" s="31">
        <f>'Summary - Client (Lilly)'!$K27</f>
        <v>2.75</v>
      </c>
      <c r="L26" s="37">
        <f>'Summary - Client (Lilly)'!$J27/'Summary - Client (Lilly)'!$D$3</f>
        <v>0.31578947368421051</v>
      </c>
      <c r="M26" s="33">
        <f>'Summary - Client (MSD)'!$K27</f>
        <v>3.625</v>
      </c>
      <c r="N26" s="37">
        <f>'Summary - Client (MSD)'!$J27/'Summary - Client (MSD)'!$D$3</f>
        <v>0.61538461538461542</v>
      </c>
      <c r="O26" s="33">
        <f>'Summary - Client (MSJ)'!$K27</f>
        <v>2</v>
      </c>
      <c r="P26" s="37">
        <f>'Summary - Client (MSJ)'!$J27/'Summary - Client (MSJ)'!$D$3</f>
        <v>1</v>
      </c>
    </row>
    <row r="27" spans="1:16" x14ac:dyDescent="0.2">
      <c r="A27" s="74" t="s">
        <v>219</v>
      </c>
      <c r="B27" s="74"/>
      <c r="C27" s="31">
        <f>'Summary - RegCli (PfizerUS)'!$K28</f>
        <v>4.2222222222222223</v>
      </c>
      <c r="D27" s="37">
        <f>'Summary - RegCli (PfizerUS)'!$J28/'Summary - RegCli (PfizerUS)'!$D$3</f>
        <v>0.69230769230769229</v>
      </c>
      <c r="E27" s="31">
        <f>'Summary - RegCli (PfizerJPN)'!$K28</f>
        <v>3</v>
      </c>
      <c r="F27" s="37">
        <f>'Summary - RegCli (PfizerJPN)'!$J28/'Summary - RegCli (PfizerJPN)'!$D$3</f>
        <v>0.875</v>
      </c>
      <c r="G27" s="33">
        <f>'Summary - RegCli (PfizerCN)'!$K28</f>
        <v>4.25</v>
      </c>
      <c r="H27" s="37">
        <f>'Summary - RegCli (PfizerCN)'!$J28/'Summary - RegCli (PfizerCN)'!$D$3</f>
        <v>0.23529411764705882</v>
      </c>
      <c r="I27" s="31">
        <f>'Summary - Client (Sunovion)'!$K28</f>
        <v>5</v>
      </c>
      <c r="J27" s="37">
        <f>'Summary - Client (Sunovion)'!$J28/'Summary - Client (Sunovion)'!$D$3</f>
        <v>0.33333333333333331</v>
      </c>
      <c r="K27" s="31">
        <f>'Summary - Client (Lilly)'!$K28</f>
        <v>2.6</v>
      </c>
      <c r="L27" s="37">
        <f>'Summary - Client (Lilly)'!$J28/'Summary - Client (Lilly)'!$D$3</f>
        <v>0.31578947368421051</v>
      </c>
      <c r="M27" s="33">
        <f>'Summary - Client (MSD)'!$K28</f>
        <v>3.625</v>
      </c>
      <c r="N27" s="37">
        <f>'Summary - Client (MSD)'!$J28/'Summary - Client (MSD)'!$D$3</f>
        <v>0.61538461538461542</v>
      </c>
      <c r="O27" s="33">
        <f>'Summary - Client (MSJ)'!$K28</f>
        <v>2</v>
      </c>
      <c r="P27" s="37">
        <f>'Summary - Client (MSJ)'!$J28/'Summary - Client (MSJ)'!$D$3</f>
        <v>1</v>
      </c>
    </row>
    <row r="28" spans="1:16" x14ac:dyDescent="0.2">
      <c r="A28" s="74" t="s">
        <v>220</v>
      </c>
      <c r="B28" s="74"/>
      <c r="C28" s="31">
        <f>'Summary - RegCli (PfizerUS)'!$K29</f>
        <v>4.1111111111111107</v>
      </c>
      <c r="D28" s="37">
        <f>'Summary - RegCli (PfizerUS)'!$J29/'Summary - RegCli (PfizerUS)'!$D$3</f>
        <v>0.69230769230769229</v>
      </c>
      <c r="E28" s="31">
        <f>'Summary - RegCli (PfizerJPN)'!$K29</f>
        <v>2.6666666666666665</v>
      </c>
      <c r="F28" s="37">
        <f>'Summary - RegCli (PfizerJPN)'!$J29/'Summary - RegCli (PfizerJPN)'!$D$3</f>
        <v>0.875</v>
      </c>
      <c r="G28" s="33">
        <f>'Summary - RegCli (PfizerCN)'!$K29</f>
        <v>4.5</v>
      </c>
      <c r="H28" s="37">
        <f>'Summary - RegCli (PfizerCN)'!$J29/'Summary - RegCli (PfizerCN)'!$D$3</f>
        <v>0.23529411764705882</v>
      </c>
      <c r="I28" s="31">
        <f>'Summary - Client (Sunovion)'!$K29</f>
        <v>5</v>
      </c>
      <c r="J28" s="37">
        <f>'Summary - Client (Sunovion)'!$J29/'Summary - Client (Sunovion)'!$D$3</f>
        <v>0.33333333333333331</v>
      </c>
      <c r="K28" s="31">
        <f>'Summary - Client (Lilly)'!$K29</f>
        <v>3</v>
      </c>
      <c r="L28" s="37">
        <f>'Summary - Client (Lilly)'!$J29/'Summary - Client (Lilly)'!$D$3</f>
        <v>0.31578947368421051</v>
      </c>
      <c r="M28" s="33">
        <f>'Summary - Client (MSD)'!$K29</f>
        <v>3.25</v>
      </c>
      <c r="N28" s="37">
        <f>'Summary - Client (MSD)'!$J29/'Summary - Client (MSD)'!$D$3</f>
        <v>0.61538461538461542</v>
      </c>
      <c r="O28" s="33">
        <f>'Summary - Client (MSJ)'!$K29</f>
        <v>1.5</v>
      </c>
      <c r="P28" s="37">
        <f>'Summary - Client (MSJ)'!$J29/'Summary - Client (MSJ)'!$D$3</f>
        <v>1</v>
      </c>
    </row>
    <row r="29" spans="1:16" x14ac:dyDescent="0.2">
      <c r="C29" s="36">
        <v>5</v>
      </c>
      <c r="E29" s="36">
        <v>5</v>
      </c>
      <c r="G29" s="36">
        <v>5</v>
      </c>
      <c r="I29" s="35">
        <v>5</v>
      </c>
      <c r="K29" s="35">
        <v>5</v>
      </c>
      <c r="M29" s="35">
        <v>5</v>
      </c>
      <c r="O29" s="35">
        <v>5</v>
      </c>
      <c r="P29" s="38"/>
    </row>
    <row r="30" spans="1:16" x14ac:dyDescent="0.2">
      <c r="C30" s="31">
        <v>0</v>
      </c>
      <c r="E30" s="31">
        <v>0</v>
      </c>
      <c r="G30" s="31">
        <v>0</v>
      </c>
      <c r="I30">
        <v>0</v>
      </c>
      <c r="K30">
        <v>0</v>
      </c>
      <c r="M30">
        <v>0</v>
      </c>
      <c r="O30">
        <v>0</v>
      </c>
      <c r="P30" s="38"/>
    </row>
    <row r="31" spans="1:16" ht="15" thickBot="1" x14ac:dyDescent="0.25">
      <c r="B31" s="39" t="s">
        <v>291</v>
      </c>
      <c r="C31" s="40">
        <f>AVERAGE(C26:C28)</f>
        <v>4.1111111111111107</v>
      </c>
      <c r="D31" s="41"/>
      <c r="E31" s="40">
        <f>AVERAGE(E26:E28)</f>
        <v>2.8888888888888888</v>
      </c>
      <c r="F31" s="41"/>
      <c r="G31" s="40">
        <f>AVERAGE(G26:G28)</f>
        <v>4.25</v>
      </c>
      <c r="H31" s="41"/>
      <c r="I31" s="40">
        <f>AVERAGE(I26:I28)</f>
        <v>5</v>
      </c>
      <c r="J31" s="41"/>
      <c r="K31" s="40">
        <f>AVERAGE(K26:K28)</f>
        <v>2.7833333333333332</v>
      </c>
      <c r="L31" s="41"/>
      <c r="M31" s="40">
        <f>AVERAGE(M26:M28)</f>
        <v>3.5</v>
      </c>
      <c r="N31" s="41"/>
      <c r="O31" s="40">
        <f>AVERAGE(O26:O28)</f>
        <v>1.8333333333333333</v>
      </c>
      <c r="P31" s="41"/>
    </row>
    <row r="32" spans="1:16" ht="15" thickTop="1" x14ac:dyDescent="0.2">
      <c r="G32" s="31"/>
      <c r="P32" s="38"/>
    </row>
    <row r="33" spans="1:16" x14ac:dyDescent="0.2">
      <c r="A33" s="73" t="s">
        <v>273</v>
      </c>
      <c r="B33" s="73"/>
      <c r="C33" s="70" t="s">
        <v>312</v>
      </c>
      <c r="D33" s="70"/>
      <c r="E33" s="70" t="s">
        <v>313</v>
      </c>
      <c r="F33" s="70"/>
      <c r="G33" s="70" t="s">
        <v>339</v>
      </c>
      <c r="H33" s="70"/>
      <c r="I33" s="71" t="s">
        <v>88</v>
      </c>
      <c r="J33" s="71"/>
      <c r="K33" s="59" t="s">
        <v>126</v>
      </c>
      <c r="L33" s="59"/>
      <c r="M33" s="60" t="s">
        <v>167</v>
      </c>
      <c r="N33" s="60"/>
      <c r="O33" s="61" t="s">
        <v>294</v>
      </c>
      <c r="P33" s="61"/>
    </row>
    <row r="34" spans="1:16" x14ac:dyDescent="0.2">
      <c r="A34" s="75" t="s">
        <v>259</v>
      </c>
      <c r="B34" s="75"/>
      <c r="C34" s="32" t="s">
        <v>291</v>
      </c>
      <c r="D34" s="38" t="s">
        <v>293</v>
      </c>
      <c r="E34" s="32" t="s">
        <v>291</v>
      </c>
      <c r="F34" s="38" t="s">
        <v>293</v>
      </c>
      <c r="G34" s="32" t="s">
        <v>291</v>
      </c>
      <c r="H34" s="38" t="s">
        <v>293</v>
      </c>
      <c r="I34" s="32" t="s">
        <v>291</v>
      </c>
      <c r="J34" s="38" t="s">
        <v>293</v>
      </c>
      <c r="K34" s="32" t="s">
        <v>291</v>
      </c>
      <c r="L34" s="38" t="s">
        <v>293</v>
      </c>
      <c r="M34" s="32" t="s">
        <v>291</v>
      </c>
      <c r="N34" s="38" t="s">
        <v>293</v>
      </c>
      <c r="O34" s="32" t="s">
        <v>291</v>
      </c>
      <c r="P34" s="38" t="s">
        <v>293</v>
      </c>
    </row>
    <row r="35" spans="1:16" x14ac:dyDescent="0.2">
      <c r="A35" s="74" t="s">
        <v>221</v>
      </c>
      <c r="B35" s="74"/>
      <c r="C35" s="31">
        <f>'Summary - RegCli (PfizerUS)'!$K36</f>
        <v>4</v>
      </c>
      <c r="D35" s="37">
        <f>'Summary - RegCli (PfizerUS)'!$J36/'Summary - RegCli (PfizerUS)'!$D$3</f>
        <v>0.69230769230769229</v>
      </c>
      <c r="E35" s="31">
        <f>'Summary - RegCli (PfizerJPN)'!$K36</f>
        <v>2.4285714285714284</v>
      </c>
      <c r="F35" s="37">
        <f>'Summary - RegCli (PfizerJPN)'!$J36/'Summary - RegCli (PfizerJPN)'!$D$3</f>
        <v>1</v>
      </c>
      <c r="G35" s="33">
        <f>'Summary - RegCli (PfizerCN)'!$K36</f>
        <v>4.2</v>
      </c>
      <c r="H35" s="37">
        <f>'Summary - RegCli (PfizerCN)'!$J36/'Summary - RegCli (PfizerCN)'!$D$3</f>
        <v>0.29411764705882354</v>
      </c>
      <c r="I35" s="31">
        <f>'Summary - Client (Sunovion)'!$K36</f>
        <v>4</v>
      </c>
      <c r="J35" s="37">
        <f>'Summary - Client (Sunovion)'!$J36/'Summary - Client (Sunovion)'!$D$3</f>
        <v>0.33333333333333331</v>
      </c>
      <c r="K35" s="31">
        <f>'Summary - Client (Lilly)'!$K36</f>
        <v>3.1666666666666665</v>
      </c>
      <c r="L35" s="37">
        <f>'Summary - Client (Lilly)'!$J36/'Summary - Client (Lilly)'!$D$3</f>
        <v>0.31578947368421051</v>
      </c>
      <c r="M35" s="33">
        <f>'Summary - Client (MSD)'!$K36</f>
        <v>2.5</v>
      </c>
      <c r="N35" s="37">
        <f>'Summary - Client (MSD)'!$J36/'Summary - Client (MSD)'!$D$3</f>
        <v>0.46153846153846156</v>
      </c>
      <c r="O35" s="33">
        <f>'Summary - Client (MSJ)'!$K36</f>
        <v>1.5</v>
      </c>
      <c r="P35" s="37">
        <f>'Summary - Client (MSJ)'!$J36/'Summary - Client (MSJ)'!$D$3</f>
        <v>1</v>
      </c>
    </row>
    <row r="36" spans="1:16" x14ac:dyDescent="0.2">
      <c r="A36" s="74" t="s">
        <v>222</v>
      </c>
      <c r="B36" s="74"/>
      <c r="C36" s="31">
        <f>'Summary - RegCli (PfizerUS)'!$K37</f>
        <v>4.4444444444444446</v>
      </c>
      <c r="D36" s="37">
        <f>'Summary - RegCli (PfizerUS)'!$J37/'Summary - RegCli (PfizerUS)'!$D$3</f>
        <v>0.69230769230769229</v>
      </c>
      <c r="E36" s="31">
        <f>'Summary - RegCli (PfizerJPN)'!$K37</f>
        <v>3.1666666666666665</v>
      </c>
      <c r="F36" s="37">
        <f>'Summary - RegCli (PfizerJPN)'!$J37/'Summary - RegCli (PfizerJPN)'!$D$3</f>
        <v>1</v>
      </c>
      <c r="G36" s="33">
        <f>'Summary - RegCli (PfizerCN)'!$K37</f>
        <v>4.4000000000000004</v>
      </c>
      <c r="H36" s="37">
        <f>'Summary - RegCli (PfizerCN)'!$J37/'Summary - RegCli (PfizerCN)'!$D$3</f>
        <v>0.29411764705882354</v>
      </c>
      <c r="I36" s="31">
        <f>'Summary - Client (Sunovion)'!$K37</f>
        <v>5</v>
      </c>
      <c r="J36" s="37">
        <f>'Summary - Client (Sunovion)'!$J37/'Summary - Client (Sunovion)'!$D$3</f>
        <v>0.33333333333333331</v>
      </c>
      <c r="K36" s="31">
        <f>'Summary - Client (Lilly)'!$K37</f>
        <v>3.6</v>
      </c>
      <c r="L36" s="37">
        <f>'Summary - Client (Lilly)'!$J37/'Summary - Client (Lilly)'!$D$3</f>
        <v>0.31578947368421051</v>
      </c>
      <c r="M36" s="33">
        <f>'Summary - Client (MSD)'!$K37</f>
        <v>3.5</v>
      </c>
      <c r="N36" s="37">
        <f>'Summary - Client (MSD)'!$J37/'Summary - Client (MSD)'!$D$3</f>
        <v>0.46153846153846156</v>
      </c>
      <c r="O36" s="33">
        <f>'Summary - Client (MSJ)'!$K37</f>
        <v>2</v>
      </c>
      <c r="P36" s="37">
        <f>'Summary - Client (MSJ)'!$J37/'Summary - Client (MSJ)'!$D$3</f>
        <v>1</v>
      </c>
    </row>
    <row r="37" spans="1:16" x14ac:dyDescent="0.2">
      <c r="A37" s="74" t="s">
        <v>223</v>
      </c>
      <c r="B37" s="74"/>
      <c r="C37" s="31">
        <f>'Summary - RegCli (PfizerUS)'!$K38</f>
        <v>4.333333333333333</v>
      </c>
      <c r="D37" s="37">
        <f>'Summary - RegCli (PfizerUS)'!$J38/'Summary - RegCli (PfizerUS)'!$D$3</f>
        <v>0.69230769230769229</v>
      </c>
      <c r="E37" s="31">
        <f>'Summary - RegCli (PfizerJPN)'!$K38</f>
        <v>2.625</v>
      </c>
      <c r="F37" s="37">
        <f>'Summary - RegCli (PfizerJPN)'!$J38/'Summary - RegCli (PfizerJPN)'!$D$3</f>
        <v>1</v>
      </c>
      <c r="G37" s="33">
        <f>'Summary - RegCli (PfizerCN)'!$K38</f>
        <v>4.4000000000000004</v>
      </c>
      <c r="H37" s="37">
        <f>'Summary - RegCli (PfizerCN)'!$J38/'Summary - RegCli (PfizerCN)'!$D$3</f>
        <v>0.29411764705882354</v>
      </c>
      <c r="I37" s="31">
        <f>'Summary - Client (Sunovion)'!$K38</f>
        <v>4</v>
      </c>
      <c r="J37" s="37">
        <f>'Summary - Client (Sunovion)'!$J38/'Summary - Client (Sunovion)'!$D$3</f>
        <v>0.33333333333333331</v>
      </c>
      <c r="K37" s="31">
        <f>'Summary - Client (Lilly)'!$K38</f>
        <v>3</v>
      </c>
      <c r="L37" s="37">
        <f>'Summary - Client (Lilly)'!$J38/'Summary - Client (Lilly)'!$D$3</f>
        <v>0.31578947368421051</v>
      </c>
      <c r="M37" s="33">
        <f>'Summary - Client (MSD)'!$K38</f>
        <v>2.6666666666666665</v>
      </c>
      <c r="N37" s="37">
        <f>'Summary - Client (MSD)'!$J38/'Summary - Client (MSD)'!$D$3</f>
        <v>0.46153846153846156</v>
      </c>
      <c r="O37" s="33">
        <f>'Summary - Client (MSJ)'!$K38</f>
        <v>1.5</v>
      </c>
      <c r="P37" s="37">
        <f>'Summary - Client (MSJ)'!$J38/'Summary - Client (MSJ)'!$D$3</f>
        <v>1</v>
      </c>
    </row>
    <row r="38" spans="1:16" x14ac:dyDescent="0.2">
      <c r="A38" s="74" t="s">
        <v>224</v>
      </c>
      <c r="B38" s="74"/>
      <c r="C38" s="31">
        <f>'Summary - RegCli (PfizerUS)'!$K39</f>
        <v>4.333333333333333</v>
      </c>
      <c r="D38" s="37">
        <f>'Summary - RegCli (PfizerUS)'!$J39/'Summary - RegCli (PfizerUS)'!$D$3</f>
        <v>0.69230769230769229</v>
      </c>
      <c r="E38" s="31">
        <f>'Summary - RegCli (PfizerJPN)'!$K39</f>
        <v>2.875</v>
      </c>
      <c r="F38" s="37">
        <f>'Summary - RegCli (PfizerJPN)'!$J39/'Summary - RegCli (PfizerJPN)'!$D$3</f>
        <v>1</v>
      </c>
      <c r="G38" s="33">
        <f>'Summary - RegCli (PfizerCN)'!$K39</f>
        <v>4.5999999999999996</v>
      </c>
      <c r="H38" s="37">
        <f>'Summary - RegCli (PfizerCN)'!$J39/'Summary - RegCli (PfizerCN)'!$D$3</f>
        <v>0.29411764705882354</v>
      </c>
      <c r="I38" s="31">
        <f>'Summary - Client (Sunovion)'!$K39</f>
        <v>4</v>
      </c>
      <c r="J38" s="37">
        <f>'Summary - Client (Sunovion)'!$J39/'Summary - Client (Sunovion)'!$D$3</f>
        <v>0.33333333333333331</v>
      </c>
      <c r="K38" s="31">
        <f>'Summary - Client (Lilly)'!$K39</f>
        <v>3.5</v>
      </c>
      <c r="L38" s="37">
        <f>'Summary - Client (Lilly)'!$J39/'Summary - Client (Lilly)'!$D$3</f>
        <v>0.31578947368421051</v>
      </c>
      <c r="M38" s="33">
        <f>'Summary - Client (MSD)'!$K39</f>
        <v>3.3333333333333335</v>
      </c>
      <c r="N38" s="37">
        <f>'Summary - Client (MSD)'!$J39/'Summary - Client (MSD)'!$D$3</f>
        <v>0.46153846153846156</v>
      </c>
      <c r="O38" s="33">
        <f>'Summary - Client (MSJ)'!$K39</f>
        <v>1.5</v>
      </c>
      <c r="P38" s="37">
        <f>'Summary - Client (MSJ)'!$J39/'Summary - Client (MSJ)'!$D$3</f>
        <v>1</v>
      </c>
    </row>
    <row r="39" spans="1:16" x14ac:dyDescent="0.2">
      <c r="C39" s="36">
        <v>5</v>
      </c>
      <c r="E39" s="36">
        <v>5</v>
      </c>
      <c r="G39" s="36">
        <v>5</v>
      </c>
      <c r="I39" s="35">
        <v>5</v>
      </c>
      <c r="K39" s="35">
        <v>5</v>
      </c>
      <c r="M39" s="35">
        <v>5</v>
      </c>
      <c r="O39" s="35">
        <v>5</v>
      </c>
      <c r="P39" s="38"/>
    </row>
    <row r="40" spans="1:16" x14ac:dyDescent="0.2">
      <c r="C40" s="31">
        <v>0</v>
      </c>
      <c r="E40" s="31">
        <v>0</v>
      </c>
      <c r="G40" s="31">
        <v>0</v>
      </c>
      <c r="I40">
        <v>0</v>
      </c>
      <c r="K40">
        <v>0</v>
      </c>
      <c r="M40">
        <v>0</v>
      </c>
      <c r="O40">
        <v>0</v>
      </c>
      <c r="P40" s="38"/>
    </row>
    <row r="41" spans="1:16" ht="15" thickBot="1" x14ac:dyDescent="0.25">
      <c r="B41" s="39" t="s">
        <v>291</v>
      </c>
      <c r="C41" s="40">
        <f>AVERAGE(C35:C38)</f>
        <v>4.2777777777777777</v>
      </c>
      <c r="D41" s="41"/>
      <c r="E41" s="40">
        <f>AVERAGE(E35:E38)</f>
        <v>2.7738095238095237</v>
      </c>
      <c r="F41" s="41"/>
      <c r="G41" s="40">
        <f>AVERAGE(G35:G38)</f>
        <v>4.4000000000000004</v>
      </c>
      <c r="H41" s="41"/>
      <c r="I41" s="40">
        <f>AVERAGE(I35:I38)</f>
        <v>4.25</v>
      </c>
      <c r="J41" s="41"/>
      <c r="K41" s="40">
        <f>AVERAGE(K35:K38)</f>
        <v>3.3166666666666664</v>
      </c>
      <c r="L41" s="41"/>
      <c r="M41" s="40">
        <f>AVERAGE(M35:M38)</f>
        <v>3</v>
      </c>
      <c r="N41" s="41"/>
      <c r="O41" s="40">
        <f>AVERAGE(O35:O38)</f>
        <v>1.625</v>
      </c>
      <c r="P41" s="41"/>
    </row>
    <row r="42" spans="1:16" ht="15" thickTop="1" x14ac:dyDescent="0.2">
      <c r="G42" s="31"/>
      <c r="P42" s="38"/>
    </row>
    <row r="43" spans="1:16" x14ac:dyDescent="0.2">
      <c r="A43" s="76" t="s">
        <v>274</v>
      </c>
      <c r="B43" s="76"/>
      <c r="C43" s="70" t="s">
        <v>312</v>
      </c>
      <c r="D43" s="70"/>
      <c r="E43" s="70" t="s">
        <v>313</v>
      </c>
      <c r="F43" s="70"/>
      <c r="G43" s="70" t="s">
        <v>339</v>
      </c>
      <c r="H43" s="70"/>
      <c r="I43" s="71" t="s">
        <v>88</v>
      </c>
      <c r="J43" s="71"/>
      <c r="K43" s="59" t="s">
        <v>126</v>
      </c>
      <c r="L43" s="59"/>
      <c r="M43" s="60" t="s">
        <v>167</v>
      </c>
      <c r="N43" s="60"/>
      <c r="O43" s="61" t="s">
        <v>294</v>
      </c>
      <c r="P43" s="61"/>
    </row>
    <row r="44" spans="1:16" x14ac:dyDescent="0.2">
      <c r="A44" s="75" t="s">
        <v>259</v>
      </c>
      <c r="B44" s="75"/>
      <c r="C44" s="32" t="s">
        <v>291</v>
      </c>
      <c r="D44" s="38" t="s">
        <v>293</v>
      </c>
      <c r="E44" s="32" t="s">
        <v>291</v>
      </c>
      <c r="F44" s="38" t="s">
        <v>293</v>
      </c>
      <c r="G44" s="32" t="s">
        <v>291</v>
      </c>
      <c r="H44" s="38" t="s">
        <v>293</v>
      </c>
      <c r="I44" s="32" t="s">
        <v>291</v>
      </c>
      <c r="J44" s="38" t="s">
        <v>293</v>
      </c>
      <c r="K44" s="32" t="s">
        <v>291</v>
      </c>
      <c r="L44" s="38" t="s">
        <v>293</v>
      </c>
      <c r="M44" s="32" t="s">
        <v>291</v>
      </c>
      <c r="N44" s="38" t="s">
        <v>293</v>
      </c>
      <c r="O44" s="32" t="s">
        <v>291</v>
      </c>
      <c r="P44" s="38" t="s">
        <v>293</v>
      </c>
    </row>
    <row r="45" spans="1:16" x14ac:dyDescent="0.2">
      <c r="A45" s="74" t="s">
        <v>225</v>
      </c>
      <c r="B45" s="74"/>
      <c r="C45" s="31">
        <f>'Summary - RegCli (PfizerUS)'!$K44</f>
        <v>3.5714285714285716</v>
      </c>
      <c r="D45" s="37">
        <f>'Summary - RegCli (PfizerUS)'!$J44/'Summary - RegCli (PfizerUS)'!$D$3</f>
        <v>0.53846153846153844</v>
      </c>
      <c r="E45" s="31">
        <f>'Summary - RegCli (PfizerJPN)'!$K44</f>
        <v>3.5</v>
      </c>
      <c r="F45" s="37">
        <f>'Summary - RegCli (PfizerJPN)'!$J44/'Summary - RegCli (PfizerJPN)'!$D$3</f>
        <v>0.5</v>
      </c>
      <c r="G45" s="33" t="e">
        <f>'Summary - RegCli (PfizerCN)'!$K46</f>
        <v>#DIV/0!</v>
      </c>
      <c r="H45" s="37">
        <f>'Summary - RegCli (PfizerCN)'!$J46/'Summary - RegCli (PfizerCN)'!$D$3</f>
        <v>0</v>
      </c>
      <c r="I45" s="31" t="e">
        <f>'Summary - Client (Sunovion)'!$K44</f>
        <v>#DIV/0!</v>
      </c>
      <c r="J45" s="37">
        <f>'Summary - Client (Sunovion)'!$J44/'Summary - Client (Sunovion)'!$D$3</f>
        <v>0</v>
      </c>
      <c r="K45" s="31">
        <f>'Summary - Client (Lilly)'!$K44</f>
        <v>2.8</v>
      </c>
      <c r="L45" s="37">
        <f>'Summary - Client (Lilly)'!$J44/'Summary - Client (Lilly)'!$D$3</f>
        <v>0.31578947368421051</v>
      </c>
      <c r="M45" s="33">
        <f>'Summary - Client (MSD)'!$K44</f>
        <v>3.1666666666666665</v>
      </c>
      <c r="N45" s="37">
        <f>'Summary - Client (MSD)'!$J44/'Summary - Client (MSD)'!$D$3</f>
        <v>0.53846153846153844</v>
      </c>
      <c r="O45" s="33">
        <f>'Summary - Client (MSJ)'!$K44</f>
        <v>1</v>
      </c>
      <c r="P45" s="37">
        <f>'Summary - Client (MSJ)'!$J44/'Summary - Client (MSJ)'!$D$3</f>
        <v>1</v>
      </c>
    </row>
    <row r="46" spans="1:16" x14ac:dyDescent="0.2">
      <c r="A46" s="74" t="s">
        <v>226</v>
      </c>
      <c r="B46" s="74"/>
      <c r="C46" s="31">
        <f>'Summary - RegCli (PfizerUS)'!$K45</f>
        <v>3.8571428571428572</v>
      </c>
      <c r="D46" s="37">
        <f>'Summary - RegCli (PfizerUS)'!$J45/'Summary - RegCli (PfizerUS)'!$D$3</f>
        <v>0.53846153846153844</v>
      </c>
      <c r="E46" s="31">
        <f>'Summary - RegCli (PfizerJPN)'!$K45</f>
        <v>2.6666666666666665</v>
      </c>
      <c r="F46" s="37">
        <f>'Summary - RegCli (PfizerJPN)'!$J45/'Summary - RegCli (PfizerJPN)'!$D$3</f>
        <v>0.5</v>
      </c>
      <c r="G46" s="33">
        <f>'Summary - RegCli (PfizerCN)'!$K47</f>
        <v>0</v>
      </c>
      <c r="H46" s="37">
        <f>'Summary - RegCli (PfizerCN)'!$J47/'Summary - RegCli (PfizerCN)'!$D$3</f>
        <v>0</v>
      </c>
      <c r="I46" s="31" t="e">
        <f>'Summary - Client (Sunovion)'!$K45</f>
        <v>#DIV/0!</v>
      </c>
      <c r="J46" s="37">
        <f>'Summary - Client (Sunovion)'!$J45/'Summary - Client (Sunovion)'!$D$3</f>
        <v>0</v>
      </c>
      <c r="K46" s="31">
        <f>'Summary - Client (Lilly)'!$K45</f>
        <v>3.4</v>
      </c>
      <c r="L46" s="37">
        <f>'Summary - Client (Lilly)'!$J45/'Summary - Client (Lilly)'!$D$3</f>
        <v>0.31578947368421051</v>
      </c>
      <c r="M46" s="33">
        <f>'Summary - Client (MSD)'!$K45</f>
        <v>3.5714285714285716</v>
      </c>
      <c r="N46" s="37">
        <f>'Summary - Client (MSD)'!$J45/'Summary - Client (MSD)'!$D$3</f>
        <v>0.53846153846153844</v>
      </c>
      <c r="O46" s="33">
        <f>'Summary - Client (MSJ)'!$K45</f>
        <v>2</v>
      </c>
      <c r="P46" s="37">
        <f>'Summary - Client (MSJ)'!$J45/'Summary - Client (MSJ)'!$D$3</f>
        <v>1</v>
      </c>
    </row>
    <row r="47" spans="1:16" x14ac:dyDescent="0.2">
      <c r="A47" s="74" t="s">
        <v>227</v>
      </c>
      <c r="B47" s="74"/>
      <c r="C47" s="31">
        <f>'Summary - RegCli (PfizerUS)'!$K46</f>
        <v>4.1428571428571432</v>
      </c>
      <c r="D47" s="37">
        <f>'Summary - RegCli (PfizerUS)'!$J46/'Summary - RegCli (PfizerUS)'!$D$3</f>
        <v>0.53846153846153844</v>
      </c>
      <c r="E47" s="31">
        <f>'Summary - RegCli (PfizerJPN)'!$K46</f>
        <v>2.3333333333333335</v>
      </c>
      <c r="F47" s="37">
        <f>'Summary - RegCli (PfizerJPN)'!$J46/'Summary - RegCli (PfizerJPN)'!$D$3</f>
        <v>0.5</v>
      </c>
      <c r="G47" s="33">
        <f>'Summary - RegCli (PfizerCN)'!$K48</f>
        <v>0</v>
      </c>
      <c r="H47" s="37">
        <f>'Summary - RegCli (PfizerCN)'!$J48/'Summary - RegCli (PfizerCN)'!$D$3</f>
        <v>0</v>
      </c>
      <c r="I47" s="31" t="e">
        <f>'Summary - Client (Sunovion)'!$K46</f>
        <v>#DIV/0!</v>
      </c>
      <c r="J47" s="37">
        <f>'Summary - Client (Sunovion)'!$J46/'Summary - Client (Sunovion)'!$D$3</f>
        <v>0</v>
      </c>
      <c r="K47" s="31">
        <f>'Summary - Client (Lilly)'!$K46</f>
        <v>3.5</v>
      </c>
      <c r="L47" s="37">
        <f>'Summary - Client (Lilly)'!$J46/'Summary - Client (Lilly)'!$D$3</f>
        <v>0.31578947368421051</v>
      </c>
      <c r="M47" s="33">
        <f>'Summary - Client (MSD)'!$K46</f>
        <v>3.2857142857142856</v>
      </c>
      <c r="N47" s="37">
        <f>'Summary - Client (MSD)'!$J46/'Summary - Client (MSD)'!$D$3</f>
        <v>0.53846153846153844</v>
      </c>
      <c r="O47" s="33">
        <f>'Summary - Client (MSJ)'!$K46</f>
        <v>1</v>
      </c>
      <c r="P47" s="37">
        <f>'Summary - Client (MSJ)'!$J46/'Summary - Client (MSJ)'!$D$3</f>
        <v>1</v>
      </c>
    </row>
    <row r="48" spans="1:16" x14ac:dyDescent="0.2">
      <c r="C48" s="36">
        <v>5</v>
      </c>
      <c r="E48" s="36">
        <v>5</v>
      </c>
      <c r="G48" s="36">
        <v>5</v>
      </c>
      <c r="I48" s="35">
        <v>5</v>
      </c>
      <c r="K48" s="35">
        <v>5</v>
      </c>
      <c r="M48" s="35">
        <v>5</v>
      </c>
      <c r="O48" s="35">
        <v>5</v>
      </c>
      <c r="P48" s="38"/>
    </row>
    <row r="49" spans="1:16" x14ac:dyDescent="0.2">
      <c r="C49" s="31">
        <v>0</v>
      </c>
      <c r="E49" s="31">
        <v>0</v>
      </c>
      <c r="G49" s="31">
        <v>0</v>
      </c>
      <c r="I49">
        <v>0</v>
      </c>
      <c r="K49">
        <v>0</v>
      </c>
      <c r="M49">
        <v>0</v>
      </c>
      <c r="O49">
        <v>0</v>
      </c>
      <c r="P49" s="38"/>
    </row>
    <row r="50" spans="1:16" ht="15" thickBot="1" x14ac:dyDescent="0.25">
      <c r="B50" s="39" t="s">
        <v>291</v>
      </c>
      <c r="C50" s="40">
        <f>AVERAGE(C45:C47)</f>
        <v>3.8571428571428577</v>
      </c>
      <c r="D50" s="41"/>
      <c r="E50" s="40">
        <f>AVERAGE(E45:E47)</f>
        <v>2.8333333333333335</v>
      </c>
      <c r="F50" s="41"/>
      <c r="G50" s="40" t="e">
        <f>AVERAGE(G45:G47)</f>
        <v>#DIV/0!</v>
      </c>
      <c r="H50" s="41"/>
      <c r="I50" s="40" t="e">
        <f>AVERAGE(I45:I47)</f>
        <v>#DIV/0!</v>
      </c>
      <c r="J50" s="41"/>
      <c r="K50" s="40">
        <f>AVERAGE(K45:K47)</f>
        <v>3.2333333333333329</v>
      </c>
      <c r="L50" s="41"/>
      <c r="M50" s="40">
        <f>AVERAGE(M45:M47)</f>
        <v>3.3412698412698414</v>
      </c>
      <c r="N50" s="41"/>
      <c r="O50" s="40">
        <f>AVERAGE(O45:O47)</f>
        <v>1.3333333333333333</v>
      </c>
      <c r="P50" s="41"/>
    </row>
    <row r="51" spans="1:16" ht="15" thickTop="1" x14ac:dyDescent="0.2">
      <c r="G51" s="31"/>
      <c r="P51" s="38"/>
    </row>
    <row r="52" spans="1:16" x14ac:dyDescent="0.2">
      <c r="A52" s="76" t="s">
        <v>275</v>
      </c>
      <c r="B52" s="76"/>
      <c r="C52" s="70" t="s">
        <v>312</v>
      </c>
      <c r="D52" s="70"/>
      <c r="E52" s="70" t="s">
        <v>313</v>
      </c>
      <c r="F52" s="70"/>
      <c r="G52" s="70" t="s">
        <v>339</v>
      </c>
      <c r="H52" s="70"/>
      <c r="I52" s="71" t="s">
        <v>88</v>
      </c>
      <c r="J52" s="71"/>
      <c r="K52" s="59" t="s">
        <v>126</v>
      </c>
      <c r="L52" s="59"/>
      <c r="M52" s="60" t="s">
        <v>167</v>
      </c>
      <c r="N52" s="60"/>
      <c r="O52" s="61" t="s">
        <v>294</v>
      </c>
      <c r="P52" s="61"/>
    </row>
    <row r="53" spans="1:16" x14ac:dyDescent="0.2">
      <c r="A53" s="77" t="s">
        <v>259</v>
      </c>
      <c r="B53" s="77"/>
      <c r="C53" s="32" t="s">
        <v>291</v>
      </c>
      <c r="D53" s="38" t="s">
        <v>293</v>
      </c>
      <c r="E53" s="32" t="s">
        <v>291</v>
      </c>
      <c r="F53" s="38" t="s">
        <v>293</v>
      </c>
      <c r="G53" s="32" t="s">
        <v>291</v>
      </c>
      <c r="H53" s="38" t="s">
        <v>293</v>
      </c>
      <c r="I53" s="32" t="s">
        <v>291</v>
      </c>
      <c r="J53" s="38" t="s">
        <v>293</v>
      </c>
      <c r="K53" s="32" t="s">
        <v>291</v>
      </c>
      <c r="L53" s="38" t="s">
        <v>293</v>
      </c>
      <c r="M53" s="32" t="s">
        <v>291</v>
      </c>
      <c r="N53" s="38" t="s">
        <v>293</v>
      </c>
      <c r="O53" s="32" t="s">
        <v>291</v>
      </c>
      <c r="P53" s="38" t="s">
        <v>293</v>
      </c>
    </row>
    <row r="54" spans="1:16" x14ac:dyDescent="0.2">
      <c r="A54" s="74" t="s">
        <v>228</v>
      </c>
      <c r="B54" s="74"/>
      <c r="C54" s="31">
        <f>'Summary - RegCli (PfizerUS)'!$K53</f>
        <v>4</v>
      </c>
      <c r="D54" s="37">
        <f>'Summary - RegCli (PfizerUS)'!$J53/'Summary - RegCli (PfizerUS)'!$D$3</f>
        <v>0.23076923076923078</v>
      </c>
      <c r="E54" s="31">
        <f>'Summary - RegCli (PfizerJPN)'!$K53</f>
        <v>3</v>
      </c>
      <c r="F54" s="37">
        <f>'Summary - RegCli (PfizerJPN)'!$J53/'Summary - RegCli (PfizerJPN)'!$D$3</f>
        <v>0.375</v>
      </c>
      <c r="G54" s="33" t="e">
        <f>'Summary - RegCli (PfizerCN)'!$K55</f>
        <v>#DIV/0!</v>
      </c>
      <c r="H54" s="37">
        <f>'Summary - RegCli (PfizerCN)'!$J55/'Summary - RegCli (PfizerCN)'!$D$3</f>
        <v>0</v>
      </c>
      <c r="I54" s="31" t="e">
        <f>'Summary - Client (Sunovion)'!$K53</f>
        <v>#DIV/0!</v>
      </c>
      <c r="J54" s="37">
        <f>'Summary - Client (Sunovion)'!$J53/'Summary - Client (Sunovion)'!$D$3</f>
        <v>0</v>
      </c>
      <c r="K54" s="31">
        <f>'Summary - Client (Lilly)'!$K53</f>
        <v>3.5</v>
      </c>
      <c r="L54" s="37">
        <f>'Summary - Client (Lilly)'!$J53/'Summary - Client (Lilly)'!$D$3</f>
        <v>0.26315789473684209</v>
      </c>
      <c r="M54" s="33">
        <f>'Summary - Client (MSD)'!$K53</f>
        <v>2.6666666666666665</v>
      </c>
      <c r="N54" s="37">
        <f>'Summary - Client (MSD)'!$J53/'Summary - Client (MSD)'!$D$3</f>
        <v>0.23076923076923078</v>
      </c>
      <c r="O54" s="33">
        <f>'Summary - Client (MSJ)'!$K53</f>
        <v>2</v>
      </c>
      <c r="P54" s="37">
        <f>'Summary - Client (MSJ)'!$J53/'Summary - Client (MSJ)'!$D$3</f>
        <v>1</v>
      </c>
    </row>
    <row r="55" spans="1:16" x14ac:dyDescent="0.2">
      <c r="A55" s="74" t="s">
        <v>229</v>
      </c>
      <c r="B55" s="74"/>
      <c r="C55" s="31">
        <f>'Summary - RegCli (PfizerUS)'!$K54</f>
        <v>3.6666666666666665</v>
      </c>
      <c r="D55" s="37">
        <f>'Summary - RegCli (PfizerUS)'!$J54/'Summary - RegCli (PfizerUS)'!$D$3</f>
        <v>0.23076923076923078</v>
      </c>
      <c r="E55" s="31">
        <f>'Summary - RegCli (PfizerJPN)'!$K54</f>
        <v>2.6666666666666665</v>
      </c>
      <c r="F55" s="37">
        <f>'Summary - RegCli (PfizerJPN)'!$J54/'Summary - RegCli (PfizerJPN)'!$D$3</f>
        <v>0.375</v>
      </c>
      <c r="G55" s="33">
        <f>'Summary - RegCli (PfizerCN)'!$K56</f>
        <v>0</v>
      </c>
      <c r="H55" s="37">
        <f>'Summary - RegCli (PfizerCN)'!$J56/'Summary - RegCli (PfizerCN)'!$D$3</f>
        <v>0</v>
      </c>
      <c r="I55" s="31" t="e">
        <f>'Summary - Client (Sunovion)'!$K54</f>
        <v>#DIV/0!</v>
      </c>
      <c r="J55" s="37">
        <f>'Summary - Client (Sunovion)'!$J54/'Summary - Client (Sunovion)'!$D$3</f>
        <v>0</v>
      </c>
      <c r="K55" s="31">
        <f>'Summary - Client (Lilly)'!$K54</f>
        <v>3.75</v>
      </c>
      <c r="L55" s="37">
        <f>'Summary - Client (Lilly)'!$J54/'Summary - Client (Lilly)'!$D$3</f>
        <v>0.26315789473684209</v>
      </c>
      <c r="M55" s="33">
        <f>'Summary - Client (MSD)'!$K54</f>
        <v>3</v>
      </c>
      <c r="N55" s="37">
        <f>'Summary - Client (MSD)'!$J54/'Summary - Client (MSD)'!$D$3</f>
        <v>0.23076923076923078</v>
      </c>
      <c r="O55" s="33">
        <f>'Summary - Client (MSJ)'!$K54</f>
        <v>1</v>
      </c>
      <c r="P55" s="37">
        <f>'Summary - Client (MSJ)'!$J54/'Summary - Client (MSJ)'!$D$3</f>
        <v>1</v>
      </c>
    </row>
    <row r="56" spans="1:16" x14ac:dyDescent="0.2">
      <c r="A56" s="74" t="s">
        <v>230</v>
      </c>
      <c r="B56" s="74"/>
      <c r="C56" s="31">
        <f>'Summary - RegCli (PfizerUS)'!$K55</f>
        <v>4.333333333333333</v>
      </c>
      <c r="D56" s="37">
        <f>'Summary - RegCli (PfizerUS)'!$J55/'Summary - RegCli (PfizerUS)'!$D$3</f>
        <v>0.23076923076923078</v>
      </c>
      <c r="E56" s="31">
        <f>'Summary - RegCli (PfizerJPN)'!$K55</f>
        <v>2.6666666666666665</v>
      </c>
      <c r="F56" s="37">
        <f>'Summary - RegCli (PfizerJPN)'!$J55/'Summary - RegCli (PfizerJPN)'!$D$3</f>
        <v>0.375</v>
      </c>
      <c r="G56" s="33">
        <f>'Summary - RegCli (PfizerCN)'!$K57</f>
        <v>0</v>
      </c>
      <c r="H56" s="37">
        <f>'Summary - RegCli (PfizerCN)'!$J57/'Summary - RegCli (PfizerCN)'!$D$3</f>
        <v>0</v>
      </c>
      <c r="I56" s="31" t="e">
        <f>'Summary - Client (Sunovion)'!$K55</f>
        <v>#DIV/0!</v>
      </c>
      <c r="J56" s="37">
        <f>'Summary - Client (Sunovion)'!$J55/'Summary - Client (Sunovion)'!$D$3</f>
        <v>0</v>
      </c>
      <c r="K56" s="31">
        <f>'Summary - Client (Lilly)'!$K55</f>
        <v>4.333333333333333</v>
      </c>
      <c r="L56" s="37">
        <f>'Summary - Client (Lilly)'!$J55/'Summary - Client (Lilly)'!$D$3</f>
        <v>0.26315789473684209</v>
      </c>
      <c r="M56" s="33">
        <f>'Summary - Client (MSD)'!$K55</f>
        <v>2.6666666666666665</v>
      </c>
      <c r="N56" s="37">
        <f>'Summary - Client (MSD)'!$J55/'Summary - Client (MSD)'!$D$3</f>
        <v>0.23076923076923078</v>
      </c>
      <c r="O56" s="33">
        <f>'Summary - Client (MSJ)'!$K55</f>
        <v>1</v>
      </c>
      <c r="P56" s="37">
        <f>'Summary - Client (MSJ)'!$J55/'Summary - Client (MSJ)'!$D$3</f>
        <v>1</v>
      </c>
    </row>
    <row r="57" spans="1:16" x14ac:dyDescent="0.2">
      <c r="C57" s="36">
        <v>5</v>
      </c>
      <c r="E57" s="36">
        <v>5</v>
      </c>
      <c r="G57" s="36">
        <v>5</v>
      </c>
      <c r="I57" s="35">
        <v>5</v>
      </c>
      <c r="K57" s="35">
        <v>5</v>
      </c>
      <c r="M57" s="35">
        <v>5</v>
      </c>
      <c r="O57" s="35">
        <v>5</v>
      </c>
      <c r="P57" s="38"/>
    </row>
    <row r="58" spans="1:16" x14ac:dyDescent="0.2">
      <c r="C58" s="31">
        <v>0</v>
      </c>
      <c r="E58" s="31">
        <v>0</v>
      </c>
      <c r="G58" s="31">
        <v>0</v>
      </c>
      <c r="I58">
        <v>0</v>
      </c>
      <c r="K58">
        <v>0</v>
      </c>
      <c r="M58">
        <v>0</v>
      </c>
      <c r="O58">
        <v>0</v>
      </c>
      <c r="P58" s="38"/>
    </row>
    <row r="59" spans="1:16" ht="15" thickBot="1" x14ac:dyDescent="0.25">
      <c r="B59" s="39" t="s">
        <v>291</v>
      </c>
      <c r="C59" s="40">
        <f>AVERAGE(C54:C56)</f>
        <v>4</v>
      </c>
      <c r="D59" s="41"/>
      <c r="E59" s="40">
        <f>AVERAGE(E54:E56)</f>
        <v>2.7777777777777772</v>
      </c>
      <c r="F59" s="41"/>
      <c r="G59" s="40" t="e">
        <f>AVERAGE(G54:G56)</f>
        <v>#DIV/0!</v>
      </c>
      <c r="H59" s="41"/>
      <c r="I59" s="40" t="e">
        <f>AVERAGE(I54:I56)</f>
        <v>#DIV/0!</v>
      </c>
      <c r="J59" s="41"/>
      <c r="K59" s="40">
        <f>AVERAGE(K54:K56)</f>
        <v>3.8611111111111107</v>
      </c>
      <c r="L59" s="41"/>
      <c r="M59" s="40">
        <f>AVERAGE(M54:M56)</f>
        <v>2.7777777777777772</v>
      </c>
      <c r="N59" s="41"/>
      <c r="O59" s="40">
        <f>AVERAGE(O54:O56)</f>
        <v>1.3333333333333333</v>
      </c>
      <c r="P59" s="41"/>
    </row>
    <row r="60" spans="1:16" ht="15" thickTop="1" x14ac:dyDescent="0.2"/>
    <row r="62" spans="1:16" x14ac:dyDescent="0.2">
      <c r="A62" s="10" t="s">
        <v>278</v>
      </c>
      <c r="B62" s="10" t="s">
        <v>277</v>
      </c>
    </row>
    <row r="63" spans="1:16" x14ac:dyDescent="0.2">
      <c r="A63" t="s">
        <v>52</v>
      </c>
      <c r="B63" t="s">
        <v>126</v>
      </c>
    </row>
    <row r="64" spans="1:16" x14ac:dyDescent="0.2">
      <c r="A64" t="s">
        <v>279</v>
      </c>
      <c r="B64" t="s">
        <v>153</v>
      </c>
    </row>
    <row r="65" spans="1:14" x14ac:dyDescent="0.2">
      <c r="A65" t="s">
        <v>108</v>
      </c>
      <c r="B65" t="s">
        <v>167</v>
      </c>
    </row>
    <row r="66" spans="1:14" s="31" customFormat="1" x14ac:dyDescent="0.2">
      <c r="A66"/>
      <c r="B66" t="s">
        <v>51</v>
      </c>
      <c r="D66" s="38"/>
      <c r="F66" s="38"/>
      <c r="G66"/>
      <c r="H66" s="38"/>
      <c r="I66"/>
      <c r="J66" s="38"/>
      <c r="K66"/>
      <c r="L66" s="38"/>
      <c r="M66"/>
      <c r="N66" s="38"/>
    </row>
    <row r="67" spans="1:14" s="31" customFormat="1" x14ac:dyDescent="0.2">
      <c r="A67"/>
      <c r="B67" t="s">
        <v>88</v>
      </c>
      <c r="D67" s="38"/>
      <c r="F67" s="38"/>
      <c r="G67"/>
      <c r="H67" s="38"/>
      <c r="I67"/>
      <c r="J67" s="38"/>
      <c r="K67"/>
      <c r="L67" s="38"/>
      <c r="M67"/>
      <c r="N67" s="38"/>
    </row>
  </sheetData>
  <mergeCells count="57">
    <mergeCell ref="E52:F52"/>
    <mergeCell ref="A53:B53"/>
    <mergeCell ref="A54:B54"/>
    <mergeCell ref="A55:B55"/>
    <mergeCell ref="I52:J52"/>
    <mergeCell ref="G52:H52"/>
    <mergeCell ref="A56:B56"/>
    <mergeCell ref="E5:F5"/>
    <mergeCell ref="E11:F11"/>
    <mergeCell ref="E24:F24"/>
    <mergeCell ref="E33:F33"/>
    <mergeCell ref="E43:F43"/>
    <mergeCell ref="A52:B52"/>
    <mergeCell ref="C52:D52"/>
    <mergeCell ref="A38:B38"/>
    <mergeCell ref="A37:B37"/>
    <mergeCell ref="A27:B27"/>
    <mergeCell ref="A28:B28"/>
    <mergeCell ref="A26:B26"/>
    <mergeCell ref="A16:B16"/>
    <mergeCell ref="A17:B17"/>
    <mergeCell ref="A18:B18"/>
    <mergeCell ref="A44:B44"/>
    <mergeCell ref="A45:B45"/>
    <mergeCell ref="A46:B46"/>
    <mergeCell ref="A47:B47"/>
    <mergeCell ref="A43:B43"/>
    <mergeCell ref="C43:D43"/>
    <mergeCell ref="I43:J43"/>
    <mergeCell ref="G43:H43"/>
    <mergeCell ref="A36:B36"/>
    <mergeCell ref="A33:B33"/>
    <mergeCell ref="C33:D33"/>
    <mergeCell ref="I33:J33"/>
    <mergeCell ref="G33:H33"/>
    <mergeCell ref="A25:B25"/>
    <mergeCell ref="A34:B34"/>
    <mergeCell ref="A35:B35"/>
    <mergeCell ref="A19:B19"/>
    <mergeCell ref="A24:B24"/>
    <mergeCell ref="I24:J24"/>
    <mergeCell ref="G24:H24"/>
    <mergeCell ref="A7:B7"/>
    <mergeCell ref="A8:B8"/>
    <mergeCell ref="A11:B11"/>
    <mergeCell ref="C11:D11"/>
    <mergeCell ref="I11:J11"/>
    <mergeCell ref="C24:D24"/>
    <mergeCell ref="A12:B12"/>
    <mergeCell ref="A13:B13"/>
    <mergeCell ref="A14:B14"/>
    <mergeCell ref="A15:B15"/>
    <mergeCell ref="G5:H5"/>
    <mergeCell ref="G11:H11"/>
    <mergeCell ref="A6:B6"/>
    <mergeCell ref="C5:D5"/>
    <mergeCell ref="I5:J5"/>
  </mergeCells>
  <conditionalFormatting sqref="I7 C7 K7">
    <cfRule type="dataBar" priority="157">
      <dataBar>
        <cfvo type="min"/>
        <cfvo type="max"/>
        <color rgb="FF638EC6"/>
      </dataBar>
      <extLst>
        <ext xmlns:x14="http://schemas.microsoft.com/office/spreadsheetml/2009/9/main" uri="{B025F937-C7B1-47D3-B67F-A62EFF666E3E}">
          <x14:id>{6AAB6E1B-8FCC-C74A-A0B6-B2FC139E07AC}</x14:id>
        </ext>
      </extLst>
    </cfRule>
  </conditionalFormatting>
  <conditionalFormatting sqref="C13:C20">
    <cfRule type="dataBar" priority="156">
      <dataBar>
        <cfvo type="min"/>
        <cfvo type="max"/>
        <color rgb="FF638EC6"/>
      </dataBar>
      <extLst>
        <ext xmlns:x14="http://schemas.microsoft.com/office/spreadsheetml/2009/9/main" uri="{B025F937-C7B1-47D3-B67F-A62EFF666E3E}">
          <x14:id>{F8AC5B9F-C290-4243-B947-A86BC07E2A60}</x14:id>
        </ext>
      </extLst>
    </cfRule>
  </conditionalFormatting>
  <conditionalFormatting sqref="I13:I20">
    <cfRule type="dataBar" priority="155">
      <dataBar>
        <cfvo type="min"/>
        <cfvo type="max"/>
        <color rgb="FF638EC6"/>
      </dataBar>
      <extLst>
        <ext xmlns:x14="http://schemas.microsoft.com/office/spreadsheetml/2009/9/main" uri="{B025F937-C7B1-47D3-B67F-A62EFF666E3E}">
          <x14:id>{962CDE7C-CA04-9B4B-9C56-139E1F6755A9}</x14:id>
        </ext>
      </extLst>
    </cfRule>
  </conditionalFormatting>
  <conditionalFormatting sqref="K13:K20">
    <cfRule type="dataBar" priority="154">
      <dataBar>
        <cfvo type="min"/>
        <cfvo type="max"/>
        <color rgb="FF638EC6"/>
      </dataBar>
      <extLst>
        <ext xmlns:x14="http://schemas.microsoft.com/office/spreadsheetml/2009/9/main" uri="{B025F937-C7B1-47D3-B67F-A62EFF666E3E}">
          <x14:id>{EB823344-91E5-BD45-9CA0-50C3D683B7BC}</x14:id>
        </ext>
      </extLst>
    </cfRule>
  </conditionalFormatting>
  <conditionalFormatting sqref="C29">
    <cfRule type="dataBar" priority="153">
      <dataBar>
        <cfvo type="min"/>
        <cfvo type="max"/>
        <color rgb="FF638EC6"/>
      </dataBar>
      <extLst>
        <ext xmlns:x14="http://schemas.microsoft.com/office/spreadsheetml/2009/9/main" uri="{B025F937-C7B1-47D3-B67F-A62EFF666E3E}">
          <x14:id>{5FBAEA77-F4C0-D648-AAFA-F30A7B4FD4C1}</x14:id>
        </ext>
      </extLst>
    </cfRule>
  </conditionalFormatting>
  <conditionalFormatting sqref="I29">
    <cfRule type="dataBar" priority="152">
      <dataBar>
        <cfvo type="min"/>
        <cfvo type="max"/>
        <color rgb="FF638EC6"/>
      </dataBar>
      <extLst>
        <ext xmlns:x14="http://schemas.microsoft.com/office/spreadsheetml/2009/9/main" uri="{B025F937-C7B1-47D3-B67F-A62EFF666E3E}">
          <x14:id>{42D7CFEB-06BE-DB46-8D5B-6848B86296DE}</x14:id>
        </ext>
      </extLst>
    </cfRule>
  </conditionalFormatting>
  <conditionalFormatting sqref="K29">
    <cfRule type="dataBar" priority="151">
      <dataBar>
        <cfvo type="min"/>
        <cfvo type="max"/>
        <color rgb="FF638EC6"/>
      </dataBar>
      <extLst>
        <ext xmlns:x14="http://schemas.microsoft.com/office/spreadsheetml/2009/9/main" uri="{B025F937-C7B1-47D3-B67F-A62EFF666E3E}">
          <x14:id>{F08A830A-6706-7C4E-B574-621718711765}</x14:id>
        </ext>
      </extLst>
    </cfRule>
  </conditionalFormatting>
  <conditionalFormatting sqref="C39">
    <cfRule type="dataBar" priority="150">
      <dataBar>
        <cfvo type="min"/>
        <cfvo type="max"/>
        <color rgb="FF638EC6"/>
      </dataBar>
      <extLst>
        <ext xmlns:x14="http://schemas.microsoft.com/office/spreadsheetml/2009/9/main" uri="{B025F937-C7B1-47D3-B67F-A62EFF666E3E}">
          <x14:id>{4564874E-3F57-CA43-AC0D-F812EA563E23}</x14:id>
        </ext>
      </extLst>
    </cfRule>
  </conditionalFormatting>
  <conditionalFormatting sqref="I39">
    <cfRule type="dataBar" priority="149">
      <dataBar>
        <cfvo type="min"/>
        <cfvo type="max"/>
        <color rgb="FF638EC6"/>
      </dataBar>
      <extLst>
        <ext xmlns:x14="http://schemas.microsoft.com/office/spreadsheetml/2009/9/main" uri="{B025F937-C7B1-47D3-B67F-A62EFF666E3E}">
          <x14:id>{D4B7A43A-274F-3545-86B8-AC4CD815A1D4}</x14:id>
        </ext>
      </extLst>
    </cfRule>
  </conditionalFormatting>
  <conditionalFormatting sqref="K39">
    <cfRule type="dataBar" priority="148">
      <dataBar>
        <cfvo type="min"/>
        <cfvo type="max"/>
        <color rgb="FF638EC6"/>
      </dataBar>
      <extLst>
        <ext xmlns:x14="http://schemas.microsoft.com/office/spreadsheetml/2009/9/main" uri="{B025F937-C7B1-47D3-B67F-A62EFF666E3E}">
          <x14:id>{EA03AB07-4835-3D43-A0DF-F124BD6C9996}</x14:id>
        </ext>
      </extLst>
    </cfRule>
  </conditionalFormatting>
  <conditionalFormatting sqref="C48">
    <cfRule type="dataBar" priority="147">
      <dataBar>
        <cfvo type="min"/>
        <cfvo type="max"/>
        <color rgb="FF638EC6"/>
      </dataBar>
      <extLst>
        <ext xmlns:x14="http://schemas.microsoft.com/office/spreadsheetml/2009/9/main" uri="{B025F937-C7B1-47D3-B67F-A62EFF666E3E}">
          <x14:id>{BF2F50AD-ECC8-4D49-B11F-506DCB29B46E}</x14:id>
        </ext>
      </extLst>
    </cfRule>
  </conditionalFormatting>
  <conditionalFormatting sqref="I48">
    <cfRule type="dataBar" priority="146">
      <dataBar>
        <cfvo type="min"/>
        <cfvo type="max"/>
        <color rgb="FF638EC6"/>
      </dataBar>
      <extLst>
        <ext xmlns:x14="http://schemas.microsoft.com/office/spreadsheetml/2009/9/main" uri="{B025F937-C7B1-47D3-B67F-A62EFF666E3E}">
          <x14:id>{E1D51CD4-4D3E-B347-9A0E-E036B88AB1C3}</x14:id>
        </ext>
      </extLst>
    </cfRule>
  </conditionalFormatting>
  <conditionalFormatting sqref="K48">
    <cfRule type="dataBar" priority="145">
      <dataBar>
        <cfvo type="min"/>
        <cfvo type="max"/>
        <color rgb="FF638EC6"/>
      </dataBar>
      <extLst>
        <ext xmlns:x14="http://schemas.microsoft.com/office/spreadsheetml/2009/9/main" uri="{B025F937-C7B1-47D3-B67F-A62EFF666E3E}">
          <x14:id>{318337BC-E4E5-1547-BDB7-29E42869BB08}</x14:id>
        </ext>
      </extLst>
    </cfRule>
  </conditionalFormatting>
  <conditionalFormatting sqref="C57">
    <cfRule type="dataBar" priority="144">
      <dataBar>
        <cfvo type="min"/>
        <cfvo type="max"/>
        <color rgb="FF638EC6"/>
      </dataBar>
      <extLst>
        <ext xmlns:x14="http://schemas.microsoft.com/office/spreadsheetml/2009/9/main" uri="{B025F937-C7B1-47D3-B67F-A62EFF666E3E}">
          <x14:id>{DF39A684-714F-0946-9A4F-82F8F1BAA2DA}</x14:id>
        </ext>
      </extLst>
    </cfRule>
  </conditionalFormatting>
  <conditionalFormatting sqref="I57">
    <cfRule type="dataBar" priority="143">
      <dataBar>
        <cfvo type="min"/>
        <cfvo type="max"/>
        <color rgb="FF638EC6"/>
      </dataBar>
      <extLst>
        <ext xmlns:x14="http://schemas.microsoft.com/office/spreadsheetml/2009/9/main" uri="{B025F937-C7B1-47D3-B67F-A62EFF666E3E}">
          <x14:id>{03E9C571-ADB0-5F4E-9368-62B303D55D36}</x14:id>
        </ext>
      </extLst>
    </cfRule>
  </conditionalFormatting>
  <conditionalFormatting sqref="K57">
    <cfRule type="dataBar" priority="142">
      <dataBar>
        <cfvo type="min"/>
        <cfvo type="max"/>
        <color rgb="FF638EC6"/>
      </dataBar>
      <extLst>
        <ext xmlns:x14="http://schemas.microsoft.com/office/spreadsheetml/2009/9/main" uri="{B025F937-C7B1-47D3-B67F-A62EFF666E3E}">
          <x14:id>{20CA103B-6D08-574F-9C98-1278B031030B}</x14:id>
        </ext>
      </extLst>
    </cfRule>
  </conditionalFormatting>
  <conditionalFormatting sqref="C26:C29">
    <cfRule type="dataBar" priority="141">
      <dataBar>
        <cfvo type="min"/>
        <cfvo type="max"/>
        <color rgb="FF638EC6"/>
      </dataBar>
      <extLst>
        <ext xmlns:x14="http://schemas.microsoft.com/office/spreadsheetml/2009/9/main" uri="{B025F937-C7B1-47D3-B67F-A62EFF666E3E}">
          <x14:id>{24D56B0E-F829-894B-AD88-C3FF415D0395}</x14:id>
        </ext>
      </extLst>
    </cfRule>
  </conditionalFormatting>
  <conditionalFormatting sqref="I26:I29">
    <cfRule type="dataBar" priority="140">
      <dataBar>
        <cfvo type="min"/>
        <cfvo type="max"/>
        <color rgb="FF638EC6"/>
      </dataBar>
      <extLst>
        <ext xmlns:x14="http://schemas.microsoft.com/office/spreadsheetml/2009/9/main" uri="{B025F937-C7B1-47D3-B67F-A62EFF666E3E}">
          <x14:id>{82A58ED5-266E-9144-B522-03A4CCE0F52A}</x14:id>
        </ext>
      </extLst>
    </cfRule>
  </conditionalFormatting>
  <conditionalFormatting sqref="K26:K29">
    <cfRule type="dataBar" priority="139">
      <dataBar>
        <cfvo type="min"/>
        <cfvo type="max"/>
        <color rgb="FF638EC6"/>
      </dataBar>
      <extLst>
        <ext xmlns:x14="http://schemas.microsoft.com/office/spreadsheetml/2009/9/main" uri="{B025F937-C7B1-47D3-B67F-A62EFF666E3E}">
          <x14:id>{9A854DBD-A747-C747-BEFC-53FC8DC75708}</x14:id>
        </ext>
      </extLst>
    </cfRule>
  </conditionalFormatting>
  <conditionalFormatting sqref="C35:C39">
    <cfRule type="dataBar" priority="138">
      <dataBar>
        <cfvo type="min"/>
        <cfvo type="max"/>
        <color rgb="FF638EC6"/>
      </dataBar>
      <extLst>
        <ext xmlns:x14="http://schemas.microsoft.com/office/spreadsheetml/2009/9/main" uri="{B025F937-C7B1-47D3-B67F-A62EFF666E3E}">
          <x14:id>{CC121607-82C4-2846-B615-67C119E5027D}</x14:id>
        </ext>
      </extLst>
    </cfRule>
  </conditionalFormatting>
  <conditionalFormatting sqref="I35:I39">
    <cfRule type="dataBar" priority="137">
      <dataBar>
        <cfvo type="min"/>
        <cfvo type="max"/>
        <color rgb="FF638EC6"/>
      </dataBar>
      <extLst>
        <ext xmlns:x14="http://schemas.microsoft.com/office/spreadsheetml/2009/9/main" uri="{B025F937-C7B1-47D3-B67F-A62EFF666E3E}">
          <x14:id>{4C7B362E-295C-914E-AD3E-BB024A79E8E6}</x14:id>
        </ext>
      </extLst>
    </cfRule>
  </conditionalFormatting>
  <conditionalFormatting sqref="K35:K39">
    <cfRule type="dataBar" priority="136">
      <dataBar>
        <cfvo type="min"/>
        <cfvo type="max"/>
        <color rgb="FF638EC6"/>
      </dataBar>
      <extLst>
        <ext xmlns:x14="http://schemas.microsoft.com/office/spreadsheetml/2009/9/main" uri="{B025F937-C7B1-47D3-B67F-A62EFF666E3E}">
          <x14:id>{E64D53ED-63A7-B14F-B25F-528CC0F5BBAE}</x14:id>
        </ext>
      </extLst>
    </cfRule>
  </conditionalFormatting>
  <conditionalFormatting sqref="C45:C48">
    <cfRule type="dataBar" priority="135">
      <dataBar>
        <cfvo type="min"/>
        <cfvo type="max"/>
        <color rgb="FF638EC6"/>
      </dataBar>
      <extLst>
        <ext xmlns:x14="http://schemas.microsoft.com/office/spreadsheetml/2009/9/main" uri="{B025F937-C7B1-47D3-B67F-A62EFF666E3E}">
          <x14:id>{8C26E9E1-1932-4141-BE6B-8321274CA6B1}</x14:id>
        </ext>
      </extLst>
    </cfRule>
  </conditionalFormatting>
  <conditionalFormatting sqref="I45:I48">
    <cfRule type="dataBar" priority="134">
      <dataBar>
        <cfvo type="min"/>
        <cfvo type="max"/>
        <color rgb="FF638EC6"/>
      </dataBar>
      <extLst>
        <ext xmlns:x14="http://schemas.microsoft.com/office/spreadsheetml/2009/9/main" uri="{B025F937-C7B1-47D3-B67F-A62EFF666E3E}">
          <x14:id>{5CB339D5-9181-F045-8A44-915E2712EB6E}</x14:id>
        </ext>
      </extLst>
    </cfRule>
  </conditionalFormatting>
  <conditionalFormatting sqref="K45:K48">
    <cfRule type="dataBar" priority="133">
      <dataBar>
        <cfvo type="min"/>
        <cfvo type="max"/>
        <color rgb="FF638EC6"/>
      </dataBar>
      <extLst>
        <ext xmlns:x14="http://schemas.microsoft.com/office/spreadsheetml/2009/9/main" uri="{B025F937-C7B1-47D3-B67F-A62EFF666E3E}">
          <x14:id>{33FE0E06-F234-DA48-9F35-CC7B704424A7}</x14:id>
        </ext>
      </extLst>
    </cfRule>
  </conditionalFormatting>
  <conditionalFormatting sqref="C54:C57">
    <cfRule type="dataBar" priority="132">
      <dataBar>
        <cfvo type="min"/>
        <cfvo type="max"/>
        <color rgb="FF638EC6"/>
      </dataBar>
      <extLst>
        <ext xmlns:x14="http://schemas.microsoft.com/office/spreadsheetml/2009/9/main" uri="{B025F937-C7B1-47D3-B67F-A62EFF666E3E}">
          <x14:id>{6ADEFF84-780A-4648-B3C4-A1E40E1BAFB8}</x14:id>
        </ext>
      </extLst>
    </cfRule>
  </conditionalFormatting>
  <conditionalFormatting sqref="I54:I57">
    <cfRule type="dataBar" priority="131">
      <dataBar>
        <cfvo type="min"/>
        <cfvo type="max"/>
        <color rgb="FF638EC6"/>
      </dataBar>
      <extLst>
        <ext xmlns:x14="http://schemas.microsoft.com/office/spreadsheetml/2009/9/main" uri="{B025F937-C7B1-47D3-B67F-A62EFF666E3E}">
          <x14:id>{2FC1BDE8-D726-2B49-9B25-EF168F50FDB1}</x14:id>
        </ext>
      </extLst>
    </cfRule>
  </conditionalFormatting>
  <conditionalFormatting sqref="K54:K57">
    <cfRule type="dataBar" priority="130">
      <dataBar>
        <cfvo type="min"/>
        <cfvo type="max"/>
        <color rgb="FF638EC6"/>
      </dataBar>
      <extLst>
        <ext xmlns:x14="http://schemas.microsoft.com/office/spreadsheetml/2009/9/main" uri="{B025F937-C7B1-47D3-B67F-A62EFF666E3E}">
          <x14:id>{61372ABE-0F84-0647-8D40-AB9C6B1D5F0E}</x14:id>
        </ext>
      </extLst>
    </cfRule>
  </conditionalFormatting>
  <conditionalFormatting sqref="M7">
    <cfRule type="dataBar" priority="129">
      <dataBar>
        <cfvo type="min"/>
        <cfvo type="max"/>
        <color rgb="FF638EC6"/>
      </dataBar>
      <extLst>
        <ext xmlns:x14="http://schemas.microsoft.com/office/spreadsheetml/2009/9/main" uri="{B025F937-C7B1-47D3-B67F-A62EFF666E3E}">
          <x14:id>{00DEEB0E-FA9D-4D42-8BB8-33A8CF6878AB}</x14:id>
        </ext>
      </extLst>
    </cfRule>
  </conditionalFormatting>
  <conditionalFormatting sqref="M13:M20">
    <cfRule type="dataBar" priority="128">
      <dataBar>
        <cfvo type="min"/>
        <cfvo type="max"/>
        <color rgb="FF638EC6"/>
      </dataBar>
      <extLst>
        <ext xmlns:x14="http://schemas.microsoft.com/office/spreadsheetml/2009/9/main" uri="{B025F937-C7B1-47D3-B67F-A62EFF666E3E}">
          <x14:id>{9A67389F-E150-FE4C-9941-7776C3C5D626}</x14:id>
        </ext>
      </extLst>
    </cfRule>
  </conditionalFormatting>
  <conditionalFormatting sqref="M29">
    <cfRule type="dataBar" priority="127">
      <dataBar>
        <cfvo type="min"/>
        <cfvo type="max"/>
        <color rgb="FF638EC6"/>
      </dataBar>
      <extLst>
        <ext xmlns:x14="http://schemas.microsoft.com/office/spreadsheetml/2009/9/main" uri="{B025F937-C7B1-47D3-B67F-A62EFF666E3E}">
          <x14:id>{82406789-87F8-8045-9111-B1BF0D26DEFA}</x14:id>
        </ext>
      </extLst>
    </cfRule>
  </conditionalFormatting>
  <conditionalFormatting sqref="M39">
    <cfRule type="dataBar" priority="126">
      <dataBar>
        <cfvo type="min"/>
        <cfvo type="max"/>
        <color rgb="FF638EC6"/>
      </dataBar>
      <extLst>
        <ext xmlns:x14="http://schemas.microsoft.com/office/spreadsheetml/2009/9/main" uri="{B025F937-C7B1-47D3-B67F-A62EFF666E3E}">
          <x14:id>{83CCFEC9-C123-964B-AF24-8FE1483810C9}</x14:id>
        </ext>
      </extLst>
    </cfRule>
  </conditionalFormatting>
  <conditionalFormatting sqref="M48">
    <cfRule type="dataBar" priority="125">
      <dataBar>
        <cfvo type="min"/>
        <cfvo type="max"/>
        <color rgb="FF638EC6"/>
      </dataBar>
      <extLst>
        <ext xmlns:x14="http://schemas.microsoft.com/office/spreadsheetml/2009/9/main" uri="{B025F937-C7B1-47D3-B67F-A62EFF666E3E}">
          <x14:id>{9AAD856B-57F6-3840-96C6-E7E3A3B5D743}</x14:id>
        </ext>
      </extLst>
    </cfRule>
  </conditionalFormatting>
  <conditionalFormatting sqref="M57">
    <cfRule type="dataBar" priority="124">
      <dataBar>
        <cfvo type="min"/>
        <cfvo type="max"/>
        <color rgb="FF638EC6"/>
      </dataBar>
      <extLst>
        <ext xmlns:x14="http://schemas.microsoft.com/office/spreadsheetml/2009/9/main" uri="{B025F937-C7B1-47D3-B67F-A62EFF666E3E}">
          <x14:id>{BD46B880-76C3-614B-A46C-1C5DF8B4B624}</x14:id>
        </ext>
      </extLst>
    </cfRule>
  </conditionalFormatting>
  <conditionalFormatting sqref="M29">
    <cfRule type="dataBar" priority="123">
      <dataBar>
        <cfvo type="min"/>
        <cfvo type="max"/>
        <color rgb="FF638EC6"/>
      </dataBar>
      <extLst>
        <ext xmlns:x14="http://schemas.microsoft.com/office/spreadsheetml/2009/9/main" uri="{B025F937-C7B1-47D3-B67F-A62EFF666E3E}">
          <x14:id>{807AFE91-0E1A-C040-A50F-40887A9CBA98}</x14:id>
        </ext>
      </extLst>
    </cfRule>
  </conditionalFormatting>
  <conditionalFormatting sqref="M39">
    <cfRule type="dataBar" priority="122">
      <dataBar>
        <cfvo type="min"/>
        <cfvo type="max"/>
        <color rgb="FF638EC6"/>
      </dataBar>
      <extLst>
        <ext xmlns:x14="http://schemas.microsoft.com/office/spreadsheetml/2009/9/main" uri="{B025F937-C7B1-47D3-B67F-A62EFF666E3E}">
          <x14:id>{73D8FEE0-2494-E245-BD94-622359619955}</x14:id>
        </ext>
      </extLst>
    </cfRule>
  </conditionalFormatting>
  <conditionalFormatting sqref="M48">
    <cfRule type="dataBar" priority="121">
      <dataBar>
        <cfvo type="min"/>
        <cfvo type="max"/>
        <color rgb="FF638EC6"/>
      </dataBar>
      <extLst>
        <ext xmlns:x14="http://schemas.microsoft.com/office/spreadsheetml/2009/9/main" uri="{B025F937-C7B1-47D3-B67F-A62EFF666E3E}">
          <x14:id>{C11DBAF1-1118-5347-BFD8-11FFDA76BB80}</x14:id>
        </ext>
      </extLst>
    </cfRule>
  </conditionalFormatting>
  <conditionalFormatting sqref="M57">
    <cfRule type="dataBar" priority="120">
      <dataBar>
        <cfvo type="min"/>
        <cfvo type="max"/>
        <color rgb="FF638EC6"/>
      </dataBar>
      <extLst>
        <ext xmlns:x14="http://schemas.microsoft.com/office/spreadsheetml/2009/9/main" uri="{B025F937-C7B1-47D3-B67F-A62EFF666E3E}">
          <x14:id>{9C04859C-4843-5B4C-A10C-20F10B9AF374}</x14:id>
        </ext>
      </extLst>
    </cfRule>
  </conditionalFormatting>
  <conditionalFormatting sqref="O7">
    <cfRule type="dataBar" priority="119">
      <dataBar>
        <cfvo type="min"/>
        <cfvo type="max"/>
        <color rgb="FF638EC6"/>
      </dataBar>
      <extLst>
        <ext xmlns:x14="http://schemas.microsoft.com/office/spreadsheetml/2009/9/main" uri="{B025F937-C7B1-47D3-B67F-A62EFF666E3E}">
          <x14:id>{E99E496C-E5D6-ED48-97A6-56D4435155F3}</x14:id>
        </ext>
      </extLst>
    </cfRule>
  </conditionalFormatting>
  <conditionalFormatting sqref="O13:O20">
    <cfRule type="dataBar" priority="118">
      <dataBar>
        <cfvo type="min"/>
        <cfvo type="max"/>
        <color rgb="FF638EC6"/>
      </dataBar>
      <extLst>
        <ext xmlns:x14="http://schemas.microsoft.com/office/spreadsheetml/2009/9/main" uri="{B025F937-C7B1-47D3-B67F-A62EFF666E3E}">
          <x14:id>{C57C1067-8A16-294D-B126-971F05D43093}</x14:id>
        </ext>
      </extLst>
    </cfRule>
  </conditionalFormatting>
  <conditionalFormatting sqref="O29">
    <cfRule type="dataBar" priority="117">
      <dataBar>
        <cfvo type="min"/>
        <cfvo type="max"/>
        <color rgb="FF638EC6"/>
      </dataBar>
      <extLst>
        <ext xmlns:x14="http://schemas.microsoft.com/office/spreadsheetml/2009/9/main" uri="{B025F937-C7B1-47D3-B67F-A62EFF666E3E}">
          <x14:id>{D273A92A-87E9-D649-A4BA-E3883ADD1A06}</x14:id>
        </ext>
      </extLst>
    </cfRule>
  </conditionalFormatting>
  <conditionalFormatting sqref="O39">
    <cfRule type="dataBar" priority="116">
      <dataBar>
        <cfvo type="min"/>
        <cfvo type="max"/>
        <color rgb="FF638EC6"/>
      </dataBar>
      <extLst>
        <ext xmlns:x14="http://schemas.microsoft.com/office/spreadsheetml/2009/9/main" uri="{B025F937-C7B1-47D3-B67F-A62EFF666E3E}">
          <x14:id>{94CB32E8-8871-5C4C-A697-2A5032EA63B5}</x14:id>
        </ext>
      </extLst>
    </cfRule>
  </conditionalFormatting>
  <conditionalFormatting sqref="O48">
    <cfRule type="dataBar" priority="115">
      <dataBar>
        <cfvo type="min"/>
        <cfvo type="max"/>
        <color rgb="FF638EC6"/>
      </dataBar>
      <extLst>
        <ext xmlns:x14="http://schemas.microsoft.com/office/spreadsheetml/2009/9/main" uri="{B025F937-C7B1-47D3-B67F-A62EFF666E3E}">
          <x14:id>{57859262-84A7-4D43-940E-552796562C10}</x14:id>
        </ext>
      </extLst>
    </cfRule>
  </conditionalFormatting>
  <conditionalFormatting sqref="O57">
    <cfRule type="dataBar" priority="114">
      <dataBar>
        <cfvo type="min"/>
        <cfvo type="max"/>
        <color rgb="FF638EC6"/>
      </dataBar>
      <extLst>
        <ext xmlns:x14="http://schemas.microsoft.com/office/spreadsheetml/2009/9/main" uri="{B025F937-C7B1-47D3-B67F-A62EFF666E3E}">
          <x14:id>{1123B8C1-DFBD-344C-9B2D-199E0CFEAE61}</x14:id>
        </ext>
      </extLst>
    </cfRule>
  </conditionalFormatting>
  <conditionalFormatting sqref="O29">
    <cfRule type="dataBar" priority="113">
      <dataBar>
        <cfvo type="min"/>
        <cfvo type="max"/>
        <color rgb="FF638EC6"/>
      </dataBar>
      <extLst>
        <ext xmlns:x14="http://schemas.microsoft.com/office/spreadsheetml/2009/9/main" uri="{B025F937-C7B1-47D3-B67F-A62EFF666E3E}">
          <x14:id>{92637F4A-50DA-8143-A7E9-0D8ACCDE8C54}</x14:id>
        </ext>
      </extLst>
    </cfRule>
  </conditionalFormatting>
  <conditionalFormatting sqref="O39">
    <cfRule type="dataBar" priority="112">
      <dataBar>
        <cfvo type="min"/>
        <cfvo type="max"/>
        <color rgb="FF638EC6"/>
      </dataBar>
      <extLst>
        <ext xmlns:x14="http://schemas.microsoft.com/office/spreadsheetml/2009/9/main" uri="{B025F937-C7B1-47D3-B67F-A62EFF666E3E}">
          <x14:id>{EE03A0F0-62DD-D544-9018-4605365CA206}</x14:id>
        </ext>
      </extLst>
    </cfRule>
  </conditionalFormatting>
  <conditionalFormatting sqref="O48">
    <cfRule type="dataBar" priority="111">
      <dataBar>
        <cfvo type="min"/>
        <cfvo type="max"/>
        <color rgb="FF638EC6"/>
      </dataBar>
      <extLst>
        <ext xmlns:x14="http://schemas.microsoft.com/office/spreadsheetml/2009/9/main" uri="{B025F937-C7B1-47D3-B67F-A62EFF666E3E}">
          <x14:id>{99652E8B-AC40-0E40-A295-9A95166DC00A}</x14:id>
        </ext>
      </extLst>
    </cfRule>
  </conditionalFormatting>
  <conditionalFormatting sqref="O57">
    <cfRule type="dataBar" priority="110">
      <dataBar>
        <cfvo type="min"/>
        <cfvo type="max"/>
        <color rgb="FF638EC6"/>
      </dataBar>
      <extLst>
        <ext xmlns:x14="http://schemas.microsoft.com/office/spreadsheetml/2009/9/main" uri="{B025F937-C7B1-47D3-B67F-A62EFF666E3E}">
          <x14:id>{C52B2329-3519-3D4D-B8BB-4AEEFB673724}</x14:id>
        </ext>
      </extLst>
    </cfRule>
  </conditionalFormatting>
  <conditionalFormatting sqref="M26:M28">
    <cfRule type="dataBar" priority="109">
      <dataBar>
        <cfvo type="min"/>
        <cfvo type="max"/>
        <color rgb="FF638EC6"/>
      </dataBar>
      <extLst>
        <ext xmlns:x14="http://schemas.microsoft.com/office/spreadsheetml/2009/9/main" uri="{B025F937-C7B1-47D3-B67F-A62EFF666E3E}">
          <x14:id>{3422D8AF-6639-1248-B983-390017F1282A}</x14:id>
        </ext>
      </extLst>
    </cfRule>
  </conditionalFormatting>
  <conditionalFormatting sqref="O26:O28">
    <cfRule type="dataBar" priority="108">
      <dataBar>
        <cfvo type="min"/>
        <cfvo type="max"/>
        <color rgb="FF638EC6"/>
      </dataBar>
      <extLst>
        <ext xmlns:x14="http://schemas.microsoft.com/office/spreadsheetml/2009/9/main" uri="{B025F937-C7B1-47D3-B67F-A62EFF666E3E}">
          <x14:id>{1D88A117-E7FC-A347-AB4D-8537559EAD94}</x14:id>
        </ext>
      </extLst>
    </cfRule>
  </conditionalFormatting>
  <conditionalFormatting sqref="M35:M37">
    <cfRule type="dataBar" priority="107">
      <dataBar>
        <cfvo type="min"/>
        <cfvo type="max"/>
        <color rgb="FF638EC6"/>
      </dataBar>
      <extLst>
        <ext xmlns:x14="http://schemas.microsoft.com/office/spreadsheetml/2009/9/main" uri="{B025F937-C7B1-47D3-B67F-A62EFF666E3E}">
          <x14:id>{7C1896C0-234C-9B41-AA0A-3CC68E01F587}</x14:id>
        </ext>
      </extLst>
    </cfRule>
  </conditionalFormatting>
  <conditionalFormatting sqref="O35:O37">
    <cfRule type="dataBar" priority="106">
      <dataBar>
        <cfvo type="min"/>
        <cfvo type="max"/>
        <color rgb="FF638EC6"/>
      </dataBar>
      <extLst>
        <ext xmlns:x14="http://schemas.microsoft.com/office/spreadsheetml/2009/9/main" uri="{B025F937-C7B1-47D3-B67F-A62EFF666E3E}">
          <x14:id>{F4146248-4E3F-4740-A2DD-B1C980C28BEF}</x14:id>
        </ext>
      </extLst>
    </cfRule>
  </conditionalFormatting>
  <conditionalFormatting sqref="M38">
    <cfRule type="dataBar" priority="105">
      <dataBar>
        <cfvo type="min"/>
        <cfvo type="max"/>
        <color rgb="FF638EC6"/>
      </dataBar>
      <extLst>
        <ext xmlns:x14="http://schemas.microsoft.com/office/spreadsheetml/2009/9/main" uri="{B025F937-C7B1-47D3-B67F-A62EFF666E3E}">
          <x14:id>{1B5FF2FE-73F1-AA42-A500-BE1820DE558B}</x14:id>
        </ext>
      </extLst>
    </cfRule>
  </conditionalFormatting>
  <conditionalFormatting sqref="O38">
    <cfRule type="dataBar" priority="104">
      <dataBar>
        <cfvo type="min"/>
        <cfvo type="max"/>
        <color rgb="FF638EC6"/>
      </dataBar>
      <extLst>
        <ext xmlns:x14="http://schemas.microsoft.com/office/spreadsheetml/2009/9/main" uri="{B025F937-C7B1-47D3-B67F-A62EFF666E3E}">
          <x14:id>{C05E62D0-75B3-8F45-8343-26E3A39D9E17}</x14:id>
        </ext>
      </extLst>
    </cfRule>
  </conditionalFormatting>
  <conditionalFormatting sqref="M45:M47">
    <cfRule type="dataBar" priority="103">
      <dataBar>
        <cfvo type="min"/>
        <cfvo type="max"/>
        <color rgb="FF638EC6"/>
      </dataBar>
      <extLst>
        <ext xmlns:x14="http://schemas.microsoft.com/office/spreadsheetml/2009/9/main" uri="{B025F937-C7B1-47D3-B67F-A62EFF666E3E}">
          <x14:id>{D890D6AB-E288-1547-AEDA-0F72B91E1194}</x14:id>
        </ext>
      </extLst>
    </cfRule>
  </conditionalFormatting>
  <conditionalFormatting sqref="O45:O47">
    <cfRule type="dataBar" priority="102">
      <dataBar>
        <cfvo type="min"/>
        <cfvo type="max"/>
        <color rgb="FF638EC6"/>
      </dataBar>
      <extLst>
        <ext xmlns:x14="http://schemas.microsoft.com/office/spreadsheetml/2009/9/main" uri="{B025F937-C7B1-47D3-B67F-A62EFF666E3E}">
          <x14:id>{BDCFE66E-47FE-8843-B0AB-912ADFADD99A}</x14:id>
        </ext>
      </extLst>
    </cfRule>
  </conditionalFormatting>
  <conditionalFormatting sqref="M54:M56">
    <cfRule type="dataBar" priority="101">
      <dataBar>
        <cfvo type="min"/>
        <cfvo type="max"/>
        <color rgb="FF638EC6"/>
      </dataBar>
      <extLst>
        <ext xmlns:x14="http://schemas.microsoft.com/office/spreadsheetml/2009/9/main" uri="{B025F937-C7B1-47D3-B67F-A62EFF666E3E}">
          <x14:id>{A5152C8B-CF7D-2046-BE8C-3F413D6045AC}</x14:id>
        </ext>
      </extLst>
    </cfRule>
  </conditionalFormatting>
  <conditionalFormatting sqref="O54:O56">
    <cfRule type="dataBar" priority="100">
      <dataBar>
        <cfvo type="min"/>
        <cfvo type="max"/>
        <color rgb="FF638EC6"/>
      </dataBar>
      <extLst>
        <ext xmlns:x14="http://schemas.microsoft.com/office/spreadsheetml/2009/9/main" uri="{B025F937-C7B1-47D3-B67F-A62EFF666E3E}">
          <x14:id>{2A57A5D0-5507-994D-8BFF-E8429CFCFF93}</x14:id>
        </ext>
      </extLst>
    </cfRule>
  </conditionalFormatting>
  <conditionalFormatting sqref="M26:M29">
    <cfRule type="dataBar" priority="99">
      <dataBar>
        <cfvo type="min"/>
        <cfvo type="max"/>
        <color rgb="FF638EC6"/>
      </dataBar>
      <extLst>
        <ext xmlns:x14="http://schemas.microsoft.com/office/spreadsheetml/2009/9/main" uri="{B025F937-C7B1-47D3-B67F-A62EFF666E3E}">
          <x14:id>{4D587773-941E-8D42-A7ED-485B41380E7E}</x14:id>
        </ext>
      </extLst>
    </cfRule>
  </conditionalFormatting>
  <conditionalFormatting sqref="O26:O29">
    <cfRule type="dataBar" priority="98">
      <dataBar>
        <cfvo type="min"/>
        <cfvo type="max"/>
        <color rgb="FF638EC6"/>
      </dataBar>
      <extLst>
        <ext xmlns:x14="http://schemas.microsoft.com/office/spreadsheetml/2009/9/main" uri="{B025F937-C7B1-47D3-B67F-A62EFF666E3E}">
          <x14:id>{EF89AD06-FCD1-4A4D-9858-787945B31639}</x14:id>
        </ext>
      </extLst>
    </cfRule>
  </conditionalFormatting>
  <conditionalFormatting sqref="M35:M39">
    <cfRule type="dataBar" priority="97">
      <dataBar>
        <cfvo type="min"/>
        <cfvo type="max"/>
        <color rgb="FF638EC6"/>
      </dataBar>
      <extLst>
        <ext xmlns:x14="http://schemas.microsoft.com/office/spreadsheetml/2009/9/main" uri="{B025F937-C7B1-47D3-B67F-A62EFF666E3E}">
          <x14:id>{42CBFB32-1A79-7247-B5A0-04B49F6F6B58}</x14:id>
        </ext>
      </extLst>
    </cfRule>
  </conditionalFormatting>
  <conditionalFormatting sqref="O35:O39">
    <cfRule type="dataBar" priority="96">
      <dataBar>
        <cfvo type="min"/>
        <cfvo type="max"/>
        <color rgb="FF638EC6"/>
      </dataBar>
      <extLst>
        <ext xmlns:x14="http://schemas.microsoft.com/office/spreadsheetml/2009/9/main" uri="{B025F937-C7B1-47D3-B67F-A62EFF666E3E}">
          <x14:id>{011C659C-4203-B146-A3F3-05EA3B23E656}</x14:id>
        </ext>
      </extLst>
    </cfRule>
  </conditionalFormatting>
  <conditionalFormatting sqref="M45:M48">
    <cfRule type="dataBar" priority="95">
      <dataBar>
        <cfvo type="min"/>
        <cfvo type="max"/>
        <color rgb="FF638EC6"/>
      </dataBar>
      <extLst>
        <ext xmlns:x14="http://schemas.microsoft.com/office/spreadsheetml/2009/9/main" uri="{B025F937-C7B1-47D3-B67F-A62EFF666E3E}">
          <x14:id>{209C199A-13A5-AF43-8582-C6FA86AFBFDB}</x14:id>
        </ext>
      </extLst>
    </cfRule>
  </conditionalFormatting>
  <conditionalFormatting sqref="O45:O48">
    <cfRule type="dataBar" priority="94">
      <dataBar>
        <cfvo type="min"/>
        <cfvo type="max"/>
        <color rgb="FF638EC6"/>
      </dataBar>
      <extLst>
        <ext xmlns:x14="http://schemas.microsoft.com/office/spreadsheetml/2009/9/main" uri="{B025F937-C7B1-47D3-B67F-A62EFF666E3E}">
          <x14:id>{20D760F1-844C-C343-9D2B-45666FC5663F}</x14:id>
        </ext>
      </extLst>
    </cfRule>
  </conditionalFormatting>
  <conditionalFormatting sqref="M54:M57">
    <cfRule type="dataBar" priority="93">
      <dataBar>
        <cfvo type="min"/>
        <cfvo type="max"/>
        <color rgb="FF638EC6"/>
      </dataBar>
      <extLst>
        <ext xmlns:x14="http://schemas.microsoft.com/office/spreadsheetml/2009/9/main" uri="{B025F937-C7B1-47D3-B67F-A62EFF666E3E}">
          <x14:id>{3F5DDB23-341E-324B-B273-CCE935B93E49}</x14:id>
        </ext>
      </extLst>
    </cfRule>
  </conditionalFormatting>
  <conditionalFormatting sqref="O54:O57">
    <cfRule type="dataBar" priority="92">
      <dataBar>
        <cfvo type="min"/>
        <cfvo type="max"/>
        <color rgb="FF638EC6"/>
      </dataBar>
      <extLst>
        <ext xmlns:x14="http://schemas.microsoft.com/office/spreadsheetml/2009/9/main" uri="{B025F937-C7B1-47D3-B67F-A62EFF666E3E}">
          <x14:id>{9D27B535-90F9-3247-9408-56FA8D228744}</x14:id>
        </ext>
      </extLst>
    </cfRule>
  </conditionalFormatting>
  <conditionalFormatting sqref="C7 I7 K7 M7 O7">
    <cfRule type="dataBar" priority="91">
      <dataBar>
        <cfvo type="min"/>
        <cfvo type="max"/>
        <color rgb="FF638EC6"/>
      </dataBar>
      <extLst>
        <ext xmlns:x14="http://schemas.microsoft.com/office/spreadsheetml/2009/9/main" uri="{B025F937-C7B1-47D3-B67F-A62EFF666E3E}">
          <x14:id>{059492E9-4E31-3B45-B458-11A9D6BB9425}</x14:id>
        </ext>
      </extLst>
    </cfRule>
  </conditionalFormatting>
  <conditionalFormatting sqref="I20:O22 C20:D22">
    <cfRule type="dataBar" priority="90">
      <dataBar>
        <cfvo type="min"/>
        <cfvo type="max"/>
        <color rgb="FF638EC6"/>
      </dataBar>
      <extLst>
        <ext xmlns:x14="http://schemas.microsoft.com/office/spreadsheetml/2009/9/main" uri="{B025F937-C7B1-47D3-B67F-A62EFF666E3E}">
          <x14:id>{86D53F47-20B2-D747-AAEE-FFF92DEFE827}</x14:id>
        </ext>
      </extLst>
    </cfRule>
  </conditionalFormatting>
  <conditionalFormatting sqref="I31:O31 C31:D31">
    <cfRule type="dataBar" priority="89">
      <dataBar>
        <cfvo type="min"/>
        <cfvo type="max"/>
        <color rgb="FF638EC6"/>
      </dataBar>
      <extLst>
        <ext xmlns:x14="http://schemas.microsoft.com/office/spreadsheetml/2009/9/main" uri="{B025F937-C7B1-47D3-B67F-A62EFF666E3E}">
          <x14:id>{622C995E-750D-334C-9A50-A95A2EC27FB5}</x14:id>
        </ext>
      </extLst>
    </cfRule>
  </conditionalFormatting>
  <conditionalFormatting sqref="I41:O41 C41:D41">
    <cfRule type="dataBar" priority="88">
      <dataBar>
        <cfvo type="min"/>
        <cfvo type="max"/>
        <color rgb="FF638EC6"/>
      </dataBar>
      <extLst>
        <ext xmlns:x14="http://schemas.microsoft.com/office/spreadsheetml/2009/9/main" uri="{B025F937-C7B1-47D3-B67F-A62EFF666E3E}">
          <x14:id>{D02815B9-C51E-1F4F-9DDF-34B6AC578363}</x14:id>
        </ext>
      </extLst>
    </cfRule>
  </conditionalFormatting>
  <conditionalFormatting sqref="I50:O50 C50:D50">
    <cfRule type="dataBar" priority="87">
      <dataBar>
        <cfvo type="min"/>
        <cfvo type="max"/>
        <color rgb="FF638EC6"/>
      </dataBar>
      <extLst>
        <ext xmlns:x14="http://schemas.microsoft.com/office/spreadsheetml/2009/9/main" uri="{B025F937-C7B1-47D3-B67F-A62EFF666E3E}">
          <x14:id>{93189436-769A-214E-96CC-7CE5446988F7}</x14:id>
        </ext>
      </extLst>
    </cfRule>
  </conditionalFormatting>
  <conditionalFormatting sqref="I59:O59 C59:D59">
    <cfRule type="dataBar" priority="86">
      <dataBar>
        <cfvo type="min"/>
        <cfvo type="max"/>
        <color rgb="FF638EC6"/>
      </dataBar>
      <extLst>
        <ext xmlns:x14="http://schemas.microsoft.com/office/spreadsheetml/2009/9/main" uri="{B025F937-C7B1-47D3-B67F-A62EFF666E3E}">
          <x14:id>{EE2BEF03-13EB-8C48-AD81-61F941209A1C}</x14:id>
        </ext>
      </extLst>
    </cfRule>
  </conditionalFormatting>
  <conditionalFormatting sqref="E7">
    <cfRule type="dataBar" priority="85">
      <dataBar>
        <cfvo type="min"/>
        <cfvo type="max"/>
        <color rgb="FF638EC6"/>
      </dataBar>
      <extLst>
        <ext xmlns:x14="http://schemas.microsoft.com/office/spreadsheetml/2009/9/main" uri="{B025F937-C7B1-47D3-B67F-A62EFF666E3E}">
          <x14:id>{CF9F85D1-EB4F-BD40-B345-C4F6E4129CB9}</x14:id>
        </ext>
      </extLst>
    </cfRule>
  </conditionalFormatting>
  <conditionalFormatting sqref="E13:E20">
    <cfRule type="dataBar" priority="84">
      <dataBar>
        <cfvo type="min"/>
        <cfvo type="max"/>
        <color rgb="FF638EC6"/>
      </dataBar>
      <extLst>
        <ext xmlns:x14="http://schemas.microsoft.com/office/spreadsheetml/2009/9/main" uri="{B025F937-C7B1-47D3-B67F-A62EFF666E3E}">
          <x14:id>{4B7E9543-B97B-6F43-BE93-AF8F79BF1697}</x14:id>
        </ext>
      </extLst>
    </cfRule>
  </conditionalFormatting>
  <conditionalFormatting sqref="E29">
    <cfRule type="dataBar" priority="83">
      <dataBar>
        <cfvo type="min"/>
        <cfvo type="max"/>
        <color rgb="FF638EC6"/>
      </dataBar>
      <extLst>
        <ext xmlns:x14="http://schemas.microsoft.com/office/spreadsheetml/2009/9/main" uri="{B025F937-C7B1-47D3-B67F-A62EFF666E3E}">
          <x14:id>{66E05004-EF05-5A48-93CE-FF1011511225}</x14:id>
        </ext>
      </extLst>
    </cfRule>
  </conditionalFormatting>
  <conditionalFormatting sqref="E39">
    <cfRule type="dataBar" priority="82">
      <dataBar>
        <cfvo type="min"/>
        <cfvo type="max"/>
        <color rgb="FF638EC6"/>
      </dataBar>
      <extLst>
        <ext xmlns:x14="http://schemas.microsoft.com/office/spreadsheetml/2009/9/main" uri="{B025F937-C7B1-47D3-B67F-A62EFF666E3E}">
          <x14:id>{492EB409-7F72-6D41-9F19-E3A588FE327F}</x14:id>
        </ext>
      </extLst>
    </cfRule>
  </conditionalFormatting>
  <conditionalFormatting sqref="E48">
    <cfRule type="dataBar" priority="81">
      <dataBar>
        <cfvo type="min"/>
        <cfvo type="max"/>
        <color rgb="FF638EC6"/>
      </dataBar>
      <extLst>
        <ext xmlns:x14="http://schemas.microsoft.com/office/spreadsheetml/2009/9/main" uri="{B025F937-C7B1-47D3-B67F-A62EFF666E3E}">
          <x14:id>{EF9E90E0-2AAB-FC4E-B34E-D50A2609D108}</x14:id>
        </ext>
      </extLst>
    </cfRule>
  </conditionalFormatting>
  <conditionalFormatting sqref="E57">
    <cfRule type="dataBar" priority="80">
      <dataBar>
        <cfvo type="min"/>
        <cfvo type="max"/>
        <color rgb="FF638EC6"/>
      </dataBar>
      <extLst>
        <ext xmlns:x14="http://schemas.microsoft.com/office/spreadsheetml/2009/9/main" uri="{B025F937-C7B1-47D3-B67F-A62EFF666E3E}">
          <x14:id>{EC071BC6-8A89-FA45-9B85-B5B50BE95838}</x14:id>
        </ext>
      </extLst>
    </cfRule>
  </conditionalFormatting>
  <conditionalFormatting sqref="E26:E29">
    <cfRule type="dataBar" priority="79">
      <dataBar>
        <cfvo type="min"/>
        <cfvo type="max"/>
        <color rgb="FF638EC6"/>
      </dataBar>
      <extLst>
        <ext xmlns:x14="http://schemas.microsoft.com/office/spreadsheetml/2009/9/main" uri="{B025F937-C7B1-47D3-B67F-A62EFF666E3E}">
          <x14:id>{B7B684A5-1051-7F41-9CAD-1FBF15341764}</x14:id>
        </ext>
      </extLst>
    </cfRule>
  </conditionalFormatting>
  <conditionalFormatting sqref="E35:E39">
    <cfRule type="dataBar" priority="78">
      <dataBar>
        <cfvo type="min"/>
        <cfvo type="max"/>
        <color rgb="FF638EC6"/>
      </dataBar>
      <extLst>
        <ext xmlns:x14="http://schemas.microsoft.com/office/spreadsheetml/2009/9/main" uri="{B025F937-C7B1-47D3-B67F-A62EFF666E3E}">
          <x14:id>{2414953F-5A2C-3F47-BA99-FEB47BBD2393}</x14:id>
        </ext>
      </extLst>
    </cfRule>
  </conditionalFormatting>
  <conditionalFormatting sqref="E45:E48">
    <cfRule type="dataBar" priority="77">
      <dataBar>
        <cfvo type="min"/>
        <cfvo type="max"/>
        <color rgb="FF638EC6"/>
      </dataBar>
      <extLst>
        <ext xmlns:x14="http://schemas.microsoft.com/office/spreadsheetml/2009/9/main" uri="{B025F937-C7B1-47D3-B67F-A62EFF666E3E}">
          <x14:id>{63161595-41F6-E749-8E1F-95E9995BD5D0}</x14:id>
        </ext>
      </extLst>
    </cfRule>
  </conditionalFormatting>
  <conditionalFormatting sqref="E54:E57">
    <cfRule type="dataBar" priority="76">
      <dataBar>
        <cfvo type="min"/>
        <cfvo type="max"/>
        <color rgb="FF638EC6"/>
      </dataBar>
      <extLst>
        <ext xmlns:x14="http://schemas.microsoft.com/office/spreadsheetml/2009/9/main" uri="{B025F937-C7B1-47D3-B67F-A62EFF666E3E}">
          <x14:id>{6127D476-2F58-AC44-9722-EC4BCCEC24CA}</x14:id>
        </ext>
      </extLst>
    </cfRule>
  </conditionalFormatting>
  <conditionalFormatting sqref="E7">
    <cfRule type="dataBar" priority="75">
      <dataBar>
        <cfvo type="min"/>
        <cfvo type="max"/>
        <color rgb="FF638EC6"/>
      </dataBar>
      <extLst>
        <ext xmlns:x14="http://schemas.microsoft.com/office/spreadsheetml/2009/9/main" uri="{B025F937-C7B1-47D3-B67F-A62EFF666E3E}">
          <x14:id>{666C7A7A-B02B-B24F-B91C-53DADCC070DA}</x14:id>
        </ext>
      </extLst>
    </cfRule>
  </conditionalFormatting>
  <conditionalFormatting sqref="E20:F22">
    <cfRule type="dataBar" priority="74">
      <dataBar>
        <cfvo type="min"/>
        <cfvo type="max"/>
        <color rgb="FF638EC6"/>
      </dataBar>
      <extLst>
        <ext xmlns:x14="http://schemas.microsoft.com/office/spreadsheetml/2009/9/main" uri="{B025F937-C7B1-47D3-B67F-A62EFF666E3E}">
          <x14:id>{777AB43E-9D9F-6A4B-81A5-B1EBC59A2E4C}</x14:id>
        </ext>
      </extLst>
    </cfRule>
  </conditionalFormatting>
  <conditionalFormatting sqref="E31:F31">
    <cfRule type="dataBar" priority="73">
      <dataBar>
        <cfvo type="min"/>
        <cfvo type="max"/>
        <color rgb="FF638EC6"/>
      </dataBar>
      <extLst>
        <ext xmlns:x14="http://schemas.microsoft.com/office/spreadsheetml/2009/9/main" uri="{B025F937-C7B1-47D3-B67F-A62EFF666E3E}">
          <x14:id>{6195AB43-64C0-B84D-AF95-C53B84B9DF58}</x14:id>
        </ext>
      </extLst>
    </cfRule>
  </conditionalFormatting>
  <conditionalFormatting sqref="E41:F41">
    <cfRule type="dataBar" priority="72">
      <dataBar>
        <cfvo type="min"/>
        <cfvo type="max"/>
        <color rgb="FF638EC6"/>
      </dataBar>
      <extLst>
        <ext xmlns:x14="http://schemas.microsoft.com/office/spreadsheetml/2009/9/main" uri="{B025F937-C7B1-47D3-B67F-A62EFF666E3E}">
          <x14:id>{728CF461-AEEF-9944-87C8-25844B550E43}</x14:id>
        </ext>
      </extLst>
    </cfRule>
  </conditionalFormatting>
  <conditionalFormatting sqref="E50:F50">
    <cfRule type="dataBar" priority="71">
      <dataBar>
        <cfvo type="min"/>
        <cfvo type="max"/>
        <color rgb="FF638EC6"/>
      </dataBar>
      <extLst>
        <ext xmlns:x14="http://schemas.microsoft.com/office/spreadsheetml/2009/9/main" uri="{B025F937-C7B1-47D3-B67F-A62EFF666E3E}">
          <x14:id>{24F80735-8710-024D-9A32-E8EA66B95EA3}</x14:id>
        </ext>
      </extLst>
    </cfRule>
  </conditionalFormatting>
  <conditionalFormatting sqref="E59:F59">
    <cfRule type="dataBar" priority="70">
      <dataBar>
        <cfvo type="min"/>
        <cfvo type="max"/>
        <color rgb="FF638EC6"/>
      </dataBar>
      <extLst>
        <ext xmlns:x14="http://schemas.microsoft.com/office/spreadsheetml/2009/9/main" uri="{B025F937-C7B1-47D3-B67F-A62EFF666E3E}">
          <x14:id>{44EAF961-C6F7-C84F-A207-03E33A4AF3FF}</x14:id>
        </ext>
      </extLst>
    </cfRule>
  </conditionalFormatting>
  <conditionalFormatting sqref="M7 O7 K7 I7 E7 C7">
    <cfRule type="dataBar" priority="69">
      <dataBar>
        <cfvo type="min"/>
        <cfvo type="max"/>
        <color rgb="FF638EC6"/>
      </dataBar>
      <extLst>
        <ext xmlns:x14="http://schemas.microsoft.com/office/spreadsheetml/2009/9/main" uri="{B025F937-C7B1-47D3-B67F-A62EFF666E3E}">
          <x14:id>{C6209D0B-6A8C-3340-BF9B-2B062F0F0FB2}</x14:id>
        </ext>
      </extLst>
    </cfRule>
  </conditionalFormatting>
  <conditionalFormatting sqref="C13:C22">
    <cfRule type="dataBar" priority="68">
      <dataBar>
        <cfvo type="min"/>
        <cfvo type="max"/>
        <color rgb="FF638EC6"/>
      </dataBar>
      <extLst>
        <ext xmlns:x14="http://schemas.microsoft.com/office/spreadsheetml/2009/9/main" uri="{B025F937-C7B1-47D3-B67F-A62EFF666E3E}">
          <x14:id>{930B255A-748E-0348-B689-7149BE55AFCD}</x14:id>
        </ext>
      </extLst>
    </cfRule>
  </conditionalFormatting>
  <conditionalFormatting sqref="E13:E22">
    <cfRule type="dataBar" priority="67">
      <dataBar>
        <cfvo type="min"/>
        <cfvo type="max"/>
        <color rgb="FF638EC6"/>
      </dataBar>
      <extLst>
        <ext xmlns:x14="http://schemas.microsoft.com/office/spreadsheetml/2009/9/main" uri="{B025F937-C7B1-47D3-B67F-A62EFF666E3E}">
          <x14:id>{AA8F085A-2E56-E449-AAC2-45E8695954D2}</x14:id>
        </ext>
      </extLst>
    </cfRule>
  </conditionalFormatting>
  <conditionalFormatting sqref="I13:I22">
    <cfRule type="dataBar" priority="66">
      <dataBar>
        <cfvo type="min"/>
        <cfvo type="max"/>
        <color rgb="FF638EC6"/>
      </dataBar>
      <extLst>
        <ext xmlns:x14="http://schemas.microsoft.com/office/spreadsheetml/2009/9/main" uri="{B025F937-C7B1-47D3-B67F-A62EFF666E3E}">
          <x14:id>{B095D55C-43E2-F34B-8ED1-9F881A6378DB}</x14:id>
        </ext>
      </extLst>
    </cfRule>
  </conditionalFormatting>
  <conditionalFormatting sqref="K13:K22">
    <cfRule type="dataBar" priority="65">
      <dataBar>
        <cfvo type="min"/>
        <cfvo type="max"/>
        <color rgb="FF638EC6"/>
      </dataBar>
      <extLst>
        <ext xmlns:x14="http://schemas.microsoft.com/office/spreadsheetml/2009/9/main" uri="{B025F937-C7B1-47D3-B67F-A62EFF666E3E}">
          <x14:id>{3FE240FB-455C-3542-92CF-BE7DD82B1311}</x14:id>
        </ext>
      </extLst>
    </cfRule>
  </conditionalFormatting>
  <conditionalFormatting sqref="M13:M22">
    <cfRule type="dataBar" priority="64">
      <dataBar>
        <cfvo type="min"/>
        <cfvo type="max"/>
        <color rgb="FF638EC6"/>
      </dataBar>
      <extLst>
        <ext xmlns:x14="http://schemas.microsoft.com/office/spreadsheetml/2009/9/main" uri="{B025F937-C7B1-47D3-B67F-A62EFF666E3E}">
          <x14:id>{C763DB19-4812-FF46-BEBC-9D85D4247DA4}</x14:id>
        </ext>
      </extLst>
    </cfRule>
  </conditionalFormatting>
  <conditionalFormatting sqref="O13:O22">
    <cfRule type="dataBar" priority="63">
      <dataBar>
        <cfvo type="min"/>
        <cfvo type="max"/>
        <color rgb="FF638EC6"/>
      </dataBar>
      <extLst>
        <ext xmlns:x14="http://schemas.microsoft.com/office/spreadsheetml/2009/9/main" uri="{B025F937-C7B1-47D3-B67F-A62EFF666E3E}">
          <x14:id>{057527E4-3B7A-C845-8283-663CBEF6A301}</x14:id>
        </ext>
      </extLst>
    </cfRule>
  </conditionalFormatting>
  <conditionalFormatting sqref="C26:C31">
    <cfRule type="dataBar" priority="62">
      <dataBar>
        <cfvo type="min"/>
        <cfvo type="max"/>
        <color rgb="FF638EC6"/>
      </dataBar>
      <extLst>
        <ext xmlns:x14="http://schemas.microsoft.com/office/spreadsheetml/2009/9/main" uri="{B025F937-C7B1-47D3-B67F-A62EFF666E3E}">
          <x14:id>{04F825BF-48C8-A84D-8311-219CA2479DA7}</x14:id>
        </ext>
      </extLst>
    </cfRule>
  </conditionalFormatting>
  <conditionalFormatting sqref="E26:E31">
    <cfRule type="dataBar" priority="61">
      <dataBar>
        <cfvo type="min"/>
        <cfvo type="max"/>
        <color rgb="FF638EC6"/>
      </dataBar>
      <extLst>
        <ext xmlns:x14="http://schemas.microsoft.com/office/spreadsheetml/2009/9/main" uri="{B025F937-C7B1-47D3-B67F-A62EFF666E3E}">
          <x14:id>{B3243852-8F43-7043-A5B8-DDAEB08213F9}</x14:id>
        </ext>
      </extLst>
    </cfRule>
  </conditionalFormatting>
  <conditionalFormatting sqref="I26:I31">
    <cfRule type="dataBar" priority="60">
      <dataBar>
        <cfvo type="min"/>
        <cfvo type="max"/>
        <color rgb="FF638EC6"/>
      </dataBar>
      <extLst>
        <ext xmlns:x14="http://schemas.microsoft.com/office/spreadsheetml/2009/9/main" uri="{B025F937-C7B1-47D3-B67F-A62EFF666E3E}">
          <x14:id>{3E351761-1C40-094C-8567-B16E5EAC37BC}</x14:id>
        </ext>
      </extLst>
    </cfRule>
  </conditionalFormatting>
  <conditionalFormatting sqref="K26:K31">
    <cfRule type="dataBar" priority="59">
      <dataBar>
        <cfvo type="min"/>
        <cfvo type="max"/>
        <color rgb="FF638EC6"/>
      </dataBar>
      <extLst>
        <ext xmlns:x14="http://schemas.microsoft.com/office/spreadsheetml/2009/9/main" uri="{B025F937-C7B1-47D3-B67F-A62EFF666E3E}">
          <x14:id>{35999271-22E5-7E48-9A3F-7236D773395A}</x14:id>
        </ext>
      </extLst>
    </cfRule>
  </conditionalFormatting>
  <conditionalFormatting sqref="M26:M31">
    <cfRule type="dataBar" priority="58">
      <dataBar>
        <cfvo type="min"/>
        <cfvo type="max"/>
        <color rgb="FF638EC6"/>
      </dataBar>
      <extLst>
        <ext xmlns:x14="http://schemas.microsoft.com/office/spreadsheetml/2009/9/main" uri="{B025F937-C7B1-47D3-B67F-A62EFF666E3E}">
          <x14:id>{23D91341-7B0B-D440-95A4-BFE86AC70C6A}</x14:id>
        </ext>
      </extLst>
    </cfRule>
  </conditionalFormatting>
  <conditionalFormatting sqref="O26:O31">
    <cfRule type="dataBar" priority="57">
      <dataBar>
        <cfvo type="min"/>
        <cfvo type="max"/>
        <color rgb="FF638EC6"/>
      </dataBar>
      <extLst>
        <ext xmlns:x14="http://schemas.microsoft.com/office/spreadsheetml/2009/9/main" uri="{B025F937-C7B1-47D3-B67F-A62EFF666E3E}">
          <x14:id>{93B5A6CD-6640-6B4C-9DF0-5BE71404091A}</x14:id>
        </ext>
      </extLst>
    </cfRule>
  </conditionalFormatting>
  <conditionalFormatting sqref="C35:C41">
    <cfRule type="dataBar" priority="56">
      <dataBar>
        <cfvo type="min"/>
        <cfvo type="max"/>
        <color rgb="FF638EC6"/>
      </dataBar>
      <extLst>
        <ext xmlns:x14="http://schemas.microsoft.com/office/spreadsheetml/2009/9/main" uri="{B025F937-C7B1-47D3-B67F-A62EFF666E3E}">
          <x14:id>{F511D8F3-E16D-DE4B-A630-6E57A881D042}</x14:id>
        </ext>
      </extLst>
    </cfRule>
  </conditionalFormatting>
  <conditionalFormatting sqref="E35:E41">
    <cfRule type="dataBar" priority="55">
      <dataBar>
        <cfvo type="min"/>
        <cfvo type="max"/>
        <color rgb="FF638EC6"/>
      </dataBar>
      <extLst>
        <ext xmlns:x14="http://schemas.microsoft.com/office/spreadsheetml/2009/9/main" uri="{B025F937-C7B1-47D3-B67F-A62EFF666E3E}">
          <x14:id>{4A105430-006B-3040-A5A7-564A25CEEA92}</x14:id>
        </ext>
      </extLst>
    </cfRule>
  </conditionalFormatting>
  <conditionalFormatting sqref="I35:I41">
    <cfRule type="dataBar" priority="54">
      <dataBar>
        <cfvo type="min"/>
        <cfvo type="max"/>
        <color rgb="FF638EC6"/>
      </dataBar>
      <extLst>
        <ext xmlns:x14="http://schemas.microsoft.com/office/spreadsheetml/2009/9/main" uri="{B025F937-C7B1-47D3-B67F-A62EFF666E3E}">
          <x14:id>{1B1DFDA0-1BA0-4A48-AE97-BBEA10BBF5CA}</x14:id>
        </ext>
      </extLst>
    </cfRule>
  </conditionalFormatting>
  <conditionalFormatting sqref="K35:K41">
    <cfRule type="dataBar" priority="53">
      <dataBar>
        <cfvo type="min"/>
        <cfvo type="max"/>
        <color rgb="FF638EC6"/>
      </dataBar>
      <extLst>
        <ext xmlns:x14="http://schemas.microsoft.com/office/spreadsheetml/2009/9/main" uri="{B025F937-C7B1-47D3-B67F-A62EFF666E3E}">
          <x14:id>{0A8C64F9-AD84-7442-A1C9-EE5DC66BAFC0}</x14:id>
        </ext>
      </extLst>
    </cfRule>
  </conditionalFormatting>
  <conditionalFormatting sqref="M35:M41">
    <cfRule type="dataBar" priority="52">
      <dataBar>
        <cfvo type="min"/>
        <cfvo type="max"/>
        <color rgb="FF638EC6"/>
      </dataBar>
      <extLst>
        <ext xmlns:x14="http://schemas.microsoft.com/office/spreadsheetml/2009/9/main" uri="{B025F937-C7B1-47D3-B67F-A62EFF666E3E}">
          <x14:id>{7B7B01D3-68EA-114B-8564-92DC98A9D67E}</x14:id>
        </ext>
      </extLst>
    </cfRule>
  </conditionalFormatting>
  <conditionalFormatting sqref="O35:O41">
    <cfRule type="dataBar" priority="51">
      <dataBar>
        <cfvo type="min"/>
        <cfvo type="max"/>
        <color rgb="FF638EC6"/>
      </dataBar>
      <extLst>
        <ext xmlns:x14="http://schemas.microsoft.com/office/spreadsheetml/2009/9/main" uri="{B025F937-C7B1-47D3-B67F-A62EFF666E3E}">
          <x14:id>{97E16BA7-AD4B-C64A-8A74-673D2E759D67}</x14:id>
        </ext>
      </extLst>
    </cfRule>
  </conditionalFormatting>
  <conditionalFormatting sqref="C45:C50">
    <cfRule type="dataBar" priority="50">
      <dataBar>
        <cfvo type="min"/>
        <cfvo type="max"/>
        <color rgb="FF638EC6"/>
      </dataBar>
      <extLst>
        <ext xmlns:x14="http://schemas.microsoft.com/office/spreadsheetml/2009/9/main" uri="{B025F937-C7B1-47D3-B67F-A62EFF666E3E}">
          <x14:id>{B1BA0035-175C-614C-8650-58ACBE45C71D}</x14:id>
        </ext>
      </extLst>
    </cfRule>
  </conditionalFormatting>
  <conditionalFormatting sqref="E45:E50">
    <cfRule type="dataBar" priority="49">
      <dataBar>
        <cfvo type="min"/>
        <cfvo type="max"/>
        <color rgb="FF638EC6"/>
      </dataBar>
      <extLst>
        <ext xmlns:x14="http://schemas.microsoft.com/office/spreadsheetml/2009/9/main" uri="{B025F937-C7B1-47D3-B67F-A62EFF666E3E}">
          <x14:id>{D98B3E04-6D3C-0248-820C-2865535C99BE}</x14:id>
        </ext>
      </extLst>
    </cfRule>
  </conditionalFormatting>
  <conditionalFormatting sqref="I45:I50">
    <cfRule type="dataBar" priority="48">
      <dataBar>
        <cfvo type="min"/>
        <cfvo type="max"/>
        <color rgb="FF638EC6"/>
      </dataBar>
      <extLst>
        <ext xmlns:x14="http://schemas.microsoft.com/office/spreadsheetml/2009/9/main" uri="{B025F937-C7B1-47D3-B67F-A62EFF666E3E}">
          <x14:id>{218D4CD3-DD4B-E147-8A04-18F847833E0A}</x14:id>
        </ext>
      </extLst>
    </cfRule>
  </conditionalFormatting>
  <conditionalFormatting sqref="K45:K50">
    <cfRule type="dataBar" priority="47">
      <dataBar>
        <cfvo type="min"/>
        <cfvo type="max"/>
        <color rgb="FF638EC6"/>
      </dataBar>
      <extLst>
        <ext xmlns:x14="http://schemas.microsoft.com/office/spreadsheetml/2009/9/main" uri="{B025F937-C7B1-47D3-B67F-A62EFF666E3E}">
          <x14:id>{D8616DE2-8099-3649-B833-334123C742E0}</x14:id>
        </ext>
      </extLst>
    </cfRule>
  </conditionalFormatting>
  <conditionalFormatting sqref="M45:M50">
    <cfRule type="dataBar" priority="46">
      <dataBar>
        <cfvo type="min"/>
        <cfvo type="max"/>
        <color rgb="FF638EC6"/>
      </dataBar>
      <extLst>
        <ext xmlns:x14="http://schemas.microsoft.com/office/spreadsheetml/2009/9/main" uri="{B025F937-C7B1-47D3-B67F-A62EFF666E3E}">
          <x14:id>{99A89BCB-B4DE-C74C-AE67-B7A0D73D4433}</x14:id>
        </ext>
      </extLst>
    </cfRule>
  </conditionalFormatting>
  <conditionalFormatting sqref="O45:O50">
    <cfRule type="dataBar" priority="45">
      <dataBar>
        <cfvo type="min"/>
        <cfvo type="max"/>
        <color rgb="FF638EC6"/>
      </dataBar>
      <extLst>
        <ext xmlns:x14="http://schemas.microsoft.com/office/spreadsheetml/2009/9/main" uri="{B025F937-C7B1-47D3-B67F-A62EFF666E3E}">
          <x14:id>{C1798F12-D518-674A-893F-3B09089296EA}</x14:id>
        </ext>
      </extLst>
    </cfRule>
  </conditionalFormatting>
  <conditionalFormatting sqref="C54:C59">
    <cfRule type="dataBar" priority="44">
      <dataBar>
        <cfvo type="min"/>
        <cfvo type="max"/>
        <color rgb="FF638EC6"/>
      </dataBar>
      <extLst>
        <ext xmlns:x14="http://schemas.microsoft.com/office/spreadsheetml/2009/9/main" uri="{B025F937-C7B1-47D3-B67F-A62EFF666E3E}">
          <x14:id>{49668131-25F2-1C4A-8DDB-65E7F3E3C6B6}</x14:id>
        </ext>
      </extLst>
    </cfRule>
  </conditionalFormatting>
  <conditionalFormatting sqref="E54:E59">
    <cfRule type="dataBar" priority="43">
      <dataBar>
        <cfvo type="min"/>
        <cfvo type="max"/>
        <color rgb="FF638EC6"/>
      </dataBar>
      <extLst>
        <ext xmlns:x14="http://schemas.microsoft.com/office/spreadsheetml/2009/9/main" uri="{B025F937-C7B1-47D3-B67F-A62EFF666E3E}">
          <x14:id>{7ED0829A-F7FA-E14C-B759-4F9FA83A0E0A}</x14:id>
        </ext>
      </extLst>
    </cfRule>
  </conditionalFormatting>
  <conditionalFormatting sqref="I54:I59">
    <cfRule type="dataBar" priority="42">
      <dataBar>
        <cfvo type="min"/>
        <cfvo type="max"/>
        <color rgb="FF638EC6"/>
      </dataBar>
      <extLst>
        <ext xmlns:x14="http://schemas.microsoft.com/office/spreadsheetml/2009/9/main" uri="{B025F937-C7B1-47D3-B67F-A62EFF666E3E}">
          <x14:id>{7A2D9190-97FA-514F-B4E2-97C45F70EAB9}</x14:id>
        </ext>
      </extLst>
    </cfRule>
  </conditionalFormatting>
  <conditionalFormatting sqref="K54:K59">
    <cfRule type="dataBar" priority="41">
      <dataBar>
        <cfvo type="min"/>
        <cfvo type="max"/>
        <color rgb="FF638EC6"/>
      </dataBar>
      <extLst>
        <ext xmlns:x14="http://schemas.microsoft.com/office/spreadsheetml/2009/9/main" uri="{B025F937-C7B1-47D3-B67F-A62EFF666E3E}">
          <x14:id>{DC78B8A3-DDE2-3E46-9A25-62BC8E272F9E}</x14:id>
        </ext>
      </extLst>
    </cfRule>
  </conditionalFormatting>
  <conditionalFormatting sqref="M54:M59">
    <cfRule type="dataBar" priority="40">
      <dataBar>
        <cfvo type="min"/>
        <cfvo type="max"/>
        <color rgb="FF638EC6"/>
      </dataBar>
      <extLst>
        <ext xmlns:x14="http://schemas.microsoft.com/office/spreadsheetml/2009/9/main" uri="{B025F937-C7B1-47D3-B67F-A62EFF666E3E}">
          <x14:id>{8538F916-7779-1D40-9EAA-62A2A1C7D7A8}</x14:id>
        </ext>
      </extLst>
    </cfRule>
  </conditionalFormatting>
  <conditionalFormatting sqref="O54:O59">
    <cfRule type="dataBar" priority="39">
      <dataBar>
        <cfvo type="min"/>
        <cfvo type="max"/>
        <color rgb="FF638EC6"/>
      </dataBar>
      <extLst>
        <ext xmlns:x14="http://schemas.microsoft.com/office/spreadsheetml/2009/9/main" uri="{B025F937-C7B1-47D3-B67F-A62EFF666E3E}">
          <x14:id>{738FE872-6B0C-8247-AB67-F2014E38A4A5}</x14:id>
        </ext>
      </extLst>
    </cfRule>
  </conditionalFormatting>
  <conditionalFormatting sqref="Q7:R7 O7 M7 K7 I7 E7 C7">
    <cfRule type="dataBar" priority="38">
      <dataBar>
        <cfvo type="min"/>
        <cfvo type="max"/>
        <color rgb="FF638EC6"/>
      </dataBar>
      <extLst>
        <ext xmlns:x14="http://schemas.microsoft.com/office/spreadsheetml/2009/9/main" uri="{B025F937-C7B1-47D3-B67F-A62EFF666E3E}">
          <x14:id>{F260BA51-E274-2C42-B773-E9507CF60783}</x14:id>
        </ext>
      </extLst>
    </cfRule>
  </conditionalFormatting>
  <conditionalFormatting sqref="G7">
    <cfRule type="dataBar" priority="37">
      <dataBar>
        <cfvo type="min"/>
        <cfvo type="max"/>
        <color rgb="FF638EC6"/>
      </dataBar>
      <extLst>
        <ext xmlns:x14="http://schemas.microsoft.com/office/spreadsheetml/2009/9/main" uri="{B025F937-C7B1-47D3-B67F-A62EFF666E3E}">
          <x14:id>{05B9625C-7E8A-1E40-AFF0-7C06BD89BD8D}</x14:id>
        </ext>
      </extLst>
    </cfRule>
  </conditionalFormatting>
  <conditionalFormatting sqref="G13:G20">
    <cfRule type="dataBar" priority="36">
      <dataBar>
        <cfvo type="min"/>
        <cfvo type="max"/>
        <color rgb="FF638EC6"/>
      </dataBar>
      <extLst>
        <ext xmlns:x14="http://schemas.microsoft.com/office/spreadsheetml/2009/9/main" uri="{B025F937-C7B1-47D3-B67F-A62EFF666E3E}">
          <x14:id>{434E0968-7D89-4C4F-90B5-0B7A90EEF920}</x14:id>
        </ext>
      </extLst>
    </cfRule>
  </conditionalFormatting>
  <conditionalFormatting sqref="G29">
    <cfRule type="dataBar" priority="35">
      <dataBar>
        <cfvo type="min"/>
        <cfvo type="max"/>
        <color rgb="FF638EC6"/>
      </dataBar>
      <extLst>
        <ext xmlns:x14="http://schemas.microsoft.com/office/spreadsheetml/2009/9/main" uri="{B025F937-C7B1-47D3-B67F-A62EFF666E3E}">
          <x14:id>{0AB7B418-48C4-AD4C-9A6C-181F45479FA7}</x14:id>
        </ext>
      </extLst>
    </cfRule>
  </conditionalFormatting>
  <conditionalFormatting sqref="G39">
    <cfRule type="dataBar" priority="34">
      <dataBar>
        <cfvo type="min"/>
        <cfvo type="max"/>
        <color rgb="FF638EC6"/>
      </dataBar>
      <extLst>
        <ext xmlns:x14="http://schemas.microsoft.com/office/spreadsheetml/2009/9/main" uri="{B025F937-C7B1-47D3-B67F-A62EFF666E3E}">
          <x14:id>{1FFC40B4-DCCF-A94D-99DE-3EC7857B216A}</x14:id>
        </ext>
      </extLst>
    </cfRule>
  </conditionalFormatting>
  <conditionalFormatting sqref="G48">
    <cfRule type="dataBar" priority="33">
      <dataBar>
        <cfvo type="min"/>
        <cfvo type="max"/>
        <color rgb="FF638EC6"/>
      </dataBar>
      <extLst>
        <ext xmlns:x14="http://schemas.microsoft.com/office/spreadsheetml/2009/9/main" uri="{B025F937-C7B1-47D3-B67F-A62EFF666E3E}">
          <x14:id>{263BC59B-7EC1-1D4C-901D-A21600338A09}</x14:id>
        </ext>
      </extLst>
    </cfRule>
  </conditionalFormatting>
  <conditionalFormatting sqref="G57">
    <cfRule type="dataBar" priority="32">
      <dataBar>
        <cfvo type="min"/>
        <cfvo type="max"/>
        <color rgb="FF638EC6"/>
      </dataBar>
      <extLst>
        <ext xmlns:x14="http://schemas.microsoft.com/office/spreadsheetml/2009/9/main" uri="{B025F937-C7B1-47D3-B67F-A62EFF666E3E}">
          <x14:id>{C24444C0-4B45-6F4E-AC64-C21F05B6D339}</x14:id>
        </ext>
      </extLst>
    </cfRule>
  </conditionalFormatting>
  <conditionalFormatting sqref="G29">
    <cfRule type="dataBar" priority="31">
      <dataBar>
        <cfvo type="min"/>
        <cfvo type="max"/>
        <color rgb="FF638EC6"/>
      </dataBar>
      <extLst>
        <ext xmlns:x14="http://schemas.microsoft.com/office/spreadsheetml/2009/9/main" uri="{B025F937-C7B1-47D3-B67F-A62EFF666E3E}">
          <x14:id>{7754B484-755E-194F-A12D-6C5080CAC3B4}</x14:id>
        </ext>
      </extLst>
    </cfRule>
  </conditionalFormatting>
  <conditionalFormatting sqref="G39">
    <cfRule type="dataBar" priority="30">
      <dataBar>
        <cfvo type="min"/>
        <cfvo type="max"/>
        <color rgb="FF638EC6"/>
      </dataBar>
      <extLst>
        <ext xmlns:x14="http://schemas.microsoft.com/office/spreadsheetml/2009/9/main" uri="{B025F937-C7B1-47D3-B67F-A62EFF666E3E}">
          <x14:id>{3922255D-0E9D-C94A-8809-D80D55ABD7E8}</x14:id>
        </ext>
      </extLst>
    </cfRule>
  </conditionalFormatting>
  <conditionalFormatting sqref="G48">
    <cfRule type="dataBar" priority="29">
      <dataBar>
        <cfvo type="min"/>
        <cfvo type="max"/>
        <color rgb="FF638EC6"/>
      </dataBar>
      <extLst>
        <ext xmlns:x14="http://schemas.microsoft.com/office/spreadsheetml/2009/9/main" uri="{B025F937-C7B1-47D3-B67F-A62EFF666E3E}">
          <x14:id>{1AC762F5-C0E7-674E-B4D4-AFD3AE7F542F}</x14:id>
        </ext>
      </extLst>
    </cfRule>
  </conditionalFormatting>
  <conditionalFormatting sqref="G57">
    <cfRule type="dataBar" priority="28">
      <dataBar>
        <cfvo type="min"/>
        <cfvo type="max"/>
        <color rgb="FF638EC6"/>
      </dataBar>
      <extLst>
        <ext xmlns:x14="http://schemas.microsoft.com/office/spreadsheetml/2009/9/main" uri="{B025F937-C7B1-47D3-B67F-A62EFF666E3E}">
          <x14:id>{F0B72653-9185-5D4D-A169-BEC6A24DD484}</x14:id>
        </ext>
      </extLst>
    </cfRule>
  </conditionalFormatting>
  <conditionalFormatting sqref="G7">
    <cfRule type="dataBar" priority="27">
      <dataBar>
        <cfvo type="min"/>
        <cfvo type="max"/>
        <color rgb="FF638EC6"/>
      </dataBar>
      <extLst>
        <ext xmlns:x14="http://schemas.microsoft.com/office/spreadsheetml/2009/9/main" uri="{B025F937-C7B1-47D3-B67F-A62EFF666E3E}">
          <x14:id>{6C3A22CF-0C5A-D948-82B8-AF110A51F736}</x14:id>
        </ext>
      </extLst>
    </cfRule>
  </conditionalFormatting>
  <conditionalFormatting sqref="G20:H22">
    <cfRule type="dataBar" priority="26">
      <dataBar>
        <cfvo type="min"/>
        <cfvo type="max"/>
        <color rgb="FF638EC6"/>
      </dataBar>
      <extLst>
        <ext xmlns:x14="http://schemas.microsoft.com/office/spreadsheetml/2009/9/main" uri="{B025F937-C7B1-47D3-B67F-A62EFF666E3E}">
          <x14:id>{392C5222-8EBD-DD49-B814-8F84A63449A7}</x14:id>
        </ext>
      </extLst>
    </cfRule>
  </conditionalFormatting>
  <conditionalFormatting sqref="G31:H31">
    <cfRule type="dataBar" priority="25">
      <dataBar>
        <cfvo type="min"/>
        <cfvo type="max"/>
        <color rgb="FF638EC6"/>
      </dataBar>
      <extLst>
        <ext xmlns:x14="http://schemas.microsoft.com/office/spreadsheetml/2009/9/main" uri="{B025F937-C7B1-47D3-B67F-A62EFF666E3E}">
          <x14:id>{221F8D6C-B995-6848-BF92-0A622B2E4DAA}</x14:id>
        </ext>
      </extLst>
    </cfRule>
  </conditionalFormatting>
  <conditionalFormatting sqref="G41:H41">
    <cfRule type="dataBar" priority="24">
      <dataBar>
        <cfvo type="min"/>
        <cfvo type="max"/>
        <color rgb="FF638EC6"/>
      </dataBar>
      <extLst>
        <ext xmlns:x14="http://schemas.microsoft.com/office/spreadsheetml/2009/9/main" uri="{B025F937-C7B1-47D3-B67F-A62EFF666E3E}">
          <x14:id>{964D77C4-9F88-F849-87C7-95F0E020332B}</x14:id>
        </ext>
      </extLst>
    </cfRule>
  </conditionalFormatting>
  <conditionalFormatting sqref="G50:H50">
    <cfRule type="dataBar" priority="23">
      <dataBar>
        <cfvo type="min"/>
        <cfvo type="max"/>
        <color rgb="FF638EC6"/>
      </dataBar>
      <extLst>
        <ext xmlns:x14="http://schemas.microsoft.com/office/spreadsheetml/2009/9/main" uri="{B025F937-C7B1-47D3-B67F-A62EFF666E3E}">
          <x14:id>{DA87359D-9DD8-0448-A73E-B86E912703E9}</x14:id>
        </ext>
      </extLst>
    </cfRule>
  </conditionalFormatting>
  <conditionalFormatting sqref="G59:H59">
    <cfRule type="dataBar" priority="22">
      <dataBar>
        <cfvo type="min"/>
        <cfvo type="max"/>
        <color rgb="FF638EC6"/>
      </dataBar>
      <extLst>
        <ext xmlns:x14="http://schemas.microsoft.com/office/spreadsheetml/2009/9/main" uri="{B025F937-C7B1-47D3-B67F-A62EFF666E3E}">
          <x14:id>{A9D92B7C-A0EB-7743-B239-CC04C9DFBFFF}</x14:id>
        </ext>
      </extLst>
    </cfRule>
  </conditionalFormatting>
  <conditionalFormatting sqref="G7">
    <cfRule type="dataBar" priority="21">
      <dataBar>
        <cfvo type="min"/>
        <cfvo type="max"/>
        <color rgb="FF638EC6"/>
      </dataBar>
      <extLst>
        <ext xmlns:x14="http://schemas.microsoft.com/office/spreadsheetml/2009/9/main" uri="{B025F937-C7B1-47D3-B67F-A62EFF666E3E}">
          <x14:id>{C52CBB93-EE84-9B4A-929B-CDC9DE621109}</x14:id>
        </ext>
      </extLst>
    </cfRule>
  </conditionalFormatting>
  <conditionalFormatting sqref="G13:G22">
    <cfRule type="dataBar" priority="5">
      <dataBar>
        <cfvo type="min"/>
        <cfvo type="max"/>
        <color rgb="FF638EC6"/>
      </dataBar>
      <extLst>
        <ext xmlns:x14="http://schemas.microsoft.com/office/spreadsheetml/2009/9/main" uri="{B025F937-C7B1-47D3-B67F-A62EFF666E3E}">
          <x14:id>{9512EBFD-A0D7-E145-9484-0E96F1F7F275}</x14:id>
        </ext>
      </extLst>
    </cfRule>
  </conditionalFormatting>
  <conditionalFormatting sqref="G29:G31">
    <cfRule type="dataBar" priority="19">
      <dataBar>
        <cfvo type="min"/>
        <cfvo type="max"/>
        <color rgb="FF638EC6"/>
      </dataBar>
      <extLst>
        <ext xmlns:x14="http://schemas.microsoft.com/office/spreadsheetml/2009/9/main" uri="{B025F937-C7B1-47D3-B67F-A62EFF666E3E}">
          <x14:id>{2A813AAD-CB83-9F4B-B1AC-A1BDAB9246E5}</x14:id>
        </ext>
      </extLst>
    </cfRule>
  </conditionalFormatting>
  <conditionalFormatting sqref="G39:G41">
    <cfRule type="dataBar" priority="18">
      <dataBar>
        <cfvo type="min"/>
        <cfvo type="max"/>
        <color rgb="FF638EC6"/>
      </dataBar>
      <extLst>
        <ext xmlns:x14="http://schemas.microsoft.com/office/spreadsheetml/2009/9/main" uri="{B025F937-C7B1-47D3-B67F-A62EFF666E3E}">
          <x14:id>{4F7BEB9B-15C7-C741-A30E-CC7538D590E5}</x14:id>
        </ext>
      </extLst>
    </cfRule>
  </conditionalFormatting>
  <conditionalFormatting sqref="G48:G50">
    <cfRule type="dataBar" priority="17">
      <dataBar>
        <cfvo type="min"/>
        <cfvo type="max"/>
        <color rgb="FF638EC6"/>
      </dataBar>
      <extLst>
        <ext xmlns:x14="http://schemas.microsoft.com/office/spreadsheetml/2009/9/main" uri="{B025F937-C7B1-47D3-B67F-A62EFF666E3E}">
          <x14:id>{75120E83-C5DC-A647-9321-4982C13B4578}</x14:id>
        </ext>
      </extLst>
    </cfRule>
  </conditionalFormatting>
  <conditionalFormatting sqref="G57:G59">
    <cfRule type="dataBar" priority="16">
      <dataBar>
        <cfvo type="min"/>
        <cfvo type="max"/>
        <color rgb="FF638EC6"/>
      </dataBar>
      <extLst>
        <ext xmlns:x14="http://schemas.microsoft.com/office/spreadsheetml/2009/9/main" uri="{B025F937-C7B1-47D3-B67F-A62EFF666E3E}">
          <x14:id>{8FDC357E-2C13-D243-99A3-FE6F046EEB2B}</x14:id>
        </ext>
      </extLst>
    </cfRule>
  </conditionalFormatting>
  <conditionalFormatting sqref="G7">
    <cfRule type="dataBar" priority="15">
      <dataBar>
        <cfvo type="min"/>
        <cfvo type="max"/>
        <color rgb="FF638EC6"/>
      </dataBar>
      <extLst>
        <ext xmlns:x14="http://schemas.microsoft.com/office/spreadsheetml/2009/9/main" uri="{B025F937-C7B1-47D3-B67F-A62EFF666E3E}">
          <x14:id>{8778C671-77C0-954A-A20F-C490AEAFDE5F}</x14:id>
        </ext>
      </extLst>
    </cfRule>
  </conditionalFormatting>
  <conditionalFormatting sqref="G26:G28">
    <cfRule type="dataBar" priority="14">
      <dataBar>
        <cfvo type="min"/>
        <cfvo type="max"/>
        <color rgb="FF638EC6"/>
      </dataBar>
      <extLst>
        <ext xmlns:x14="http://schemas.microsoft.com/office/spreadsheetml/2009/9/main" uri="{B025F937-C7B1-47D3-B67F-A62EFF666E3E}">
          <x14:id>{67411664-D389-5F4B-967F-877E2C0B75B9}</x14:id>
        </ext>
      </extLst>
    </cfRule>
  </conditionalFormatting>
  <conditionalFormatting sqref="G26:G28">
    <cfRule type="dataBar" priority="13">
      <dataBar>
        <cfvo type="min"/>
        <cfvo type="max"/>
        <color rgb="FF638EC6"/>
      </dataBar>
      <extLst>
        <ext xmlns:x14="http://schemas.microsoft.com/office/spreadsheetml/2009/9/main" uri="{B025F937-C7B1-47D3-B67F-A62EFF666E3E}">
          <x14:id>{231B6CF9-B739-F04C-8C86-492A67432E43}</x14:id>
        </ext>
      </extLst>
    </cfRule>
  </conditionalFormatting>
  <conditionalFormatting sqref="G35:G38">
    <cfRule type="dataBar" priority="12">
      <dataBar>
        <cfvo type="min"/>
        <cfvo type="max"/>
        <color rgb="FF638EC6"/>
      </dataBar>
      <extLst>
        <ext xmlns:x14="http://schemas.microsoft.com/office/spreadsheetml/2009/9/main" uri="{B025F937-C7B1-47D3-B67F-A62EFF666E3E}">
          <x14:id>{B0F12738-30A6-D841-A373-AAC7E127EB24}</x14:id>
        </ext>
      </extLst>
    </cfRule>
  </conditionalFormatting>
  <conditionalFormatting sqref="G35:G38">
    <cfRule type="dataBar" priority="11">
      <dataBar>
        <cfvo type="min"/>
        <cfvo type="max"/>
        <color rgb="FF638EC6"/>
      </dataBar>
      <extLst>
        <ext xmlns:x14="http://schemas.microsoft.com/office/spreadsheetml/2009/9/main" uri="{B025F937-C7B1-47D3-B67F-A62EFF666E3E}">
          <x14:id>{B4FBE45F-D5CD-6A45-A6B9-D2626A36EC92}</x14:id>
        </ext>
      </extLst>
    </cfRule>
  </conditionalFormatting>
  <conditionalFormatting sqref="G45:G47">
    <cfRule type="dataBar" priority="10">
      <dataBar>
        <cfvo type="min"/>
        <cfvo type="max"/>
        <color rgb="FF638EC6"/>
      </dataBar>
      <extLst>
        <ext xmlns:x14="http://schemas.microsoft.com/office/spreadsheetml/2009/9/main" uri="{B025F937-C7B1-47D3-B67F-A62EFF666E3E}">
          <x14:id>{C2C8933F-03B3-654A-9B2C-33C876C28FE0}</x14:id>
        </ext>
      </extLst>
    </cfRule>
  </conditionalFormatting>
  <conditionalFormatting sqref="G45:G47">
    <cfRule type="dataBar" priority="9">
      <dataBar>
        <cfvo type="min"/>
        <cfvo type="max"/>
        <color rgb="FF638EC6"/>
      </dataBar>
      <extLst>
        <ext xmlns:x14="http://schemas.microsoft.com/office/spreadsheetml/2009/9/main" uri="{B025F937-C7B1-47D3-B67F-A62EFF666E3E}">
          <x14:id>{7ED57ABD-F49B-424A-AA58-5B9459E24331}</x14:id>
        </ext>
      </extLst>
    </cfRule>
  </conditionalFormatting>
  <conditionalFormatting sqref="G54:G56">
    <cfRule type="dataBar" priority="8">
      <dataBar>
        <cfvo type="min"/>
        <cfvo type="max"/>
        <color rgb="FF638EC6"/>
      </dataBar>
      <extLst>
        <ext xmlns:x14="http://schemas.microsoft.com/office/spreadsheetml/2009/9/main" uri="{B025F937-C7B1-47D3-B67F-A62EFF666E3E}">
          <x14:id>{1F8D5494-B4A2-A845-9FCF-B3B6637DB002}</x14:id>
        </ext>
      </extLst>
    </cfRule>
  </conditionalFormatting>
  <conditionalFormatting sqref="G54:G56">
    <cfRule type="dataBar" priority="7">
      <dataBar>
        <cfvo type="min"/>
        <cfvo type="max"/>
        <color rgb="FF638EC6"/>
      </dataBar>
      <extLst>
        <ext xmlns:x14="http://schemas.microsoft.com/office/spreadsheetml/2009/9/main" uri="{B025F937-C7B1-47D3-B67F-A62EFF666E3E}">
          <x14:id>{68A0F464-4012-E944-93B2-1F7D56C45749}</x14:id>
        </ext>
      </extLst>
    </cfRule>
  </conditionalFormatting>
  <conditionalFormatting sqref="C7 E7 G7 I7 K7 M7 O7 Q7:R7">
    <cfRule type="dataBar" priority="6">
      <dataBar>
        <cfvo type="min"/>
        <cfvo type="max"/>
        <color rgb="FF638EC6"/>
      </dataBar>
      <extLst>
        <ext xmlns:x14="http://schemas.microsoft.com/office/spreadsheetml/2009/9/main" uri="{B025F937-C7B1-47D3-B67F-A62EFF666E3E}">
          <x14:id>{87BB13B2-3397-DC40-95C4-0F58D856E36A}</x14:id>
        </ext>
      </extLst>
    </cfRule>
  </conditionalFormatting>
  <conditionalFormatting sqref="G26:G31">
    <cfRule type="dataBar" priority="4">
      <dataBar>
        <cfvo type="min"/>
        <cfvo type="max"/>
        <color rgb="FF638EC6"/>
      </dataBar>
      <extLst>
        <ext xmlns:x14="http://schemas.microsoft.com/office/spreadsheetml/2009/9/main" uri="{B025F937-C7B1-47D3-B67F-A62EFF666E3E}">
          <x14:id>{CEC55BF1-8B1A-704C-8616-79DED0178388}</x14:id>
        </ext>
      </extLst>
    </cfRule>
  </conditionalFormatting>
  <conditionalFormatting sqref="G35:G41">
    <cfRule type="dataBar" priority="3">
      <dataBar>
        <cfvo type="min"/>
        <cfvo type="max"/>
        <color rgb="FF638EC6"/>
      </dataBar>
      <extLst>
        <ext xmlns:x14="http://schemas.microsoft.com/office/spreadsheetml/2009/9/main" uri="{B025F937-C7B1-47D3-B67F-A62EFF666E3E}">
          <x14:id>{993EE63D-5E3E-6A46-86E8-B295DBE9A5FF}</x14:id>
        </ext>
      </extLst>
    </cfRule>
  </conditionalFormatting>
  <conditionalFormatting sqref="G45:G50">
    <cfRule type="dataBar" priority="2">
      <dataBar>
        <cfvo type="min"/>
        <cfvo type="max"/>
        <color rgb="FF638EC6"/>
      </dataBar>
      <extLst>
        <ext xmlns:x14="http://schemas.microsoft.com/office/spreadsheetml/2009/9/main" uri="{B025F937-C7B1-47D3-B67F-A62EFF666E3E}">
          <x14:id>{A8C8A12D-7885-3B4D-AF95-6F4AF3D9C898}</x14:id>
        </ext>
      </extLst>
    </cfRule>
  </conditionalFormatting>
  <conditionalFormatting sqref="G54:G59">
    <cfRule type="dataBar" priority="1">
      <dataBar>
        <cfvo type="min"/>
        <cfvo type="max"/>
        <color rgb="FF638EC6"/>
      </dataBar>
      <extLst>
        <ext xmlns:x14="http://schemas.microsoft.com/office/spreadsheetml/2009/9/main" uri="{B025F937-C7B1-47D3-B67F-A62EFF666E3E}">
          <x14:id>{475DDC95-688D-514C-9D46-C8654779A684}</x14:id>
        </ext>
      </extLst>
    </cfRule>
  </conditionalFormatting>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dataBar" id="{6AAB6E1B-8FCC-C74A-A0B6-B2FC139E07AC}">
            <x14:dataBar minLength="0" maxLength="100" negativeBarColorSameAsPositive="1" axisPosition="none">
              <x14:cfvo type="min"/>
              <x14:cfvo type="max"/>
            </x14:dataBar>
          </x14:cfRule>
          <xm:sqref>I7 C7 K7</xm:sqref>
        </x14:conditionalFormatting>
        <x14:conditionalFormatting xmlns:xm="http://schemas.microsoft.com/office/excel/2006/main">
          <x14:cfRule type="dataBar" id="{F8AC5B9F-C290-4243-B947-A86BC07E2A60}">
            <x14:dataBar minLength="0" maxLength="100" negativeBarColorSameAsPositive="1" axisPosition="none">
              <x14:cfvo type="min"/>
              <x14:cfvo type="max"/>
            </x14:dataBar>
          </x14:cfRule>
          <xm:sqref>C13:C20</xm:sqref>
        </x14:conditionalFormatting>
        <x14:conditionalFormatting xmlns:xm="http://schemas.microsoft.com/office/excel/2006/main">
          <x14:cfRule type="dataBar" id="{962CDE7C-CA04-9B4B-9C56-139E1F6755A9}">
            <x14:dataBar minLength="0" maxLength="100" negativeBarColorSameAsPositive="1" axisPosition="none">
              <x14:cfvo type="min"/>
              <x14:cfvo type="max"/>
            </x14:dataBar>
          </x14:cfRule>
          <xm:sqref>I13:I20</xm:sqref>
        </x14:conditionalFormatting>
        <x14:conditionalFormatting xmlns:xm="http://schemas.microsoft.com/office/excel/2006/main">
          <x14:cfRule type="dataBar" id="{EB823344-91E5-BD45-9CA0-50C3D683B7BC}">
            <x14:dataBar minLength="0" maxLength="100" negativeBarColorSameAsPositive="1" axisPosition="none">
              <x14:cfvo type="min"/>
              <x14:cfvo type="max"/>
            </x14:dataBar>
          </x14:cfRule>
          <xm:sqref>K13:K20</xm:sqref>
        </x14:conditionalFormatting>
        <x14:conditionalFormatting xmlns:xm="http://schemas.microsoft.com/office/excel/2006/main">
          <x14:cfRule type="dataBar" id="{5FBAEA77-F4C0-D648-AAFA-F30A7B4FD4C1}">
            <x14:dataBar minLength="0" maxLength="100" negativeBarColorSameAsPositive="1" axisPosition="none">
              <x14:cfvo type="min"/>
              <x14:cfvo type="max"/>
            </x14:dataBar>
          </x14:cfRule>
          <xm:sqref>C29</xm:sqref>
        </x14:conditionalFormatting>
        <x14:conditionalFormatting xmlns:xm="http://schemas.microsoft.com/office/excel/2006/main">
          <x14:cfRule type="dataBar" id="{42D7CFEB-06BE-DB46-8D5B-6848B86296DE}">
            <x14:dataBar minLength="0" maxLength="100" negativeBarColorSameAsPositive="1" axisPosition="none">
              <x14:cfvo type="min"/>
              <x14:cfvo type="max"/>
            </x14:dataBar>
          </x14:cfRule>
          <xm:sqref>I29</xm:sqref>
        </x14:conditionalFormatting>
        <x14:conditionalFormatting xmlns:xm="http://schemas.microsoft.com/office/excel/2006/main">
          <x14:cfRule type="dataBar" id="{F08A830A-6706-7C4E-B574-621718711765}">
            <x14:dataBar minLength="0" maxLength="100" negativeBarColorSameAsPositive="1" axisPosition="none">
              <x14:cfvo type="min"/>
              <x14:cfvo type="max"/>
            </x14:dataBar>
          </x14:cfRule>
          <xm:sqref>K29</xm:sqref>
        </x14:conditionalFormatting>
        <x14:conditionalFormatting xmlns:xm="http://schemas.microsoft.com/office/excel/2006/main">
          <x14:cfRule type="dataBar" id="{4564874E-3F57-CA43-AC0D-F812EA563E23}">
            <x14:dataBar minLength="0" maxLength="100" negativeBarColorSameAsPositive="1" axisPosition="none">
              <x14:cfvo type="min"/>
              <x14:cfvo type="max"/>
            </x14:dataBar>
          </x14:cfRule>
          <xm:sqref>C39</xm:sqref>
        </x14:conditionalFormatting>
        <x14:conditionalFormatting xmlns:xm="http://schemas.microsoft.com/office/excel/2006/main">
          <x14:cfRule type="dataBar" id="{D4B7A43A-274F-3545-86B8-AC4CD815A1D4}">
            <x14:dataBar minLength="0" maxLength="100" negativeBarColorSameAsPositive="1" axisPosition="none">
              <x14:cfvo type="min"/>
              <x14:cfvo type="max"/>
            </x14:dataBar>
          </x14:cfRule>
          <xm:sqref>I39</xm:sqref>
        </x14:conditionalFormatting>
        <x14:conditionalFormatting xmlns:xm="http://schemas.microsoft.com/office/excel/2006/main">
          <x14:cfRule type="dataBar" id="{EA03AB07-4835-3D43-A0DF-F124BD6C9996}">
            <x14:dataBar minLength="0" maxLength="100" negativeBarColorSameAsPositive="1" axisPosition="none">
              <x14:cfvo type="min"/>
              <x14:cfvo type="max"/>
            </x14:dataBar>
          </x14:cfRule>
          <xm:sqref>K39</xm:sqref>
        </x14:conditionalFormatting>
        <x14:conditionalFormatting xmlns:xm="http://schemas.microsoft.com/office/excel/2006/main">
          <x14:cfRule type="dataBar" id="{BF2F50AD-ECC8-4D49-B11F-506DCB29B46E}">
            <x14:dataBar minLength="0" maxLength="100" negativeBarColorSameAsPositive="1" axisPosition="none">
              <x14:cfvo type="min"/>
              <x14:cfvo type="max"/>
            </x14:dataBar>
          </x14:cfRule>
          <xm:sqref>C48</xm:sqref>
        </x14:conditionalFormatting>
        <x14:conditionalFormatting xmlns:xm="http://schemas.microsoft.com/office/excel/2006/main">
          <x14:cfRule type="dataBar" id="{E1D51CD4-4D3E-B347-9A0E-E036B88AB1C3}">
            <x14:dataBar minLength="0" maxLength="100" negativeBarColorSameAsPositive="1" axisPosition="none">
              <x14:cfvo type="min"/>
              <x14:cfvo type="max"/>
            </x14:dataBar>
          </x14:cfRule>
          <xm:sqref>I48</xm:sqref>
        </x14:conditionalFormatting>
        <x14:conditionalFormatting xmlns:xm="http://schemas.microsoft.com/office/excel/2006/main">
          <x14:cfRule type="dataBar" id="{318337BC-E4E5-1547-BDB7-29E42869BB08}">
            <x14:dataBar minLength="0" maxLength="100" negativeBarColorSameAsPositive="1" axisPosition="none">
              <x14:cfvo type="min"/>
              <x14:cfvo type="max"/>
            </x14:dataBar>
          </x14:cfRule>
          <xm:sqref>K48</xm:sqref>
        </x14:conditionalFormatting>
        <x14:conditionalFormatting xmlns:xm="http://schemas.microsoft.com/office/excel/2006/main">
          <x14:cfRule type="dataBar" id="{DF39A684-714F-0946-9A4F-82F8F1BAA2DA}">
            <x14:dataBar minLength="0" maxLength="100" negativeBarColorSameAsPositive="1" axisPosition="none">
              <x14:cfvo type="min"/>
              <x14:cfvo type="max"/>
            </x14:dataBar>
          </x14:cfRule>
          <xm:sqref>C57</xm:sqref>
        </x14:conditionalFormatting>
        <x14:conditionalFormatting xmlns:xm="http://schemas.microsoft.com/office/excel/2006/main">
          <x14:cfRule type="dataBar" id="{03E9C571-ADB0-5F4E-9368-62B303D55D36}">
            <x14:dataBar minLength="0" maxLength="100" negativeBarColorSameAsPositive="1" axisPosition="none">
              <x14:cfvo type="min"/>
              <x14:cfvo type="max"/>
            </x14:dataBar>
          </x14:cfRule>
          <xm:sqref>I57</xm:sqref>
        </x14:conditionalFormatting>
        <x14:conditionalFormatting xmlns:xm="http://schemas.microsoft.com/office/excel/2006/main">
          <x14:cfRule type="dataBar" id="{20CA103B-6D08-574F-9C98-1278B031030B}">
            <x14:dataBar minLength="0" maxLength="100" negativeBarColorSameAsPositive="1" axisPosition="none">
              <x14:cfvo type="min"/>
              <x14:cfvo type="max"/>
            </x14:dataBar>
          </x14:cfRule>
          <xm:sqref>K57</xm:sqref>
        </x14:conditionalFormatting>
        <x14:conditionalFormatting xmlns:xm="http://schemas.microsoft.com/office/excel/2006/main">
          <x14:cfRule type="dataBar" id="{24D56B0E-F829-894B-AD88-C3FF415D0395}">
            <x14:dataBar minLength="0" maxLength="100" negativeBarColorSameAsPositive="1" axisPosition="none">
              <x14:cfvo type="min"/>
              <x14:cfvo type="max"/>
            </x14:dataBar>
          </x14:cfRule>
          <xm:sqref>C26:C29</xm:sqref>
        </x14:conditionalFormatting>
        <x14:conditionalFormatting xmlns:xm="http://schemas.microsoft.com/office/excel/2006/main">
          <x14:cfRule type="dataBar" id="{82A58ED5-266E-9144-B522-03A4CCE0F52A}">
            <x14:dataBar minLength="0" maxLength="100" negativeBarColorSameAsPositive="1" axisPosition="none">
              <x14:cfvo type="min"/>
              <x14:cfvo type="max"/>
            </x14:dataBar>
          </x14:cfRule>
          <xm:sqref>I26:I29</xm:sqref>
        </x14:conditionalFormatting>
        <x14:conditionalFormatting xmlns:xm="http://schemas.microsoft.com/office/excel/2006/main">
          <x14:cfRule type="dataBar" id="{9A854DBD-A747-C747-BEFC-53FC8DC75708}">
            <x14:dataBar minLength="0" maxLength="100" negativeBarColorSameAsPositive="1" axisPosition="none">
              <x14:cfvo type="min"/>
              <x14:cfvo type="max"/>
            </x14:dataBar>
          </x14:cfRule>
          <xm:sqref>K26:K29</xm:sqref>
        </x14:conditionalFormatting>
        <x14:conditionalFormatting xmlns:xm="http://schemas.microsoft.com/office/excel/2006/main">
          <x14:cfRule type="dataBar" id="{CC121607-82C4-2846-B615-67C119E5027D}">
            <x14:dataBar minLength="0" maxLength="100" negativeBarColorSameAsPositive="1" axisPosition="none">
              <x14:cfvo type="min"/>
              <x14:cfvo type="max"/>
            </x14:dataBar>
          </x14:cfRule>
          <xm:sqref>C35:C39</xm:sqref>
        </x14:conditionalFormatting>
        <x14:conditionalFormatting xmlns:xm="http://schemas.microsoft.com/office/excel/2006/main">
          <x14:cfRule type="dataBar" id="{4C7B362E-295C-914E-AD3E-BB024A79E8E6}">
            <x14:dataBar minLength="0" maxLength="100" negativeBarColorSameAsPositive="1" axisPosition="none">
              <x14:cfvo type="min"/>
              <x14:cfvo type="max"/>
            </x14:dataBar>
          </x14:cfRule>
          <xm:sqref>I35:I39</xm:sqref>
        </x14:conditionalFormatting>
        <x14:conditionalFormatting xmlns:xm="http://schemas.microsoft.com/office/excel/2006/main">
          <x14:cfRule type="dataBar" id="{E64D53ED-63A7-B14F-B25F-528CC0F5BBAE}">
            <x14:dataBar minLength="0" maxLength="100" negativeBarColorSameAsPositive="1" axisPosition="none">
              <x14:cfvo type="min"/>
              <x14:cfvo type="max"/>
            </x14:dataBar>
          </x14:cfRule>
          <xm:sqref>K35:K39</xm:sqref>
        </x14:conditionalFormatting>
        <x14:conditionalFormatting xmlns:xm="http://schemas.microsoft.com/office/excel/2006/main">
          <x14:cfRule type="dataBar" id="{8C26E9E1-1932-4141-BE6B-8321274CA6B1}">
            <x14:dataBar minLength="0" maxLength="100" negativeBarColorSameAsPositive="1" axisPosition="none">
              <x14:cfvo type="min"/>
              <x14:cfvo type="max"/>
            </x14:dataBar>
          </x14:cfRule>
          <xm:sqref>C45:C48</xm:sqref>
        </x14:conditionalFormatting>
        <x14:conditionalFormatting xmlns:xm="http://schemas.microsoft.com/office/excel/2006/main">
          <x14:cfRule type="dataBar" id="{5CB339D5-9181-F045-8A44-915E2712EB6E}">
            <x14:dataBar minLength="0" maxLength="100" negativeBarColorSameAsPositive="1" axisPosition="none">
              <x14:cfvo type="min"/>
              <x14:cfvo type="max"/>
            </x14:dataBar>
          </x14:cfRule>
          <xm:sqref>I45:I48</xm:sqref>
        </x14:conditionalFormatting>
        <x14:conditionalFormatting xmlns:xm="http://schemas.microsoft.com/office/excel/2006/main">
          <x14:cfRule type="dataBar" id="{33FE0E06-F234-DA48-9F35-CC7B704424A7}">
            <x14:dataBar minLength="0" maxLength="100" negativeBarColorSameAsPositive="1" axisPosition="none">
              <x14:cfvo type="min"/>
              <x14:cfvo type="max"/>
            </x14:dataBar>
          </x14:cfRule>
          <xm:sqref>K45:K48</xm:sqref>
        </x14:conditionalFormatting>
        <x14:conditionalFormatting xmlns:xm="http://schemas.microsoft.com/office/excel/2006/main">
          <x14:cfRule type="dataBar" id="{6ADEFF84-780A-4648-B3C4-A1E40E1BAFB8}">
            <x14:dataBar minLength="0" maxLength="100" negativeBarColorSameAsPositive="1" axisPosition="none">
              <x14:cfvo type="min"/>
              <x14:cfvo type="max"/>
            </x14:dataBar>
          </x14:cfRule>
          <xm:sqref>C54:C57</xm:sqref>
        </x14:conditionalFormatting>
        <x14:conditionalFormatting xmlns:xm="http://schemas.microsoft.com/office/excel/2006/main">
          <x14:cfRule type="dataBar" id="{2FC1BDE8-D726-2B49-9B25-EF168F50FDB1}">
            <x14:dataBar minLength="0" maxLength="100" negativeBarColorSameAsPositive="1" axisPosition="none">
              <x14:cfvo type="min"/>
              <x14:cfvo type="max"/>
            </x14:dataBar>
          </x14:cfRule>
          <xm:sqref>I54:I57</xm:sqref>
        </x14:conditionalFormatting>
        <x14:conditionalFormatting xmlns:xm="http://schemas.microsoft.com/office/excel/2006/main">
          <x14:cfRule type="dataBar" id="{61372ABE-0F84-0647-8D40-AB9C6B1D5F0E}">
            <x14:dataBar minLength="0" maxLength="100" negativeBarColorSameAsPositive="1" axisPosition="none">
              <x14:cfvo type="min"/>
              <x14:cfvo type="max"/>
            </x14:dataBar>
          </x14:cfRule>
          <xm:sqref>K54:K57</xm:sqref>
        </x14:conditionalFormatting>
        <x14:conditionalFormatting xmlns:xm="http://schemas.microsoft.com/office/excel/2006/main">
          <x14:cfRule type="dataBar" id="{00DEEB0E-FA9D-4D42-8BB8-33A8CF6878AB}">
            <x14:dataBar minLength="0" maxLength="100" negativeBarColorSameAsPositive="1" axisPosition="none">
              <x14:cfvo type="min"/>
              <x14:cfvo type="max"/>
            </x14:dataBar>
          </x14:cfRule>
          <xm:sqref>M7</xm:sqref>
        </x14:conditionalFormatting>
        <x14:conditionalFormatting xmlns:xm="http://schemas.microsoft.com/office/excel/2006/main">
          <x14:cfRule type="dataBar" id="{9A67389F-E150-FE4C-9941-7776C3C5D626}">
            <x14:dataBar minLength="0" maxLength="100" negativeBarColorSameAsPositive="1" axisPosition="none">
              <x14:cfvo type="min"/>
              <x14:cfvo type="max"/>
            </x14:dataBar>
          </x14:cfRule>
          <xm:sqref>M13:M20</xm:sqref>
        </x14:conditionalFormatting>
        <x14:conditionalFormatting xmlns:xm="http://schemas.microsoft.com/office/excel/2006/main">
          <x14:cfRule type="dataBar" id="{82406789-87F8-8045-9111-B1BF0D26DEFA}">
            <x14:dataBar minLength="0" maxLength="100" negativeBarColorSameAsPositive="1" axisPosition="none">
              <x14:cfvo type="min"/>
              <x14:cfvo type="max"/>
            </x14:dataBar>
          </x14:cfRule>
          <xm:sqref>M29</xm:sqref>
        </x14:conditionalFormatting>
        <x14:conditionalFormatting xmlns:xm="http://schemas.microsoft.com/office/excel/2006/main">
          <x14:cfRule type="dataBar" id="{83CCFEC9-C123-964B-AF24-8FE1483810C9}">
            <x14:dataBar minLength="0" maxLength="100" negativeBarColorSameAsPositive="1" axisPosition="none">
              <x14:cfvo type="min"/>
              <x14:cfvo type="max"/>
            </x14:dataBar>
          </x14:cfRule>
          <xm:sqref>M39</xm:sqref>
        </x14:conditionalFormatting>
        <x14:conditionalFormatting xmlns:xm="http://schemas.microsoft.com/office/excel/2006/main">
          <x14:cfRule type="dataBar" id="{9AAD856B-57F6-3840-96C6-E7E3A3B5D743}">
            <x14:dataBar minLength="0" maxLength="100" negativeBarColorSameAsPositive="1" axisPosition="none">
              <x14:cfvo type="min"/>
              <x14:cfvo type="max"/>
            </x14:dataBar>
          </x14:cfRule>
          <xm:sqref>M48</xm:sqref>
        </x14:conditionalFormatting>
        <x14:conditionalFormatting xmlns:xm="http://schemas.microsoft.com/office/excel/2006/main">
          <x14:cfRule type="dataBar" id="{BD46B880-76C3-614B-A46C-1C5DF8B4B624}">
            <x14:dataBar minLength="0" maxLength="100" negativeBarColorSameAsPositive="1" axisPosition="none">
              <x14:cfvo type="min"/>
              <x14:cfvo type="max"/>
            </x14:dataBar>
          </x14:cfRule>
          <xm:sqref>M57</xm:sqref>
        </x14:conditionalFormatting>
        <x14:conditionalFormatting xmlns:xm="http://schemas.microsoft.com/office/excel/2006/main">
          <x14:cfRule type="dataBar" id="{807AFE91-0E1A-C040-A50F-40887A9CBA98}">
            <x14:dataBar minLength="0" maxLength="100" negativeBarColorSameAsPositive="1" axisPosition="none">
              <x14:cfvo type="min"/>
              <x14:cfvo type="max"/>
            </x14:dataBar>
          </x14:cfRule>
          <xm:sqref>M29</xm:sqref>
        </x14:conditionalFormatting>
        <x14:conditionalFormatting xmlns:xm="http://schemas.microsoft.com/office/excel/2006/main">
          <x14:cfRule type="dataBar" id="{73D8FEE0-2494-E245-BD94-622359619955}">
            <x14:dataBar minLength="0" maxLength="100" negativeBarColorSameAsPositive="1" axisPosition="none">
              <x14:cfvo type="min"/>
              <x14:cfvo type="max"/>
            </x14:dataBar>
          </x14:cfRule>
          <xm:sqref>M39</xm:sqref>
        </x14:conditionalFormatting>
        <x14:conditionalFormatting xmlns:xm="http://schemas.microsoft.com/office/excel/2006/main">
          <x14:cfRule type="dataBar" id="{C11DBAF1-1118-5347-BFD8-11FFDA76BB80}">
            <x14:dataBar minLength="0" maxLength="100" negativeBarColorSameAsPositive="1" axisPosition="none">
              <x14:cfvo type="min"/>
              <x14:cfvo type="max"/>
            </x14:dataBar>
          </x14:cfRule>
          <xm:sqref>M48</xm:sqref>
        </x14:conditionalFormatting>
        <x14:conditionalFormatting xmlns:xm="http://schemas.microsoft.com/office/excel/2006/main">
          <x14:cfRule type="dataBar" id="{9C04859C-4843-5B4C-A10C-20F10B9AF374}">
            <x14:dataBar minLength="0" maxLength="100" negativeBarColorSameAsPositive="1" axisPosition="none">
              <x14:cfvo type="min"/>
              <x14:cfvo type="max"/>
            </x14:dataBar>
          </x14:cfRule>
          <xm:sqref>M57</xm:sqref>
        </x14:conditionalFormatting>
        <x14:conditionalFormatting xmlns:xm="http://schemas.microsoft.com/office/excel/2006/main">
          <x14:cfRule type="dataBar" id="{E99E496C-E5D6-ED48-97A6-56D4435155F3}">
            <x14:dataBar minLength="0" maxLength="100" negativeBarColorSameAsPositive="1" axisPosition="none">
              <x14:cfvo type="min"/>
              <x14:cfvo type="max"/>
            </x14:dataBar>
          </x14:cfRule>
          <xm:sqref>O7</xm:sqref>
        </x14:conditionalFormatting>
        <x14:conditionalFormatting xmlns:xm="http://schemas.microsoft.com/office/excel/2006/main">
          <x14:cfRule type="dataBar" id="{C57C1067-8A16-294D-B126-971F05D43093}">
            <x14:dataBar minLength="0" maxLength="100" negativeBarColorSameAsPositive="1" axisPosition="none">
              <x14:cfvo type="min"/>
              <x14:cfvo type="max"/>
            </x14:dataBar>
          </x14:cfRule>
          <xm:sqref>O13:O20</xm:sqref>
        </x14:conditionalFormatting>
        <x14:conditionalFormatting xmlns:xm="http://schemas.microsoft.com/office/excel/2006/main">
          <x14:cfRule type="dataBar" id="{D273A92A-87E9-D649-A4BA-E3883ADD1A06}">
            <x14:dataBar minLength="0" maxLength="100" negativeBarColorSameAsPositive="1" axisPosition="none">
              <x14:cfvo type="min"/>
              <x14:cfvo type="max"/>
            </x14:dataBar>
          </x14:cfRule>
          <xm:sqref>O29</xm:sqref>
        </x14:conditionalFormatting>
        <x14:conditionalFormatting xmlns:xm="http://schemas.microsoft.com/office/excel/2006/main">
          <x14:cfRule type="dataBar" id="{94CB32E8-8871-5C4C-A697-2A5032EA63B5}">
            <x14:dataBar minLength="0" maxLength="100" negativeBarColorSameAsPositive="1" axisPosition="none">
              <x14:cfvo type="min"/>
              <x14:cfvo type="max"/>
            </x14:dataBar>
          </x14:cfRule>
          <xm:sqref>O39</xm:sqref>
        </x14:conditionalFormatting>
        <x14:conditionalFormatting xmlns:xm="http://schemas.microsoft.com/office/excel/2006/main">
          <x14:cfRule type="dataBar" id="{57859262-84A7-4D43-940E-552796562C10}">
            <x14:dataBar minLength="0" maxLength="100" negativeBarColorSameAsPositive="1" axisPosition="none">
              <x14:cfvo type="min"/>
              <x14:cfvo type="max"/>
            </x14:dataBar>
          </x14:cfRule>
          <xm:sqref>O48</xm:sqref>
        </x14:conditionalFormatting>
        <x14:conditionalFormatting xmlns:xm="http://schemas.microsoft.com/office/excel/2006/main">
          <x14:cfRule type="dataBar" id="{1123B8C1-DFBD-344C-9B2D-199E0CFEAE61}">
            <x14:dataBar minLength="0" maxLength="100" negativeBarColorSameAsPositive="1" axisPosition="none">
              <x14:cfvo type="min"/>
              <x14:cfvo type="max"/>
            </x14:dataBar>
          </x14:cfRule>
          <xm:sqref>O57</xm:sqref>
        </x14:conditionalFormatting>
        <x14:conditionalFormatting xmlns:xm="http://schemas.microsoft.com/office/excel/2006/main">
          <x14:cfRule type="dataBar" id="{92637F4A-50DA-8143-A7E9-0D8ACCDE8C54}">
            <x14:dataBar minLength="0" maxLength="100" negativeBarColorSameAsPositive="1" axisPosition="none">
              <x14:cfvo type="min"/>
              <x14:cfvo type="max"/>
            </x14:dataBar>
          </x14:cfRule>
          <xm:sqref>O29</xm:sqref>
        </x14:conditionalFormatting>
        <x14:conditionalFormatting xmlns:xm="http://schemas.microsoft.com/office/excel/2006/main">
          <x14:cfRule type="dataBar" id="{EE03A0F0-62DD-D544-9018-4605365CA206}">
            <x14:dataBar minLength="0" maxLength="100" negativeBarColorSameAsPositive="1" axisPosition="none">
              <x14:cfvo type="min"/>
              <x14:cfvo type="max"/>
            </x14:dataBar>
          </x14:cfRule>
          <xm:sqref>O39</xm:sqref>
        </x14:conditionalFormatting>
        <x14:conditionalFormatting xmlns:xm="http://schemas.microsoft.com/office/excel/2006/main">
          <x14:cfRule type="dataBar" id="{99652E8B-AC40-0E40-A295-9A95166DC00A}">
            <x14:dataBar minLength="0" maxLength="100" negativeBarColorSameAsPositive="1" axisPosition="none">
              <x14:cfvo type="min"/>
              <x14:cfvo type="max"/>
            </x14:dataBar>
          </x14:cfRule>
          <xm:sqref>O48</xm:sqref>
        </x14:conditionalFormatting>
        <x14:conditionalFormatting xmlns:xm="http://schemas.microsoft.com/office/excel/2006/main">
          <x14:cfRule type="dataBar" id="{C52B2329-3519-3D4D-B8BB-4AEEFB673724}">
            <x14:dataBar minLength="0" maxLength="100" negativeBarColorSameAsPositive="1" axisPosition="none">
              <x14:cfvo type="min"/>
              <x14:cfvo type="max"/>
            </x14:dataBar>
          </x14:cfRule>
          <xm:sqref>O57</xm:sqref>
        </x14:conditionalFormatting>
        <x14:conditionalFormatting xmlns:xm="http://schemas.microsoft.com/office/excel/2006/main">
          <x14:cfRule type="dataBar" id="{3422D8AF-6639-1248-B983-390017F1282A}">
            <x14:dataBar minLength="0" maxLength="100" negativeBarColorSameAsPositive="1" axisPosition="none">
              <x14:cfvo type="min"/>
              <x14:cfvo type="max"/>
            </x14:dataBar>
          </x14:cfRule>
          <xm:sqref>M26:M28</xm:sqref>
        </x14:conditionalFormatting>
        <x14:conditionalFormatting xmlns:xm="http://schemas.microsoft.com/office/excel/2006/main">
          <x14:cfRule type="dataBar" id="{1D88A117-E7FC-A347-AB4D-8537559EAD94}">
            <x14:dataBar minLength="0" maxLength="100" negativeBarColorSameAsPositive="1" axisPosition="none">
              <x14:cfvo type="min"/>
              <x14:cfvo type="max"/>
            </x14:dataBar>
          </x14:cfRule>
          <xm:sqref>O26:O28</xm:sqref>
        </x14:conditionalFormatting>
        <x14:conditionalFormatting xmlns:xm="http://schemas.microsoft.com/office/excel/2006/main">
          <x14:cfRule type="dataBar" id="{7C1896C0-234C-9B41-AA0A-3CC68E01F587}">
            <x14:dataBar minLength="0" maxLength="100" negativeBarColorSameAsPositive="1" axisPosition="none">
              <x14:cfvo type="min"/>
              <x14:cfvo type="max"/>
            </x14:dataBar>
          </x14:cfRule>
          <xm:sqref>M35:M37</xm:sqref>
        </x14:conditionalFormatting>
        <x14:conditionalFormatting xmlns:xm="http://schemas.microsoft.com/office/excel/2006/main">
          <x14:cfRule type="dataBar" id="{F4146248-4E3F-4740-A2DD-B1C980C28BEF}">
            <x14:dataBar minLength="0" maxLength="100" negativeBarColorSameAsPositive="1" axisPosition="none">
              <x14:cfvo type="min"/>
              <x14:cfvo type="max"/>
            </x14:dataBar>
          </x14:cfRule>
          <xm:sqref>O35:O37</xm:sqref>
        </x14:conditionalFormatting>
        <x14:conditionalFormatting xmlns:xm="http://schemas.microsoft.com/office/excel/2006/main">
          <x14:cfRule type="dataBar" id="{1B5FF2FE-73F1-AA42-A500-BE1820DE558B}">
            <x14:dataBar minLength="0" maxLength="100" negativeBarColorSameAsPositive="1" axisPosition="none">
              <x14:cfvo type="min"/>
              <x14:cfvo type="max"/>
            </x14:dataBar>
          </x14:cfRule>
          <xm:sqref>M38</xm:sqref>
        </x14:conditionalFormatting>
        <x14:conditionalFormatting xmlns:xm="http://schemas.microsoft.com/office/excel/2006/main">
          <x14:cfRule type="dataBar" id="{C05E62D0-75B3-8F45-8343-26E3A39D9E17}">
            <x14:dataBar minLength="0" maxLength="100" negativeBarColorSameAsPositive="1" axisPosition="none">
              <x14:cfvo type="min"/>
              <x14:cfvo type="max"/>
            </x14:dataBar>
          </x14:cfRule>
          <xm:sqref>O38</xm:sqref>
        </x14:conditionalFormatting>
        <x14:conditionalFormatting xmlns:xm="http://schemas.microsoft.com/office/excel/2006/main">
          <x14:cfRule type="dataBar" id="{D890D6AB-E288-1547-AEDA-0F72B91E1194}">
            <x14:dataBar minLength="0" maxLength="100" negativeBarColorSameAsPositive="1" axisPosition="none">
              <x14:cfvo type="min"/>
              <x14:cfvo type="max"/>
            </x14:dataBar>
          </x14:cfRule>
          <xm:sqref>M45:M47</xm:sqref>
        </x14:conditionalFormatting>
        <x14:conditionalFormatting xmlns:xm="http://schemas.microsoft.com/office/excel/2006/main">
          <x14:cfRule type="dataBar" id="{BDCFE66E-47FE-8843-B0AB-912ADFADD99A}">
            <x14:dataBar minLength="0" maxLength="100" negativeBarColorSameAsPositive="1" axisPosition="none">
              <x14:cfvo type="min"/>
              <x14:cfvo type="max"/>
            </x14:dataBar>
          </x14:cfRule>
          <xm:sqref>O45:O47</xm:sqref>
        </x14:conditionalFormatting>
        <x14:conditionalFormatting xmlns:xm="http://schemas.microsoft.com/office/excel/2006/main">
          <x14:cfRule type="dataBar" id="{A5152C8B-CF7D-2046-BE8C-3F413D6045AC}">
            <x14:dataBar minLength="0" maxLength="100" negativeBarColorSameAsPositive="1" axisPosition="none">
              <x14:cfvo type="min"/>
              <x14:cfvo type="max"/>
            </x14:dataBar>
          </x14:cfRule>
          <xm:sqref>M54:M56</xm:sqref>
        </x14:conditionalFormatting>
        <x14:conditionalFormatting xmlns:xm="http://schemas.microsoft.com/office/excel/2006/main">
          <x14:cfRule type="dataBar" id="{2A57A5D0-5507-994D-8BFF-E8429CFCFF93}">
            <x14:dataBar minLength="0" maxLength="100" negativeBarColorSameAsPositive="1" axisPosition="none">
              <x14:cfvo type="min"/>
              <x14:cfvo type="max"/>
            </x14:dataBar>
          </x14:cfRule>
          <xm:sqref>O54:O56</xm:sqref>
        </x14:conditionalFormatting>
        <x14:conditionalFormatting xmlns:xm="http://schemas.microsoft.com/office/excel/2006/main">
          <x14:cfRule type="dataBar" id="{4D587773-941E-8D42-A7ED-485B41380E7E}">
            <x14:dataBar minLength="0" maxLength="100" negativeBarColorSameAsPositive="1" axisPosition="none">
              <x14:cfvo type="min"/>
              <x14:cfvo type="max"/>
            </x14:dataBar>
          </x14:cfRule>
          <xm:sqref>M26:M29</xm:sqref>
        </x14:conditionalFormatting>
        <x14:conditionalFormatting xmlns:xm="http://schemas.microsoft.com/office/excel/2006/main">
          <x14:cfRule type="dataBar" id="{EF89AD06-FCD1-4A4D-9858-787945B31639}">
            <x14:dataBar minLength="0" maxLength="100" negativeBarColorSameAsPositive="1" axisPosition="none">
              <x14:cfvo type="min"/>
              <x14:cfvo type="max"/>
            </x14:dataBar>
          </x14:cfRule>
          <xm:sqref>O26:O29</xm:sqref>
        </x14:conditionalFormatting>
        <x14:conditionalFormatting xmlns:xm="http://schemas.microsoft.com/office/excel/2006/main">
          <x14:cfRule type="dataBar" id="{42CBFB32-1A79-7247-B5A0-04B49F6F6B58}">
            <x14:dataBar minLength="0" maxLength="100" negativeBarColorSameAsPositive="1" axisPosition="none">
              <x14:cfvo type="min"/>
              <x14:cfvo type="max"/>
            </x14:dataBar>
          </x14:cfRule>
          <xm:sqref>M35:M39</xm:sqref>
        </x14:conditionalFormatting>
        <x14:conditionalFormatting xmlns:xm="http://schemas.microsoft.com/office/excel/2006/main">
          <x14:cfRule type="dataBar" id="{011C659C-4203-B146-A3F3-05EA3B23E656}">
            <x14:dataBar minLength="0" maxLength="100" negativeBarColorSameAsPositive="1" axisPosition="none">
              <x14:cfvo type="min"/>
              <x14:cfvo type="max"/>
            </x14:dataBar>
          </x14:cfRule>
          <xm:sqref>O35:O39</xm:sqref>
        </x14:conditionalFormatting>
        <x14:conditionalFormatting xmlns:xm="http://schemas.microsoft.com/office/excel/2006/main">
          <x14:cfRule type="dataBar" id="{209C199A-13A5-AF43-8582-C6FA86AFBFDB}">
            <x14:dataBar minLength="0" maxLength="100" negativeBarColorSameAsPositive="1" axisPosition="none">
              <x14:cfvo type="min"/>
              <x14:cfvo type="max"/>
            </x14:dataBar>
          </x14:cfRule>
          <xm:sqref>M45:M48</xm:sqref>
        </x14:conditionalFormatting>
        <x14:conditionalFormatting xmlns:xm="http://schemas.microsoft.com/office/excel/2006/main">
          <x14:cfRule type="dataBar" id="{20D760F1-844C-C343-9D2B-45666FC5663F}">
            <x14:dataBar minLength="0" maxLength="100" negativeBarColorSameAsPositive="1" axisPosition="none">
              <x14:cfvo type="min"/>
              <x14:cfvo type="max"/>
            </x14:dataBar>
          </x14:cfRule>
          <xm:sqref>O45:O48</xm:sqref>
        </x14:conditionalFormatting>
        <x14:conditionalFormatting xmlns:xm="http://schemas.microsoft.com/office/excel/2006/main">
          <x14:cfRule type="dataBar" id="{3F5DDB23-341E-324B-B273-CCE935B93E49}">
            <x14:dataBar minLength="0" maxLength="100" negativeBarColorSameAsPositive="1" axisPosition="none">
              <x14:cfvo type="min"/>
              <x14:cfvo type="max"/>
            </x14:dataBar>
          </x14:cfRule>
          <xm:sqref>M54:M57</xm:sqref>
        </x14:conditionalFormatting>
        <x14:conditionalFormatting xmlns:xm="http://schemas.microsoft.com/office/excel/2006/main">
          <x14:cfRule type="dataBar" id="{9D27B535-90F9-3247-9408-56FA8D228744}">
            <x14:dataBar minLength="0" maxLength="100" negativeBarColorSameAsPositive="1" axisPosition="none">
              <x14:cfvo type="min"/>
              <x14:cfvo type="max"/>
            </x14:dataBar>
          </x14:cfRule>
          <xm:sqref>O54:O57</xm:sqref>
        </x14:conditionalFormatting>
        <x14:conditionalFormatting xmlns:xm="http://schemas.microsoft.com/office/excel/2006/main">
          <x14:cfRule type="dataBar" id="{059492E9-4E31-3B45-B458-11A9D6BB9425}">
            <x14:dataBar minLength="0" maxLength="100" negativeBarColorSameAsPositive="1" axisPosition="none">
              <x14:cfvo type="min"/>
              <x14:cfvo type="max"/>
            </x14:dataBar>
          </x14:cfRule>
          <xm:sqref>C7 I7 K7 M7 O7</xm:sqref>
        </x14:conditionalFormatting>
        <x14:conditionalFormatting xmlns:xm="http://schemas.microsoft.com/office/excel/2006/main">
          <x14:cfRule type="dataBar" id="{86D53F47-20B2-D747-AAEE-FFF92DEFE827}">
            <x14:dataBar minLength="0" maxLength="100" negativeBarColorSameAsPositive="1" axisPosition="none">
              <x14:cfvo type="min"/>
              <x14:cfvo type="max"/>
            </x14:dataBar>
          </x14:cfRule>
          <xm:sqref>I20:O22 C20:D22</xm:sqref>
        </x14:conditionalFormatting>
        <x14:conditionalFormatting xmlns:xm="http://schemas.microsoft.com/office/excel/2006/main">
          <x14:cfRule type="dataBar" id="{622C995E-750D-334C-9A50-A95A2EC27FB5}">
            <x14:dataBar minLength="0" maxLength="100" negativeBarColorSameAsPositive="1" axisPosition="none">
              <x14:cfvo type="min"/>
              <x14:cfvo type="max"/>
            </x14:dataBar>
          </x14:cfRule>
          <xm:sqref>I31:O31 C31:D31</xm:sqref>
        </x14:conditionalFormatting>
        <x14:conditionalFormatting xmlns:xm="http://schemas.microsoft.com/office/excel/2006/main">
          <x14:cfRule type="dataBar" id="{D02815B9-C51E-1F4F-9DDF-34B6AC578363}">
            <x14:dataBar minLength="0" maxLength="100" negativeBarColorSameAsPositive="1" axisPosition="none">
              <x14:cfvo type="min"/>
              <x14:cfvo type="max"/>
            </x14:dataBar>
          </x14:cfRule>
          <xm:sqref>I41:O41 C41:D41</xm:sqref>
        </x14:conditionalFormatting>
        <x14:conditionalFormatting xmlns:xm="http://schemas.microsoft.com/office/excel/2006/main">
          <x14:cfRule type="dataBar" id="{93189436-769A-214E-96CC-7CE5446988F7}">
            <x14:dataBar minLength="0" maxLength="100" negativeBarColorSameAsPositive="1" axisPosition="none">
              <x14:cfvo type="min"/>
              <x14:cfvo type="max"/>
            </x14:dataBar>
          </x14:cfRule>
          <xm:sqref>I50:O50 C50:D50</xm:sqref>
        </x14:conditionalFormatting>
        <x14:conditionalFormatting xmlns:xm="http://schemas.microsoft.com/office/excel/2006/main">
          <x14:cfRule type="dataBar" id="{EE2BEF03-13EB-8C48-AD81-61F941209A1C}">
            <x14:dataBar minLength="0" maxLength="100" negativeBarColorSameAsPositive="1" axisPosition="none">
              <x14:cfvo type="min"/>
              <x14:cfvo type="max"/>
            </x14:dataBar>
          </x14:cfRule>
          <xm:sqref>I59:O59 C59:D59</xm:sqref>
        </x14:conditionalFormatting>
        <x14:conditionalFormatting xmlns:xm="http://schemas.microsoft.com/office/excel/2006/main">
          <x14:cfRule type="dataBar" id="{CF9F85D1-EB4F-BD40-B345-C4F6E4129CB9}">
            <x14:dataBar minLength="0" maxLength="100" negativeBarColorSameAsPositive="1" axisPosition="none">
              <x14:cfvo type="min"/>
              <x14:cfvo type="max"/>
            </x14:dataBar>
          </x14:cfRule>
          <xm:sqref>E7</xm:sqref>
        </x14:conditionalFormatting>
        <x14:conditionalFormatting xmlns:xm="http://schemas.microsoft.com/office/excel/2006/main">
          <x14:cfRule type="dataBar" id="{4B7E9543-B97B-6F43-BE93-AF8F79BF1697}">
            <x14:dataBar minLength="0" maxLength="100" negativeBarColorSameAsPositive="1" axisPosition="none">
              <x14:cfvo type="min"/>
              <x14:cfvo type="max"/>
            </x14:dataBar>
          </x14:cfRule>
          <xm:sqref>E13:E20</xm:sqref>
        </x14:conditionalFormatting>
        <x14:conditionalFormatting xmlns:xm="http://schemas.microsoft.com/office/excel/2006/main">
          <x14:cfRule type="dataBar" id="{66E05004-EF05-5A48-93CE-FF1011511225}">
            <x14:dataBar minLength="0" maxLength="100" negativeBarColorSameAsPositive="1" axisPosition="none">
              <x14:cfvo type="min"/>
              <x14:cfvo type="max"/>
            </x14:dataBar>
          </x14:cfRule>
          <xm:sqref>E29</xm:sqref>
        </x14:conditionalFormatting>
        <x14:conditionalFormatting xmlns:xm="http://schemas.microsoft.com/office/excel/2006/main">
          <x14:cfRule type="dataBar" id="{492EB409-7F72-6D41-9F19-E3A588FE327F}">
            <x14:dataBar minLength="0" maxLength="100" negativeBarColorSameAsPositive="1" axisPosition="none">
              <x14:cfvo type="min"/>
              <x14:cfvo type="max"/>
            </x14:dataBar>
          </x14:cfRule>
          <xm:sqref>E39</xm:sqref>
        </x14:conditionalFormatting>
        <x14:conditionalFormatting xmlns:xm="http://schemas.microsoft.com/office/excel/2006/main">
          <x14:cfRule type="dataBar" id="{EF9E90E0-2AAB-FC4E-B34E-D50A2609D108}">
            <x14:dataBar minLength="0" maxLength="100" negativeBarColorSameAsPositive="1" axisPosition="none">
              <x14:cfvo type="min"/>
              <x14:cfvo type="max"/>
            </x14:dataBar>
          </x14:cfRule>
          <xm:sqref>E48</xm:sqref>
        </x14:conditionalFormatting>
        <x14:conditionalFormatting xmlns:xm="http://schemas.microsoft.com/office/excel/2006/main">
          <x14:cfRule type="dataBar" id="{EC071BC6-8A89-FA45-9B85-B5B50BE95838}">
            <x14:dataBar minLength="0" maxLength="100" negativeBarColorSameAsPositive="1" axisPosition="none">
              <x14:cfvo type="min"/>
              <x14:cfvo type="max"/>
            </x14:dataBar>
          </x14:cfRule>
          <xm:sqref>E57</xm:sqref>
        </x14:conditionalFormatting>
        <x14:conditionalFormatting xmlns:xm="http://schemas.microsoft.com/office/excel/2006/main">
          <x14:cfRule type="dataBar" id="{B7B684A5-1051-7F41-9CAD-1FBF15341764}">
            <x14:dataBar minLength="0" maxLength="100" negativeBarColorSameAsPositive="1" axisPosition="none">
              <x14:cfvo type="min"/>
              <x14:cfvo type="max"/>
            </x14:dataBar>
          </x14:cfRule>
          <xm:sqref>E26:E29</xm:sqref>
        </x14:conditionalFormatting>
        <x14:conditionalFormatting xmlns:xm="http://schemas.microsoft.com/office/excel/2006/main">
          <x14:cfRule type="dataBar" id="{2414953F-5A2C-3F47-BA99-FEB47BBD2393}">
            <x14:dataBar minLength="0" maxLength="100" negativeBarColorSameAsPositive="1" axisPosition="none">
              <x14:cfvo type="min"/>
              <x14:cfvo type="max"/>
            </x14:dataBar>
          </x14:cfRule>
          <xm:sqref>E35:E39</xm:sqref>
        </x14:conditionalFormatting>
        <x14:conditionalFormatting xmlns:xm="http://schemas.microsoft.com/office/excel/2006/main">
          <x14:cfRule type="dataBar" id="{63161595-41F6-E749-8E1F-95E9995BD5D0}">
            <x14:dataBar minLength="0" maxLength="100" negativeBarColorSameAsPositive="1" axisPosition="none">
              <x14:cfvo type="min"/>
              <x14:cfvo type="max"/>
            </x14:dataBar>
          </x14:cfRule>
          <xm:sqref>E45:E48</xm:sqref>
        </x14:conditionalFormatting>
        <x14:conditionalFormatting xmlns:xm="http://schemas.microsoft.com/office/excel/2006/main">
          <x14:cfRule type="dataBar" id="{6127D476-2F58-AC44-9722-EC4BCCEC24CA}">
            <x14:dataBar minLength="0" maxLength="100" negativeBarColorSameAsPositive="1" axisPosition="none">
              <x14:cfvo type="min"/>
              <x14:cfvo type="max"/>
            </x14:dataBar>
          </x14:cfRule>
          <xm:sqref>E54:E57</xm:sqref>
        </x14:conditionalFormatting>
        <x14:conditionalFormatting xmlns:xm="http://schemas.microsoft.com/office/excel/2006/main">
          <x14:cfRule type="dataBar" id="{666C7A7A-B02B-B24F-B91C-53DADCC070DA}">
            <x14:dataBar minLength="0" maxLength="100" negativeBarColorSameAsPositive="1" axisPosition="none">
              <x14:cfvo type="min"/>
              <x14:cfvo type="max"/>
            </x14:dataBar>
          </x14:cfRule>
          <xm:sqref>E7</xm:sqref>
        </x14:conditionalFormatting>
        <x14:conditionalFormatting xmlns:xm="http://schemas.microsoft.com/office/excel/2006/main">
          <x14:cfRule type="dataBar" id="{777AB43E-9D9F-6A4B-81A5-B1EBC59A2E4C}">
            <x14:dataBar minLength="0" maxLength="100" negativeBarColorSameAsPositive="1" axisPosition="none">
              <x14:cfvo type="min"/>
              <x14:cfvo type="max"/>
            </x14:dataBar>
          </x14:cfRule>
          <xm:sqref>E20:F22</xm:sqref>
        </x14:conditionalFormatting>
        <x14:conditionalFormatting xmlns:xm="http://schemas.microsoft.com/office/excel/2006/main">
          <x14:cfRule type="dataBar" id="{6195AB43-64C0-B84D-AF95-C53B84B9DF58}">
            <x14:dataBar minLength="0" maxLength="100" negativeBarColorSameAsPositive="1" axisPosition="none">
              <x14:cfvo type="min"/>
              <x14:cfvo type="max"/>
            </x14:dataBar>
          </x14:cfRule>
          <xm:sqref>E31:F31</xm:sqref>
        </x14:conditionalFormatting>
        <x14:conditionalFormatting xmlns:xm="http://schemas.microsoft.com/office/excel/2006/main">
          <x14:cfRule type="dataBar" id="{728CF461-AEEF-9944-87C8-25844B550E43}">
            <x14:dataBar minLength="0" maxLength="100" negativeBarColorSameAsPositive="1" axisPosition="none">
              <x14:cfvo type="min"/>
              <x14:cfvo type="max"/>
            </x14:dataBar>
          </x14:cfRule>
          <xm:sqref>E41:F41</xm:sqref>
        </x14:conditionalFormatting>
        <x14:conditionalFormatting xmlns:xm="http://schemas.microsoft.com/office/excel/2006/main">
          <x14:cfRule type="dataBar" id="{24F80735-8710-024D-9A32-E8EA66B95EA3}">
            <x14:dataBar minLength="0" maxLength="100" negativeBarColorSameAsPositive="1" axisPosition="none">
              <x14:cfvo type="min"/>
              <x14:cfvo type="max"/>
            </x14:dataBar>
          </x14:cfRule>
          <xm:sqref>E50:F50</xm:sqref>
        </x14:conditionalFormatting>
        <x14:conditionalFormatting xmlns:xm="http://schemas.microsoft.com/office/excel/2006/main">
          <x14:cfRule type="dataBar" id="{44EAF961-C6F7-C84F-A207-03E33A4AF3FF}">
            <x14:dataBar minLength="0" maxLength="100" negativeBarColorSameAsPositive="1" axisPosition="none">
              <x14:cfvo type="min"/>
              <x14:cfvo type="max"/>
            </x14:dataBar>
          </x14:cfRule>
          <xm:sqref>E59:F59</xm:sqref>
        </x14:conditionalFormatting>
        <x14:conditionalFormatting xmlns:xm="http://schemas.microsoft.com/office/excel/2006/main">
          <x14:cfRule type="dataBar" id="{C6209D0B-6A8C-3340-BF9B-2B062F0F0FB2}">
            <x14:dataBar minLength="0" maxLength="100" border="1" negativeBarBorderColorSameAsPositive="0">
              <x14:cfvo type="autoMin"/>
              <x14:cfvo type="autoMax"/>
              <x14:borderColor rgb="FF638EC6"/>
              <x14:negativeFillColor rgb="FFFF0000"/>
              <x14:negativeBorderColor rgb="FFFF0000"/>
              <x14:axisColor rgb="FF000000"/>
            </x14:dataBar>
          </x14:cfRule>
          <xm:sqref>M7 O7 K7 I7 E7 C7</xm:sqref>
        </x14:conditionalFormatting>
        <x14:conditionalFormatting xmlns:xm="http://schemas.microsoft.com/office/excel/2006/main">
          <x14:cfRule type="dataBar" id="{930B255A-748E-0348-B689-7149BE55AFCD}">
            <x14:dataBar minLength="0" maxLength="100" border="1" negativeBarBorderColorSameAsPositive="0">
              <x14:cfvo type="autoMin"/>
              <x14:cfvo type="autoMax"/>
              <x14:borderColor rgb="FF638EC6"/>
              <x14:negativeFillColor rgb="FFFF0000"/>
              <x14:negativeBorderColor rgb="FFFF0000"/>
              <x14:axisColor rgb="FF000000"/>
            </x14:dataBar>
          </x14:cfRule>
          <xm:sqref>C13:C22</xm:sqref>
        </x14:conditionalFormatting>
        <x14:conditionalFormatting xmlns:xm="http://schemas.microsoft.com/office/excel/2006/main">
          <x14:cfRule type="dataBar" id="{AA8F085A-2E56-E449-AAC2-45E8695954D2}">
            <x14:dataBar minLength="0" maxLength="100" border="1" negativeBarBorderColorSameAsPositive="0">
              <x14:cfvo type="autoMin"/>
              <x14:cfvo type="autoMax"/>
              <x14:borderColor rgb="FF638EC6"/>
              <x14:negativeFillColor rgb="FFFF0000"/>
              <x14:negativeBorderColor rgb="FFFF0000"/>
              <x14:axisColor rgb="FF000000"/>
            </x14:dataBar>
          </x14:cfRule>
          <xm:sqref>E13:E22</xm:sqref>
        </x14:conditionalFormatting>
        <x14:conditionalFormatting xmlns:xm="http://schemas.microsoft.com/office/excel/2006/main">
          <x14:cfRule type="dataBar" id="{B095D55C-43E2-F34B-8ED1-9F881A6378DB}">
            <x14:dataBar minLength="0" maxLength="100" border="1" negativeBarBorderColorSameAsPositive="0">
              <x14:cfvo type="autoMin"/>
              <x14:cfvo type="autoMax"/>
              <x14:borderColor rgb="FF638EC6"/>
              <x14:negativeFillColor rgb="FFFF0000"/>
              <x14:negativeBorderColor rgb="FFFF0000"/>
              <x14:axisColor rgb="FF000000"/>
            </x14:dataBar>
          </x14:cfRule>
          <xm:sqref>I13:I22</xm:sqref>
        </x14:conditionalFormatting>
        <x14:conditionalFormatting xmlns:xm="http://schemas.microsoft.com/office/excel/2006/main">
          <x14:cfRule type="dataBar" id="{3FE240FB-455C-3542-92CF-BE7DD82B1311}">
            <x14:dataBar minLength="0" maxLength="100" border="1" negativeBarBorderColorSameAsPositive="0">
              <x14:cfvo type="autoMin"/>
              <x14:cfvo type="autoMax"/>
              <x14:borderColor rgb="FF638EC6"/>
              <x14:negativeFillColor rgb="FFFF0000"/>
              <x14:negativeBorderColor rgb="FFFF0000"/>
              <x14:axisColor rgb="FF000000"/>
            </x14:dataBar>
          </x14:cfRule>
          <xm:sqref>K13:K22</xm:sqref>
        </x14:conditionalFormatting>
        <x14:conditionalFormatting xmlns:xm="http://schemas.microsoft.com/office/excel/2006/main">
          <x14:cfRule type="dataBar" id="{C763DB19-4812-FF46-BEBC-9D85D4247DA4}">
            <x14:dataBar minLength="0" maxLength="100" border="1" negativeBarBorderColorSameAsPositive="0">
              <x14:cfvo type="autoMin"/>
              <x14:cfvo type="autoMax"/>
              <x14:borderColor rgb="FF638EC6"/>
              <x14:negativeFillColor rgb="FFFF0000"/>
              <x14:negativeBorderColor rgb="FFFF0000"/>
              <x14:axisColor rgb="FF000000"/>
            </x14:dataBar>
          </x14:cfRule>
          <xm:sqref>M13:M22</xm:sqref>
        </x14:conditionalFormatting>
        <x14:conditionalFormatting xmlns:xm="http://schemas.microsoft.com/office/excel/2006/main">
          <x14:cfRule type="dataBar" id="{057527E4-3B7A-C845-8283-663CBEF6A301}">
            <x14:dataBar minLength="0" maxLength="100" border="1" negativeBarBorderColorSameAsPositive="0">
              <x14:cfvo type="autoMin"/>
              <x14:cfvo type="autoMax"/>
              <x14:borderColor rgb="FF638EC6"/>
              <x14:negativeFillColor rgb="FFFF0000"/>
              <x14:negativeBorderColor rgb="FFFF0000"/>
              <x14:axisColor rgb="FF000000"/>
            </x14:dataBar>
          </x14:cfRule>
          <xm:sqref>O13:O22</xm:sqref>
        </x14:conditionalFormatting>
        <x14:conditionalFormatting xmlns:xm="http://schemas.microsoft.com/office/excel/2006/main">
          <x14:cfRule type="dataBar" id="{04F825BF-48C8-A84D-8311-219CA2479DA7}">
            <x14:dataBar minLength="0" maxLength="100" border="1" negativeBarBorderColorSameAsPositive="0">
              <x14:cfvo type="autoMin"/>
              <x14:cfvo type="autoMax"/>
              <x14:borderColor rgb="FF638EC6"/>
              <x14:negativeFillColor rgb="FFFF0000"/>
              <x14:negativeBorderColor rgb="FFFF0000"/>
              <x14:axisColor rgb="FF000000"/>
            </x14:dataBar>
          </x14:cfRule>
          <xm:sqref>C26:C31</xm:sqref>
        </x14:conditionalFormatting>
        <x14:conditionalFormatting xmlns:xm="http://schemas.microsoft.com/office/excel/2006/main">
          <x14:cfRule type="dataBar" id="{B3243852-8F43-7043-A5B8-DDAEB08213F9}">
            <x14:dataBar minLength="0" maxLength="100" border="1" negativeBarBorderColorSameAsPositive="0">
              <x14:cfvo type="autoMin"/>
              <x14:cfvo type="autoMax"/>
              <x14:borderColor rgb="FF638EC6"/>
              <x14:negativeFillColor rgb="FFFF0000"/>
              <x14:negativeBorderColor rgb="FFFF0000"/>
              <x14:axisColor rgb="FF000000"/>
            </x14:dataBar>
          </x14:cfRule>
          <xm:sqref>E26:E31</xm:sqref>
        </x14:conditionalFormatting>
        <x14:conditionalFormatting xmlns:xm="http://schemas.microsoft.com/office/excel/2006/main">
          <x14:cfRule type="dataBar" id="{3E351761-1C40-094C-8567-B16E5EAC37BC}">
            <x14:dataBar minLength="0" maxLength="100" border="1" negativeBarBorderColorSameAsPositive="0">
              <x14:cfvo type="autoMin"/>
              <x14:cfvo type="autoMax"/>
              <x14:borderColor rgb="FF638EC6"/>
              <x14:negativeFillColor rgb="FFFF0000"/>
              <x14:negativeBorderColor rgb="FFFF0000"/>
              <x14:axisColor rgb="FF000000"/>
            </x14:dataBar>
          </x14:cfRule>
          <xm:sqref>I26:I31</xm:sqref>
        </x14:conditionalFormatting>
        <x14:conditionalFormatting xmlns:xm="http://schemas.microsoft.com/office/excel/2006/main">
          <x14:cfRule type="dataBar" id="{35999271-22E5-7E48-9A3F-7236D773395A}">
            <x14:dataBar minLength="0" maxLength="100" border="1" negativeBarBorderColorSameAsPositive="0">
              <x14:cfvo type="autoMin"/>
              <x14:cfvo type="autoMax"/>
              <x14:borderColor rgb="FF638EC6"/>
              <x14:negativeFillColor rgb="FFFF0000"/>
              <x14:negativeBorderColor rgb="FFFF0000"/>
              <x14:axisColor rgb="FF000000"/>
            </x14:dataBar>
          </x14:cfRule>
          <xm:sqref>K26:K31</xm:sqref>
        </x14:conditionalFormatting>
        <x14:conditionalFormatting xmlns:xm="http://schemas.microsoft.com/office/excel/2006/main">
          <x14:cfRule type="dataBar" id="{23D91341-7B0B-D440-95A4-BFE86AC70C6A}">
            <x14:dataBar minLength="0" maxLength="100" border="1" negativeBarBorderColorSameAsPositive="0">
              <x14:cfvo type="autoMin"/>
              <x14:cfvo type="autoMax"/>
              <x14:borderColor rgb="FF638EC6"/>
              <x14:negativeFillColor rgb="FFFF0000"/>
              <x14:negativeBorderColor rgb="FFFF0000"/>
              <x14:axisColor rgb="FF000000"/>
            </x14:dataBar>
          </x14:cfRule>
          <xm:sqref>M26:M31</xm:sqref>
        </x14:conditionalFormatting>
        <x14:conditionalFormatting xmlns:xm="http://schemas.microsoft.com/office/excel/2006/main">
          <x14:cfRule type="dataBar" id="{93B5A6CD-6640-6B4C-9DF0-5BE71404091A}">
            <x14:dataBar minLength="0" maxLength="100" border="1" negativeBarBorderColorSameAsPositive="0">
              <x14:cfvo type="autoMin"/>
              <x14:cfvo type="autoMax"/>
              <x14:borderColor rgb="FF638EC6"/>
              <x14:negativeFillColor rgb="FFFF0000"/>
              <x14:negativeBorderColor rgb="FFFF0000"/>
              <x14:axisColor rgb="FF000000"/>
            </x14:dataBar>
          </x14:cfRule>
          <xm:sqref>O26:O31</xm:sqref>
        </x14:conditionalFormatting>
        <x14:conditionalFormatting xmlns:xm="http://schemas.microsoft.com/office/excel/2006/main">
          <x14:cfRule type="dataBar" id="{F511D8F3-E16D-DE4B-A630-6E57A881D042}">
            <x14:dataBar minLength="0" maxLength="100" border="1" negativeBarBorderColorSameAsPositive="0">
              <x14:cfvo type="autoMin"/>
              <x14:cfvo type="autoMax"/>
              <x14:borderColor rgb="FF638EC6"/>
              <x14:negativeFillColor rgb="FFFF0000"/>
              <x14:negativeBorderColor rgb="FFFF0000"/>
              <x14:axisColor rgb="FF000000"/>
            </x14:dataBar>
          </x14:cfRule>
          <xm:sqref>C35:C41</xm:sqref>
        </x14:conditionalFormatting>
        <x14:conditionalFormatting xmlns:xm="http://schemas.microsoft.com/office/excel/2006/main">
          <x14:cfRule type="dataBar" id="{4A105430-006B-3040-A5A7-564A25CEEA92}">
            <x14:dataBar minLength="0" maxLength="100" border="1" negativeBarBorderColorSameAsPositive="0">
              <x14:cfvo type="autoMin"/>
              <x14:cfvo type="autoMax"/>
              <x14:borderColor rgb="FF638EC6"/>
              <x14:negativeFillColor rgb="FFFF0000"/>
              <x14:negativeBorderColor rgb="FFFF0000"/>
              <x14:axisColor rgb="FF000000"/>
            </x14:dataBar>
          </x14:cfRule>
          <xm:sqref>E35:E41</xm:sqref>
        </x14:conditionalFormatting>
        <x14:conditionalFormatting xmlns:xm="http://schemas.microsoft.com/office/excel/2006/main">
          <x14:cfRule type="dataBar" id="{1B1DFDA0-1BA0-4A48-AE97-BBEA10BBF5CA}">
            <x14:dataBar minLength="0" maxLength="100" border="1" negativeBarBorderColorSameAsPositive="0">
              <x14:cfvo type="autoMin"/>
              <x14:cfvo type="autoMax"/>
              <x14:borderColor rgb="FF638EC6"/>
              <x14:negativeFillColor rgb="FFFF0000"/>
              <x14:negativeBorderColor rgb="FFFF0000"/>
              <x14:axisColor rgb="FF000000"/>
            </x14:dataBar>
          </x14:cfRule>
          <xm:sqref>I35:I41</xm:sqref>
        </x14:conditionalFormatting>
        <x14:conditionalFormatting xmlns:xm="http://schemas.microsoft.com/office/excel/2006/main">
          <x14:cfRule type="dataBar" id="{0A8C64F9-AD84-7442-A1C9-EE5DC66BAFC0}">
            <x14:dataBar minLength="0" maxLength="100" border="1" negativeBarBorderColorSameAsPositive="0">
              <x14:cfvo type="autoMin"/>
              <x14:cfvo type="autoMax"/>
              <x14:borderColor rgb="FF638EC6"/>
              <x14:negativeFillColor rgb="FFFF0000"/>
              <x14:negativeBorderColor rgb="FFFF0000"/>
              <x14:axisColor rgb="FF000000"/>
            </x14:dataBar>
          </x14:cfRule>
          <xm:sqref>K35:K41</xm:sqref>
        </x14:conditionalFormatting>
        <x14:conditionalFormatting xmlns:xm="http://schemas.microsoft.com/office/excel/2006/main">
          <x14:cfRule type="dataBar" id="{7B7B01D3-68EA-114B-8564-92DC98A9D67E}">
            <x14:dataBar minLength="0" maxLength="100" border="1" negativeBarBorderColorSameAsPositive="0">
              <x14:cfvo type="autoMin"/>
              <x14:cfvo type="autoMax"/>
              <x14:borderColor rgb="FF638EC6"/>
              <x14:negativeFillColor rgb="FFFF0000"/>
              <x14:negativeBorderColor rgb="FFFF0000"/>
              <x14:axisColor rgb="FF000000"/>
            </x14:dataBar>
          </x14:cfRule>
          <xm:sqref>M35:M41</xm:sqref>
        </x14:conditionalFormatting>
        <x14:conditionalFormatting xmlns:xm="http://schemas.microsoft.com/office/excel/2006/main">
          <x14:cfRule type="dataBar" id="{97E16BA7-AD4B-C64A-8A74-673D2E759D67}">
            <x14:dataBar minLength="0" maxLength="100" border="1" negativeBarBorderColorSameAsPositive="0">
              <x14:cfvo type="autoMin"/>
              <x14:cfvo type="autoMax"/>
              <x14:borderColor rgb="FF638EC6"/>
              <x14:negativeFillColor rgb="FFFF0000"/>
              <x14:negativeBorderColor rgb="FFFF0000"/>
              <x14:axisColor rgb="FF000000"/>
            </x14:dataBar>
          </x14:cfRule>
          <xm:sqref>O35:O41</xm:sqref>
        </x14:conditionalFormatting>
        <x14:conditionalFormatting xmlns:xm="http://schemas.microsoft.com/office/excel/2006/main">
          <x14:cfRule type="dataBar" id="{B1BA0035-175C-614C-8650-58ACBE45C71D}">
            <x14:dataBar minLength="0" maxLength="100" border="1" negativeBarBorderColorSameAsPositive="0">
              <x14:cfvo type="autoMin"/>
              <x14:cfvo type="autoMax"/>
              <x14:borderColor rgb="FF638EC6"/>
              <x14:negativeFillColor rgb="FFFF0000"/>
              <x14:negativeBorderColor rgb="FFFF0000"/>
              <x14:axisColor rgb="FF000000"/>
            </x14:dataBar>
          </x14:cfRule>
          <xm:sqref>C45:C50</xm:sqref>
        </x14:conditionalFormatting>
        <x14:conditionalFormatting xmlns:xm="http://schemas.microsoft.com/office/excel/2006/main">
          <x14:cfRule type="dataBar" id="{D98B3E04-6D3C-0248-820C-2865535C99BE}">
            <x14:dataBar minLength="0" maxLength="100" border="1" negativeBarBorderColorSameAsPositive="0">
              <x14:cfvo type="autoMin"/>
              <x14:cfvo type="autoMax"/>
              <x14:borderColor rgb="FF638EC6"/>
              <x14:negativeFillColor rgb="FFFF0000"/>
              <x14:negativeBorderColor rgb="FFFF0000"/>
              <x14:axisColor rgb="FF000000"/>
            </x14:dataBar>
          </x14:cfRule>
          <xm:sqref>E45:E50</xm:sqref>
        </x14:conditionalFormatting>
        <x14:conditionalFormatting xmlns:xm="http://schemas.microsoft.com/office/excel/2006/main">
          <x14:cfRule type="dataBar" id="{218D4CD3-DD4B-E147-8A04-18F847833E0A}">
            <x14:dataBar minLength="0" maxLength="100" border="1" negativeBarBorderColorSameAsPositive="0">
              <x14:cfvo type="autoMin"/>
              <x14:cfvo type="autoMax"/>
              <x14:borderColor rgb="FF638EC6"/>
              <x14:negativeFillColor rgb="FFFF0000"/>
              <x14:negativeBorderColor rgb="FFFF0000"/>
              <x14:axisColor rgb="FF000000"/>
            </x14:dataBar>
          </x14:cfRule>
          <xm:sqref>I45:I50</xm:sqref>
        </x14:conditionalFormatting>
        <x14:conditionalFormatting xmlns:xm="http://schemas.microsoft.com/office/excel/2006/main">
          <x14:cfRule type="dataBar" id="{D8616DE2-8099-3649-B833-334123C742E0}">
            <x14:dataBar minLength="0" maxLength="100" border="1" negativeBarBorderColorSameAsPositive="0">
              <x14:cfvo type="autoMin"/>
              <x14:cfvo type="autoMax"/>
              <x14:borderColor rgb="FF638EC6"/>
              <x14:negativeFillColor rgb="FFFF0000"/>
              <x14:negativeBorderColor rgb="FFFF0000"/>
              <x14:axisColor rgb="FF000000"/>
            </x14:dataBar>
          </x14:cfRule>
          <xm:sqref>K45:K50</xm:sqref>
        </x14:conditionalFormatting>
        <x14:conditionalFormatting xmlns:xm="http://schemas.microsoft.com/office/excel/2006/main">
          <x14:cfRule type="dataBar" id="{99A89BCB-B4DE-C74C-AE67-B7A0D73D4433}">
            <x14:dataBar minLength="0" maxLength="100" border="1" negativeBarBorderColorSameAsPositive="0">
              <x14:cfvo type="autoMin"/>
              <x14:cfvo type="autoMax"/>
              <x14:borderColor rgb="FF638EC6"/>
              <x14:negativeFillColor rgb="FFFF0000"/>
              <x14:negativeBorderColor rgb="FFFF0000"/>
              <x14:axisColor rgb="FF000000"/>
            </x14:dataBar>
          </x14:cfRule>
          <xm:sqref>M45:M50</xm:sqref>
        </x14:conditionalFormatting>
        <x14:conditionalFormatting xmlns:xm="http://schemas.microsoft.com/office/excel/2006/main">
          <x14:cfRule type="dataBar" id="{C1798F12-D518-674A-893F-3B09089296EA}">
            <x14:dataBar minLength="0" maxLength="100" border="1" negativeBarBorderColorSameAsPositive="0">
              <x14:cfvo type="autoMin"/>
              <x14:cfvo type="autoMax"/>
              <x14:borderColor rgb="FF638EC6"/>
              <x14:negativeFillColor rgb="FFFF0000"/>
              <x14:negativeBorderColor rgb="FFFF0000"/>
              <x14:axisColor rgb="FF000000"/>
            </x14:dataBar>
          </x14:cfRule>
          <xm:sqref>O45:O50</xm:sqref>
        </x14:conditionalFormatting>
        <x14:conditionalFormatting xmlns:xm="http://schemas.microsoft.com/office/excel/2006/main">
          <x14:cfRule type="dataBar" id="{49668131-25F2-1C4A-8DDB-65E7F3E3C6B6}">
            <x14:dataBar minLength="0" maxLength="100" border="1" negativeBarBorderColorSameAsPositive="0">
              <x14:cfvo type="autoMin"/>
              <x14:cfvo type="autoMax"/>
              <x14:borderColor rgb="FF638EC6"/>
              <x14:negativeFillColor rgb="FFFF0000"/>
              <x14:negativeBorderColor rgb="FFFF0000"/>
              <x14:axisColor rgb="FF000000"/>
            </x14:dataBar>
          </x14:cfRule>
          <xm:sqref>C54:C59</xm:sqref>
        </x14:conditionalFormatting>
        <x14:conditionalFormatting xmlns:xm="http://schemas.microsoft.com/office/excel/2006/main">
          <x14:cfRule type="dataBar" id="{7ED0829A-F7FA-E14C-B759-4F9FA83A0E0A}">
            <x14:dataBar minLength="0" maxLength="100" border="1" negativeBarBorderColorSameAsPositive="0">
              <x14:cfvo type="autoMin"/>
              <x14:cfvo type="autoMax"/>
              <x14:borderColor rgb="FF638EC6"/>
              <x14:negativeFillColor rgb="FFFF0000"/>
              <x14:negativeBorderColor rgb="FFFF0000"/>
              <x14:axisColor rgb="FF000000"/>
            </x14:dataBar>
          </x14:cfRule>
          <xm:sqref>E54:E59</xm:sqref>
        </x14:conditionalFormatting>
        <x14:conditionalFormatting xmlns:xm="http://schemas.microsoft.com/office/excel/2006/main">
          <x14:cfRule type="dataBar" id="{7A2D9190-97FA-514F-B4E2-97C45F70EAB9}">
            <x14:dataBar minLength="0" maxLength="100" border="1" negativeBarBorderColorSameAsPositive="0">
              <x14:cfvo type="autoMin"/>
              <x14:cfvo type="autoMax"/>
              <x14:borderColor rgb="FF638EC6"/>
              <x14:negativeFillColor rgb="FFFF0000"/>
              <x14:negativeBorderColor rgb="FFFF0000"/>
              <x14:axisColor rgb="FF000000"/>
            </x14:dataBar>
          </x14:cfRule>
          <xm:sqref>I54:I59</xm:sqref>
        </x14:conditionalFormatting>
        <x14:conditionalFormatting xmlns:xm="http://schemas.microsoft.com/office/excel/2006/main">
          <x14:cfRule type="dataBar" id="{DC78B8A3-DDE2-3E46-9A25-62BC8E272F9E}">
            <x14:dataBar minLength="0" maxLength="100" border="1" negativeBarBorderColorSameAsPositive="0">
              <x14:cfvo type="autoMin"/>
              <x14:cfvo type="autoMax"/>
              <x14:borderColor rgb="FF638EC6"/>
              <x14:negativeFillColor rgb="FFFF0000"/>
              <x14:negativeBorderColor rgb="FFFF0000"/>
              <x14:axisColor rgb="FF000000"/>
            </x14:dataBar>
          </x14:cfRule>
          <xm:sqref>K54:K59</xm:sqref>
        </x14:conditionalFormatting>
        <x14:conditionalFormatting xmlns:xm="http://schemas.microsoft.com/office/excel/2006/main">
          <x14:cfRule type="dataBar" id="{8538F916-7779-1D40-9EAA-62A2A1C7D7A8}">
            <x14:dataBar minLength="0" maxLength="100" border="1" negativeBarBorderColorSameAsPositive="0">
              <x14:cfvo type="autoMin"/>
              <x14:cfvo type="autoMax"/>
              <x14:borderColor rgb="FF638EC6"/>
              <x14:negativeFillColor rgb="FFFF0000"/>
              <x14:negativeBorderColor rgb="FFFF0000"/>
              <x14:axisColor rgb="FF000000"/>
            </x14:dataBar>
          </x14:cfRule>
          <xm:sqref>M54:M59</xm:sqref>
        </x14:conditionalFormatting>
        <x14:conditionalFormatting xmlns:xm="http://schemas.microsoft.com/office/excel/2006/main">
          <x14:cfRule type="dataBar" id="{738FE872-6B0C-8247-AB67-F2014E38A4A5}">
            <x14:dataBar minLength="0" maxLength="100" border="1" negativeBarBorderColorSameAsPositive="0">
              <x14:cfvo type="autoMin"/>
              <x14:cfvo type="autoMax"/>
              <x14:borderColor rgb="FF638EC6"/>
              <x14:negativeFillColor rgb="FFFF0000"/>
              <x14:negativeBorderColor rgb="FFFF0000"/>
              <x14:axisColor rgb="FF000000"/>
            </x14:dataBar>
          </x14:cfRule>
          <xm:sqref>O54:O59</xm:sqref>
        </x14:conditionalFormatting>
        <x14:conditionalFormatting xmlns:xm="http://schemas.microsoft.com/office/excel/2006/main">
          <x14:cfRule type="dataBar" id="{F260BA51-E274-2C42-B773-E9507CF60783}">
            <x14:dataBar minLength="0" maxLength="100" border="1" negativeBarBorderColorSameAsPositive="0">
              <x14:cfvo type="autoMin"/>
              <x14:cfvo type="autoMax"/>
              <x14:borderColor rgb="FF638EC6"/>
              <x14:negativeFillColor rgb="FFFF0000"/>
              <x14:negativeBorderColor rgb="FFFF0000"/>
              <x14:axisColor rgb="FF000000"/>
            </x14:dataBar>
          </x14:cfRule>
          <xm:sqref>Q7:R7 O7 M7 K7 I7 E7 C7</xm:sqref>
        </x14:conditionalFormatting>
        <x14:conditionalFormatting xmlns:xm="http://schemas.microsoft.com/office/excel/2006/main">
          <x14:cfRule type="dataBar" id="{05B9625C-7E8A-1E40-AFF0-7C06BD89BD8D}">
            <x14:dataBar minLength="0" maxLength="100" negativeBarColorSameAsPositive="1" axisPosition="none">
              <x14:cfvo type="min"/>
              <x14:cfvo type="max"/>
            </x14:dataBar>
          </x14:cfRule>
          <xm:sqref>G7</xm:sqref>
        </x14:conditionalFormatting>
        <x14:conditionalFormatting xmlns:xm="http://schemas.microsoft.com/office/excel/2006/main">
          <x14:cfRule type="dataBar" id="{434E0968-7D89-4C4F-90B5-0B7A90EEF920}">
            <x14:dataBar minLength="0" maxLength="100" negativeBarColorSameAsPositive="1" axisPosition="none">
              <x14:cfvo type="min"/>
              <x14:cfvo type="max"/>
            </x14:dataBar>
          </x14:cfRule>
          <xm:sqref>G13:G20</xm:sqref>
        </x14:conditionalFormatting>
        <x14:conditionalFormatting xmlns:xm="http://schemas.microsoft.com/office/excel/2006/main">
          <x14:cfRule type="dataBar" id="{0AB7B418-48C4-AD4C-9A6C-181F45479FA7}">
            <x14:dataBar minLength="0" maxLength="100" negativeBarColorSameAsPositive="1" axisPosition="none">
              <x14:cfvo type="min"/>
              <x14:cfvo type="max"/>
            </x14:dataBar>
          </x14:cfRule>
          <xm:sqref>G29</xm:sqref>
        </x14:conditionalFormatting>
        <x14:conditionalFormatting xmlns:xm="http://schemas.microsoft.com/office/excel/2006/main">
          <x14:cfRule type="dataBar" id="{1FFC40B4-DCCF-A94D-99DE-3EC7857B216A}">
            <x14:dataBar minLength="0" maxLength="100" negativeBarColorSameAsPositive="1" axisPosition="none">
              <x14:cfvo type="min"/>
              <x14:cfvo type="max"/>
            </x14:dataBar>
          </x14:cfRule>
          <xm:sqref>G39</xm:sqref>
        </x14:conditionalFormatting>
        <x14:conditionalFormatting xmlns:xm="http://schemas.microsoft.com/office/excel/2006/main">
          <x14:cfRule type="dataBar" id="{263BC59B-7EC1-1D4C-901D-A21600338A09}">
            <x14:dataBar minLength="0" maxLength="100" negativeBarColorSameAsPositive="1" axisPosition="none">
              <x14:cfvo type="min"/>
              <x14:cfvo type="max"/>
            </x14:dataBar>
          </x14:cfRule>
          <xm:sqref>G48</xm:sqref>
        </x14:conditionalFormatting>
        <x14:conditionalFormatting xmlns:xm="http://schemas.microsoft.com/office/excel/2006/main">
          <x14:cfRule type="dataBar" id="{C24444C0-4B45-6F4E-AC64-C21F05B6D339}">
            <x14:dataBar minLength="0" maxLength="100" negativeBarColorSameAsPositive="1" axisPosition="none">
              <x14:cfvo type="min"/>
              <x14:cfvo type="max"/>
            </x14:dataBar>
          </x14:cfRule>
          <xm:sqref>G57</xm:sqref>
        </x14:conditionalFormatting>
        <x14:conditionalFormatting xmlns:xm="http://schemas.microsoft.com/office/excel/2006/main">
          <x14:cfRule type="dataBar" id="{7754B484-755E-194F-A12D-6C5080CAC3B4}">
            <x14:dataBar minLength="0" maxLength="100" negativeBarColorSameAsPositive="1" axisPosition="none">
              <x14:cfvo type="min"/>
              <x14:cfvo type="max"/>
            </x14:dataBar>
          </x14:cfRule>
          <xm:sqref>G29</xm:sqref>
        </x14:conditionalFormatting>
        <x14:conditionalFormatting xmlns:xm="http://schemas.microsoft.com/office/excel/2006/main">
          <x14:cfRule type="dataBar" id="{3922255D-0E9D-C94A-8809-D80D55ABD7E8}">
            <x14:dataBar minLength="0" maxLength="100" negativeBarColorSameAsPositive="1" axisPosition="none">
              <x14:cfvo type="min"/>
              <x14:cfvo type="max"/>
            </x14:dataBar>
          </x14:cfRule>
          <xm:sqref>G39</xm:sqref>
        </x14:conditionalFormatting>
        <x14:conditionalFormatting xmlns:xm="http://schemas.microsoft.com/office/excel/2006/main">
          <x14:cfRule type="dataBar" id="{1AC762F5-C0E7-674E-B4D4-AFD3AE7F542F}">
            <x14:dataBar minLength="0" maxLength="100" negativeBarColorSameAsPositive="1" axisPosition="none">
              <x14:cfvo type="min"/>
              <x14:cfvo type="max"/>
            </x14:dataBar>
          </x14:cfRule>
          <xm:sqref>G48</xm:sqref>
        </x14:conditionalFormatting>
        <x14:conditionalFormatting xmlns:xm="http://schemas.microsoft.com/office/excel/2006/main">
          <x14:cfRule type="dataBar" id="{F0B72653-9185-5D4D-A169-BEC6A24DD484}">
            <x14:dataBar minLength="0" maxLength="100" negativeBarColorSameAsPositive="1" axisPosition="none">
              <x14:cfvo type="min"/>
              <x14:cfvo type="max"/>
            </x14:dataBar>
          </x14:cfRule>
          <xm:sqref>G57</xm:sqref>
        </x14:conditionalFormatting>
        <x14:conditionalFormatting xmlns:xm="http://schemas.microsoft.com/office/excel/2006/main">
          <x14:cfRule type="dataBar" id="{6C3A22CF-0C5A-D948-82B8-AF110A51F736}">
            <x14:dataBar minLength="0" maxLength="100" negativeBarColorSameAsPositive="1" axisPosition="none">
              <x14:cfvo type="min"/>
              <x14:cfvo type="max"/>
            </x14:dataBar>
          </x14:cfRule>
          <xm:sqref>G7</xm:sqref>
        </x14:conditionalFormatting>
        <x14:conditionalFormatting xmlns:xm="http://schemas.microsoft.com/office/excel/2006/main">
          <x14:cfRule type="dataBar" id="{392C5222-8EBD-DD49-B814-8F84A63449A7}">
            <x14:dataBar minLength="0" maxLength="100" negativeBarColorSameAsPositive="1" axisPosition="none">
              <x14:cfvo type="min"/>
              <x14:cfvo type="max"/>
            </x14:dataBar>
          </x14:cfRule>
          <xm:sqref>G20:H22</xm:sqref>
        </x14:conditionalFormatting>
        <x14:conditionalFormatting xmlns:xm="http://schemas.microsoft.com/office/excel/2006/main">
          <x14:cfRule type="dataBar" id="{221F8D6C-B995-6848-BF92-0A622B2E4DAA}">
            <x14:dataBar minLength="0" maxLength="100" negativeBarColorSameAsPositive="1" axisPosition="none">
              <x14:cfvo type="min"/>
              <x14:cfvo type="max"/>
            </x14:dataBar>
          </x14:cfRule>
          <xm:sqref>G31:H31</xm:sqref>
        </x14:conditionalFormatting>
        <x14:conditionalFormatting xmlns:xm="http://schemas.microsoft.com/office/excel/2006/main">
          <x14:cfRule type="dataBar" id="{964D77C4-9F88-F849-87C7-95F0E020332B}">
            <x14:dataBar minLength="0" maxLength="100" negativeBarColorSameAsPositive="1" axisPosition="none">
              <x14:cfvo type="min"/>
              <x14:cfvo type="max"/>
            </x14:dataBar>
          </x14:cfRule>
          <xm:sqref>G41:H41</xm:sqref>
        </x14:conditionalFormatting>
        <x14:conditionalFormatting xmlns:xm="http://schemas.microsoft.com/office/excel/2006/main">
          <x14:cfRule type="dataBar" id="{DA87359D-9DD8-0448-A73E-B86E912703E9}">
            <x14:dataBar minLength="0" maxLength="100" negativeBarColorSameAsPositive="1" axisPosition="none">
              <x14:cfvo type="min"/>
              <x14:cfvo type="max"/>
            </x14:dataBar>
          </x14:cfRule>
          <xm:sqref>G50:H50</xm:sqref>
        </x14:conditionalFormatting>
        <x14:conditionalFormatting xmlns:xm="http://schemas.microsoft.com/office/excel/2006/main">
          <x14:cfRule type="dataBar" id="{A9D92B7C-A0EB-7743-B239-CC04C9DFBFFF}">
            <x14:dataBar minLength="0" maxLength="100" negativeBarColorSameAsPositive="1" axisPosition="none">
              <x14:cfvo type="min"/>
              <x14:cfvo type="max"/>
            </x14:dataBar>
          </x14:cfRule>
          <xm:sqref>G59:H59</xm:sqref>
        </x14:conditionalFormatting>
        <x14:conditionalFormatting xmlns:xm="http://schemas.microsoft.com/office/excel/2006/main">
          <x14:cfRule type="dataBar" id="{C52CBB93-EE84-9B4A-929B-CDC9DE621109}">
            <x14:dataBar minLength="0" maxLength="100" border="1" negativeBarBorderColorSameAsPositive="0">
              <x14:cfvo type="autoMin"/>
              <x14:cfvo type="autoMax"/>
              <x14:borderColor rgb="FF638EC6"/>
              <x14:negativeFillColor rgb="FFFF0000"/>
              <x14:negativeBorderColor rgb="FFFF0000"/>
              <x14:axisColor rgb="FF000000"/>
            </x14:dataBar>
          </x14:cfRule>
          <xm:sqref>G7</xm:sqref>
        </x14:conditionalFormatting>
        <x14:conditionalFormatting xmlns:xm="http://schemas.microsoft.com/office/excel/2006/main">
          <x14:cfRule type="dataBar" id="{9512EBFD-A0D7-E145-9484-0E96F1F7F275}">
            <x14:dataBar minLength="0" maxLength="100" border="1" negativeBarBorderColorSameAsPositive="0">
              <x14:cfvo type="autoMin"/>
              <x14:cfvo type="autoMax"/>
              <x14:borderColor rgb="FF638EC6"/>
              <x14:negativeFillColor rgb="FFFF0000"/>
              <x14:negativeBorderColor rgb="FFFF0000"/>
              <x14:axisColor rgb="FF000000"/>
            </x14:dataBar>
          </x14:cfRule>
          <xm:sqref>G13:G22</xm:sqref>
        </x14:conditionalFormatting>
        <x14:conditionalFormatting xmlns:xm="http://schemas.microsoft.com/office/excel/2006/main">
          <x14:cfRule type="dataBar" id="{2A813AAD-CB83-9F4B-B1AC-A1BDAB9246E5}">
            <x14:dataBar minLength="0" maxLength="100" border="1" negativeBarBorderColorSameAsPositive="0">
              <x14:cfvo type="autoMin"/>
              <x14:cfvo type="autoMax"/>
              <x14:borderColor rgb="FF638EC6"/>
              <x14:negativeFillColor rgb="FFFF0000"/>
              <x14:negativeBorderColor rgb="FFFF0000"/>
              <x14:axisColor rgb="FF000000"/>
            </x14:dataBar>
          </x14:cfRule>
          <xm:sqref>G29:G31</xm:sqref>
        </x14:conditionalFormatting>
        <x14:conditionalFormatting xmlns:xm="http://schemas.microsoft.com/office/excel/2006/main">
          <x14:cfRule type="dataBar" id="{4F7BEB9B-15C7-C741-A30E-CC7538D590E5}">
            <x14:dataBar minLength="0" maxLength="100" border="1" negativeBarBorderColorSameAsPositive="0">
              <x14:cfvo type="autoMin"/>
              <x14:cfvo type="autoMax"/>
              <x14:borderColor rgb="FF638EC6"/>
              <x14:negativeFillColor rgb="FFFF0000"/>
              <x14:negativeBorderColor rgb="FFFF0000"/>
              <x14:axisColor rgb="FF000000"/>
            </x14:dataBar>
          </x14:cfRule>
          <xm:sqref>G39:G41</xm:sqref>
        </x14:conditionalFormatting>
        <x14:conditionalFormatting xmlns:xm="http://schemas.microsoft.com/office/excel/2006/main">
          <x14:cfRule type="dataBar" id="{75120E83-C5DC-A647-9321-4982C13B4578}">
            <x14:dataBar minLength="0" maxLength="100" border="1" negativeBarBorderColorSameAsPositive="0">
              <x14:cfvo type="autoMin"/>
              <x14:cfvo type="autoMax"/>
              <x14:borderColor rgb="FF638EC6"/>
              <x14:negativeFillColor rgb="FFFF0000"/>
              <x14:negativeBorderColor rgb="FFFF0000"/>
              <x14:axisColor rgb="FF000000"/>
            </x14:dataBar>
          </x14:cfRule>
          <xm:sqref>G48:G50</xm:sqref>
        </x14:conditionalFormatting>
        <x14:conditionalFormatting xmlns:xm="http://schemas.microsoft.com/office/excel/2006/main">
          <x14:cfRule type="dataBar" id="{8FDC357E-2C13-D243-99A3-FE6F046EEB2B}">
            <x14:dataBar minLength="0" maxLength="100" border="1" negativeBarBorderColorSameAsPositive="0">
              <x14:cfvo type="autoMin"/>
              <x14:cfvo type="autoMax"/>
              <x14:borderColor rgb="FF638EC6"/>
              <x14:negativeFillColor rgb="FFFF0000"/>
              <x14:negativeBorderColor rgb="FFFF0000"/>
              <x14:axisColor rgb="FF000000"/>
            </x14:dataBar>
          </x14:cfRule>
          <xm:sqref>G57:G59</xm:sqref>
        </x14:conditionalFormatting>
        <x14:conditionalFormatting xmlns:xm="http://schemas.microsoft.com/office/excel/2006/main">
          <x14:cfRule type="dataBar" id="{8778C671-77C0-954A-A20F-C490AEAFDE5F}">
            <x14:dataBar minLength="0" maxLength="100" border="1" negativeBarBorderColorSameAsPositive="0">
              <x14:cfvo type="autoMin"/>
              <x14:cfvo type="autoMax"/>
              <x14:borderColor rgb="FF638EC6"/>
              <x14:negativeFillColor rgb="FFFF0000"/>
              <x14:negativeBorderColor rgb="FFFF0000"/>
              <x14:axisColor rgb="FF000000"/>
            </x14:dataBar>
          </x14:cfRule>
          <xm:sqref>G7</xm:sqref>
        </x14:conditionalFormatting>
        <x14:conditionalFormatting xmlns:xm="http://schemas.microsoft.com/office/excel/2006/main">
          <x14:cfRule type="dataBar" id="{67411664-D389-5F4B-967F-877E2C0B75B9}">
            <x14:dataBar minLength="0" maxLength="100" negativeBarColorSameAsPositive="1" axisPosition="none">
              <x14:cfvo type="min"/>
              <x14:cfvo type="max"/>
            </x14:dataBar>
          </x14:cfRule>
          <xm:sqref>G26:G28</xm:sqref>
        </x14:conditionalFormatting>
        <x14:conditionalFormatting xmlns:xm="http://schemas.microsoft.com/office/excel/2006/main">
          <x14:cfRule type="dataBar" id="{231B6CF9-B739-F04C-8C86-492A67432E43}">
            <x14:dataBar minLength="0" maxLength="100" border="1" negativeBarBorderColorSameAsPositive="0">
              <x14:cfvo type="autoMin"/>
              <x14:cfvo type="autoMax"/>
              <x14:borderColor rgb="FF638EC6"/>
              <x14:negativeFillColor rgb="FFFF0000"/>
              <x14:negativeBorderColor rgb="FFFF0000"/>
              <x14:axisColor rgb="FF000000"/>
            </x14:dataBar>
          </x14:cfRule>
          <xm:sqref>G26:G28</xm:sqref>
        </x14:conditionalFormatting>
        <x14:conditionalFormatting xmlns:xm="http://schemas.microsoft.com/office/excel/2006/main">
          <x14:cfRule type="dataBar" id="{B0F12738-30A6-D841-A373-AAC7E127EB24}">
            <x14:dataBar minLength="0" maxLength="100" negativeBarColorSameAsPositive="1" axisPosition="none">
              <x14:cfvo type="min"/>
              <x14:cfvo type="max"/>
            </x14:dataBar>
          </x14:cfRule>
          <xm:sqref>G35:G38</xm:sqref>
        </x14:conditionalFormatting>
        <x14:conditionalFormatting xmlns:xm="http://schemas.microsoft.com/office/excel/2006/main">
          <x14:cfRule type="dataBar" id="{B4FBE45F-D5CD-6A45-A6B9-D2626A36EC92}">
            <x14:dataBar minLength="0" maxLength="100" border="1" negativeBarBorderColorSameAsPositive="0">
              <x14:cfvo type="autoMin"/>
              <x14:cfvo type="autoMax"/>
              <x14:borderColor rgb="FF638EC6"/>
              <x14:negativeFillColor rgb="FFFF0000"/>
              <x14:negativeBorderColor rgb="FFFF0000"/>
              <x14:axisColor rgb="FF000000"/>
            </x14:dataBar>
          </x14:cfRule>
          <xm:sqref>G35:G38</xm:sqref>
        </x14:conditionalFormatting>
        <x14:conditionalFormatting xmlns:xm="http://schemas.microsoft.com/office/excel/2006/main">
          <x14:cfRule type="dataBar" id="{C2C8933F-03B3-654A-9B2C-33C876C28FE0}">
            <x14:dataBar minLength="0" maxLength="100" negativeBarColorSameAsPositive="1" axisPosition="none">
              <x14:cfvo type="min"/>
              <x14:cfvo type="max"/>
            </x14:dataBar>
          </x14:cfRule>
          <xm:sqref>G45:G47</xm:sqref>
        </x14:conditionalFormatting>
        <x14:conditionalFormatting xmlns:xm="http://schemas.microsoft.com/office/excel/2006/main">
          <x14:cfRule type="dataBar" id="{7ED57ABD-F49B-424A-AA58-5B9459E24331}">
            <x14:dataBar minLength="0" maxLength="100" border="1" negativeBarBorderColorSameAsPositive="0">
              <x14:cfvo type="autoMin"/>
              <x14:cfvo type="autoMax"/>
              <x14:borderColor rgb="FF638EC6"/>
              <x14:negativeFillColor rgb="FFFF0000"/>
              <x14:negativeBorderColor rgb="FFFF0000"/>
              <x14:axisColor rgb="FF000000"/>
            </x14:dataBar>
          </x14:cfRule>
          <xm:sqref>G45:G47</xm:sqref>
        </x14:conditionalFormatting>
        <x14:conditionalFormatting xmlns:xm="http://schemas.microsoft.com/office/excel/2006/main">
          <x14:cfRule type="dataBar" id="{1F8D5494-B4A2-A845-9FCF-B3B6637DB002}">
            <x14:dataBar minLength="0" maxLength="100" negativeBarColorSameAsPositive="1" axisPosition="none">
              <x14:cfvo type="min"/>
              <x14:cfvo type="max"/>
            </x14:dataBar>
          </x14:cfRule>
          <xm:sqref>G54:G56</xm:sqref>
        </x14:conditionalFormatting>
        <x14:conditionalFormatting xmlns:xm="http://schemas.microsoft.com/office/excel/2006/main">
          <x14:cfRule type="dataBar" id="{68A0F464-4012-E944-93B2-1F7D56C45749}">
            <x14:dataBar minLength="0" maxLength="100" border="1" negativeBarBorderColorSameAsPositive="0">
              <x14:cfvo type="autoMin"/>
              <x14:cfvo type="autoMax"/>
              <x14:borderColor rgb="FF638EC6"/>
              <x14:negativeFillColor rgb="FFFF0000"/>
              <x14:negativeBorderColor rgb="FFFF0000"/>
              <x14:axisColor rgb="FF000000"/>
            </x14:dataBar>
          </x14:cfRule>
          <xm:sqref>G54:G56</xm:sqref>
        </x14:conditionalFormatting>
        <x14:conditionalFormatting xmlns:xm="http://schemas.microsoft.com/office/excel/2006/main">
          <x14:cfRule type="dataBar" id="{87BB13B2-3397-DC40-95C4-0F58D856E36A}">
            <x14:dataBar minLength="0" maxLength="100" border="1" negativeBarBorderColorSameAsPositive="0">
              <x14:cfvo type="autoMin"/>
              <x14:cfvo type="autoMax"/>
              <x14:borderColor rgb="FF638EC6"/>
              <x14:negativeFillColor rgb="FFFF0000"/>
              <x14:negativeBorderColor rgb="FFFF0000"/>
              <x14:axisColor rgb="FF000000"/>
            </x14:dataBar>
          </x14:cfRule>
          <xm:sqref>C7 E7 G7 I7 K7 M7 O7 Q7:R7</xm:sqref>
        </x14:conditionalFormatting>
        <x14:conditionalFormatting xmlns:xm="http://schemas.microsoft.com/office/excel/2006/main">
          <x14:cfRule type="dataBar" id="{CEC55BF1-8B1A-704C-8616-79DED0178388}">
            <x14:dataBar minLength="0" maxLength="100" border="1" negativeBarBorderColorSameAsPositive="0">
              <x14:cfvo type="autoMin"/>
              <x14:cfvo type="autoMax"/>
              <x14:borderColor rgb="FF638EC6"/>
              <x14:negativeFillColor rgb="FFFF0000"/>
              <x14:negativeBorderColor rgb="FFFF0000"/>
              <x14:axisColor rgb="FF000000"/>
            </x14:dataBar>
          </x14:cfRule>
          <xm:sqref>G26:G31</xm:sqref>
        </x14:conditionalFormatting>
        <x14:conditionalFormatting xmlns:xm="http://schemas.microsoft.com/office/excel/2006/main">
          <x14:cfRule type="dataBar" id="{993EE63D-5E3E-6A46-86E8-B295DBE9A5FF}">
            <x14:dataBar minLength="0" maxLength="100" border="1" negativeBarBorderColorSameAsPositive="0">
              <x14:cfvo type="autoMin"/>
              <x14:cfvo type="autoMax"/>
              <x14:borderColor rgb="FF638EC6"/>
              <x14:negativeFillColor rgb="FFFF0000"/>
              <x14:negativeBorderColor rgb="FFFF0000"/>
              <x14:axisColor rgb="FF000000"/>
            </x14:dataBar>
          </x14:cfRule>
          <xm:sqref>G35:G41</xm:sqref>
        </x14:conditionalFormatting>
        <x14:conditionalFormatting xmlns:xm="http://schemas.microsoft.com/office/excel/2006/main">
          <x14:cfRule type="dataBar" id="{A8C8A12D-7885-3B4D-AF95-6F4AF3D9C898}">
            <x14:dataBar minLength="0" maxLength="100" border="1" negativeBarBorderColorSameAsPositive="0">
              <x14:cfvo type="autoMin"/>
              <x14:cfvo type="autoMax"/>
              <x14:borderColor rgb="FF638EC6"/>
              <x14:negativeFillColor rgb="FFFF0000"/>
              <x14:negativeBorderColor rgb="FFFF0000"/>
              <x14:axisColor rgb="FF000000"/>
            </x14:dataBar>
          </x14:cfRule>
          <xm:sqref>G45:G50</xm:sqref>
        </x14:conditionalFormatting>
        <x14:conditionalFormatting xmlns:xm="http://schemas.microsoft.com/office/excel/2006/main">
          <x14:cfRule type="dataBar" id="{475DDC95-688D-514C-9D46-C8654779A684}">
            <x14:dataBar minLength="0" maxLength="100" border="1" negativeBarBorderColorSameAsPositive="0">
              <x14:cfvo type="autoMin"/>
              <x14:cfvo type="autoMax"/>
              <x14:borderColor rgb="FF638EC6"/>
              <x14:negativeFillColor rgb="FFFF0000"/>
              <x14:negativeBorderColor rgb="FFFF0000"/>
              <x14:axisColor rgb="FF000000"/>
            </x14:dataBar>
          </x14:cfRule>
          <xm:sqref>G54:G59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2:P67"/>
  <sheetViews>
    <sheetView zoomScale="130" zoomScaleNormal="130" zoomScalePageLayoutView="130" workbookViewId="0">
      <selection activeCell="B4" sqref="B4"/>
    </sheetView>
  </sheetViews>
  <sheetFormatPr baseColWidth="10" defaultRowHeight="14" x14ac:dyDescent="0.2"/>
  <cols>
    <col min="2" max="2" width="12.796875" customWidth="1"/>
    <col min="3" max="3" width="50.19921875" customWidth="1"/>
    <col min="4" max="14" width="16.3984375" customWidth="1"/>
    <col min="15" max="15" width="8.59765625" customWidth="1"/>
    <col min="16" max="16" width="16.3984375" customWidth="1"/>
  </cols>
  <sheetData>
    <row r="2" spans="1:16" x14ac:dyDescent="0.2">
      <c r="D2" s="27" t="s">
        <v>287</v>
      </c>
      <c r="E2" s="27" t="s">
        <v>288</v>
      </c>
      <c r="F2" s="27" t="s">
        <v>290</v>
      </c>
    </row>
    <row r="3" spans="1:16" x14ac:dyDescent="0.2">
      <c r="A3" s="10" t="s">
        <v>276</v>
      </c>
      <c r="D3">
        <f>VLOOKUP(B4,rate!A2:B5,2,FALSE)</f>
        <v>13</v>
      </c>
      <c r="E3">
        <f>VLOOKUP(B4,rate!A2:C5,3,FALSE)</f>
        <v>9</v>
      </c>
      <c r="F3">
        <f>VLOOKUP(B4,rate!A2:D5,4,FALSE)</f>
        <v>69</v>
      </c>
    </row>
    <row r="4" spans="1:16" x14ac:dyDescent="0.2">
      <c r="A4" t="s">
        <v>45</v>
      </c>
      <c r="B4" s="20" t="s">
        <v>279</v>
      </c>
    </row>
    <row r="7" spans="1:16" x14ac:dyDescent="0.2">
      <c r="B7" s="85" t="s">
        <v>262</v>
      </c>
      <c r="C7" s="85" t="s">
        <v>262</v>
      </c>
      <c r="D7" s="85" t="s">
        <v>262</v>
      </c>
      <c r="E7" s="85" t="s">
        <v>262</v>
      </c>
      <c r="F7" s="85" t="s">
        <v>262</v>
      </c>
      <c r="G7" s="85" t="s">
        <v>262</v>
      </c>
      <c r="H7" s="85" t="s">
        <v>262</v>
      </c>
      <c r="I7" s="85" t="s">
        <v>262</v>
      </c>
      <c r="J7" s="85" t="s">
        <v>262</v>
      </c>
      <c r="K7" s="85" t="s">
        <v>262</v>
      </c>
      <c r="L7" s="85" t="s">
        <v>262</v>
      </c>
      <c r="M7" s="85" t="s">
        <v>262</v>
      </c>
      <c r="N7" s="85" t="s">
        <v>262</v>
      </c>
      <c r="O7" s="85" t="s">
        <v>262</v>
      </c>
      <c r="P7" s="85" t="s">
        <v>262</v>
      </c>
    </row>
    <row r="8" spans="1:16" ht="26" x14ac:dyDescent="0.2">
      <c r="B8" s="83" t="s">
        <v>259</v>
      </c>
      <c r="C8" s="83" t="s">
        <v>259</v>
      </c>
      <c r="D8" s="19">
        <v>0</v>
      </c>
      <c r="E8" s="19" t="s">
        <v>263</v>
      </c>
      <c r="F8" s="19" t="s">
        <v>264</v>
      </c>
      <c r="G8" s="19" t="s">
        <v>265</v>
      </c>
      <c r="H8" s="19" t="s">
        <v>266</v>
      </c>
      <c r="I8" s="19" t="s">
        <v>267</v>
      </c>
      <c r="J8" s="19" t="s">
        <v>268</v>
      </c>
      <c r="K8" s="19" t="s">
        <v>269</v>
      </c>
      <c r="L8" s="19" t="s">
        <v>270</v>
      </c>
      <c r="M8" s="19" t="s">
        <v>271</v>
      </c>
      <c r="N8" s="19">
        <v>10</v>
      </c>
      <c r="O8" s="13" t="s">
        <v>282</v>
      </c>
      <c r="P8" s="13" t="s">
        <v>281</v>
      </c>
    </row>
    <row r="9" spans="1:16" x14ac:dyDescent="0.2">
      <c r="B9" s="81"/>
      <c r="C9" s="81"/>
      <c r="D9" s="17">
        <f>COUNTIFS(all!$G$3:$G$120,'Summary - Region'!$B$4,all!$H$3:$H$120,'Summary - Region'!D8)</f>
        <v>0</v>
      </c>
      <c r="E9" s="17">
        <f>COUNTIFS(all!$G$3:$G$120,'Summary - Region'!$B$4,all!$H$3:$H$120,'Summary - Region'!E8)</f>
        <v>0</v>
      </c>
      <c r="F9" s="17">
        <f>COUNTIFS(all!$G$3:$G$120,'Summary - Region'!$B$4,all!$H$3:$H$120,'Summary - Region'!F8)</f>
        <v>0</v>
      </c>
      <c r="G9" s="17">
        <f>COUNTIFS(all!$G$3:$G$120,'Summary - Region'!$B$4,all!$H$3:$H$120,'Summary - Region'!G8)</f>
        <v>0</v>
      </c>
      <c r="H9" s="17">
        <f>COUNTIFS(all!$G$3:$G$120,'Summary - Region'!$B$4,all!$H$3:$H$120,'Summary - Region'!H8)</f>
        <v>0</v>
      </c>
      <c r="I9" s="17">
        <f>COUNTIFS(all!$G$3:$G$120,'Summary - Region'!$B$4,all!$H$3:$H$120,'Summary - Region'!I8)</f>
        <v>0</v>
      </c>
      <c r="J9" s="17">
        <f>COUNTIFS(all!$G$3:$G$120,'Summary - Region'!$B$4,all!$H$3:$H$120,'Summary - Region'!J8)</f>
        <v>1</v>
      </c>
      <c r="K9" s="17">
        <f>COUNTIFS(all!$G$3:$G$120,'Summary - Region'!$B$4,all!$H$3:$H$120,'Summary - Region'!K8)</f>
        <v>0</v>
      </c>
      <c r="L9" s="17">
        <f>COUNTIFS(all!$G$3:$G$120,'Summary - Region'!$B$4,all!$H$3:$H$120,'Summary - Region'!L8)</f>
        <v>2</v>
      </c>
      <c r="M9" s="17">
        <f>COUNTIFS(all!$G$3:$G$120,'Summary - Region'!$B$4,all!$H$3:$H$120,'Summary - Region'!M8)</f>
        <v>2</v>
      </c>
      <c r="N9" s="17">
        <f>COUNTIFS(all!$G$3:$G$120,'Summary - Region'!$B$4,all!$H$3:$H$120,'Summary - Region'!N8)</f>
        <v>4</v>
      </c>
      <c r="O9" s="18">
        <f>((SUM(M9:N9)-SUM(D9:I9))/P9)*100</f>
        <v>66.666666666666657</v>
      </c>
      <c r="P9" s="15">
        <f>SUM(D9:N9)</f>
        <v>9</v>
      </c>
    </row>
    <row r="11" spans="1:16" x14ac:dyDescent="0.2">
      <c r="D11">
        <v>1</v>
      </c>
      <c r="E11">
        <v>2</v>
      </c>
      <c r="F11">
        <v>3</v>
      </c>
      <c r="G11">
        <v>4</v>
      </c>
      <c r="H11">
        <v>5</v>
      </c>
    </row>
    <row r="12" spans="1:16" x14ac:dyDescent="0.2">
      <c r="B12" s="85" t="s">
        <v>260</v>
      </c>
      <c r="C12" s="85" t="s">
        <v>260</v>
      </c>
      <c r="D12" s="85" t="s">
        <v>260</v>
      </c>
      <c r="E12" s="85" t="s">
        <v>260</v>
      </c>
      <c r="F12" s="85" t="s">
        <v>260</v>
      </c>
      <c r="G12" s="85" t="s">
        <v>260</v>
      </c>
      <c r="H12" s="85" t="s">
        <v>260</v>
      </c>
      <c r="I12" s="85" t="s">
        <v>260</v>
      </c>
      <c r="J12" s="85" t="s">
        <v>260</v>
      </c>
      <c r="K12" s="85" t="s">
        <v>260</v>
      </c>
      <c r="O12" s="14"/>
    </row>
    <row r="13" spans="1:16" ht="26" x14ac:dyDescent="0.2">
      <c r="B13" s="83" t="s">
        <v>259</v>
      </c>
      <c r="C13" s="83" t="s">
        <v>259</v>
      </c>
      <c r="D13" s="19" t="s">
        <v>215</v>
      </c>
      <c r="E13" s="19" t="s">
        <v>213</v>
      </c>
      <c r="F13" s="19" t="s">
        <v>211</v>
      </c>
      <c r="G13" s="19" t="s">
        <v>212</v>
      </c>
      <c r="H13" s="19" t="s">
        <v>216</v>
      </c>
      <c r="I13" s="13" t="s">
        <v>214</v>
      </c>
      <c r="J13" s="13" t="s">
        <v>258</v>
      </c>
      <c r="K13" s="29" t="s">
        <v>291</v>
      </c>
    </row>
    <row r="14" spans="1:16" x14ac:dyDescent="0.2">
      <c r="B14" s="81" t="s">
        <v>205</v>
      </c>
      <c r="C14" s="81" t="s">
        <v>205</v>
      </c>
      <c r="D14" s="17">
        <f>COUNTIFS(all!$G$3:$G$120,'Summary - Region'!$B$4,all!$I$3:$I$120,'Summary - Region'!D$13)</f>
        <v>0</v>
      </c>
      <c r="E14" s="17">
        <f>COUNTIFS(all!$G$3:$G$120,'Summary - Region'!$B$4,all!$I$3:$I$120,'Summary - Region'!E$13)</f>
        <v>2</v>
      </c>
      <c r="F14" s="17">
        <f>COUNTIFS(all!$G$3:$G$120,'Summary - Region'!$B$4,all!$I$3:$I$120,'Summary - Region'!F$13)</f>
        <v>3</v>
      </c>
      <c r="G14" s="17">
        <f>COUNTIFS(all!$G$3:$G$120,'Summary - Region'!$B$4,all!$I$3:$I$120,'Summary - Region'!G$13)</f>
        <v>2</v>
      </c>
      <c r="H14" s="17">
        <f>COUNTIFS(all!$G$3:$G$120,'Summary - Region'!$B$4,all!$I$3:$I$120,'Summary - Region'!H$13)</f>
        <v>2</v>
      </c>
      <c r="I14" s="17">
        <f>COUNTIFS(all!$G$3:$G$120,'Summary - Region'!$B$4,all!$I$3:$I$120,'Summary - Region'!I$13)</f>
        <v>0</v>
      </c>
      <c r="J14" s="15">
        <f>SUM(D14:I14)</f>
        <v>9</v>
      </c>
      <c r="K14" s="28">
        <f>SUMPRODUCT($D$11:$H$11,D14:H14)/SUM(D14:H14)</f>
        <v>3.4444444444444446</v>
      </c>
    </row>
    <row r="15" spans="1:16" x14ac:dyDescent="0.2">
      <c r="B15" s="81" t="s">
        <v>206</v>
      </c>
      <c r="C15" s="81" t="s">
        <v>206</v>
      </c>
      <c r="D15" s="17">
        <f>COUNTIFS(all!$G$3:$G$120,'Summary - Region'!$B$4,all!$J$3:$J$120,'Summary - Region'!D$13)</f>
        <v>0</v>
      </c>
      <c r="E15" s="17">
        <f>COUNTIFS(all!$G$3:$G$120,'Summary - Region'!$B$4,all!$J$3:$J$120,'Summary - Region'!E$13)</f>
        <v>1</v>
      </c>
      <c r="F15" s="17">
        <f>COUNTIFS(all!$G$3:$G$120,'Summary - Region'!$B$4,all!$J$3:$J$120,'Summary - Region'!F$13)</f>
        <v>4</v>
      </c>
      <c r="G15" s="17">
        <f>COUNTIFS(all!$G$3:$G$120,'Summary - Region'!$B$4,all!$J$3:$J$120,'Summary - Region'!G$13)</f>
        <v>2</v>
      </c>
      <c r="H15" s="17">
        <f>COUNTIFS(all!$G$3:$G$120,'Summary - Region'!$B$4,all!$J$3:$J$120,'Summary - Region'!H$13)</f>
        <v>1</v>
      </c>
      <c r="I15" s="17">
        <f>COUNTIFS(all!$G$3:$G$120,'Summary - Region'!$B$4,all!$J$3:$J$120,'Summary - Region'!I$13)</f>
        <v>1</v>
      </c>
      <c r="J15" s="15">
        <f t="shared" ref="J15:J20" si="0">SUM(D15:I15)</f>
        <v>9</v>
      </c>
      <c r="K15" s="28">
        <f t="shared" ref="K15:K20" si="1">SUMPRODUCT($D$11:$H$11,D15:H15)/SUM(D15:H15)</f>
        <v>3.375</v>
      </c>
    </row>
    <row r="16" spans="1:16" x14ac:dyDescent="0.2">
      <c r="B16" s="81" t="s">
        <v>207</v>
      </c>
      <c r="C16" s="81" t="s">
        <v>207</v>
      </c>
      <c r="D16" s="17">
        <f>COUNTIFS(all!$G$3:$G$120,'Summary - Region'!$B$4,all!$K$3:$K$120,'Summary - Region'!D$13)</f>
        <v>0</v>
      </c>
      <c r="E16" s="17">
        <f>COUNTIFS(all!$G$3:$G$120,'Summary - Region'!$B$4,all!$K$3:$K$120,'Summary - Region'!E$13)</f>
        <v>1</v>
      </c>
      <c r="F16" s="17">
        <f>COUNTIFS(all!$G$3:$G$120,'Summary - Region'!$B$4,all!$K$3:$K$120,'Summary - Region'!F$13)</f>
        <v>2</v>
      </c>
      <c r="G16" s="17">
        <f>COUNTIFS(all!$G$3:$G$120,'Summary - Region'!$B$4,all!$K$3:$K$120,'Summary - Region'!G$13)</f>
        <v>4</v>
      </c>
      <c r="H16" s="17">
        <f>COUNTIFS(all!$G$3:$G$120,'Summary - Region'!$B$4,all!$K$3:$K$120,'Summary - Region'!H$13)</f>
        <v>2</v>
      </c>
      <c r="I16" s="17">
        <f>COUNTIFS(all!$G$3:$G$120,'Summary - Region'!$B$4,all!$K$3:$K$120,'Summary - Region'!I$13)</f>
        <v>0</v>
      </c>
      <c r="J16" s="15">
        <f t="shared" si="0"/>
        <v>9</v>
      </c>
      <c r="K16" s="28">
        <f t="shared" si="1"/>
        <v>3.7777777777777777</v>
      </c>
    </row>
    <row r="17" spans="2:11" x14ac:dyDescent="0.2">
      <c r="B17" s="81" t="s">
        <v>217</v>
      </c>
      <c r="C17" s="81" t="s">
        <v>217</v>
      </c>
      <c r="D17" s="17">
        <f>COUNTIFS(all!$G$3:$G$120,'Summary - Region'!$B$4,all!$L$3:$L$120,'Summary - Region'!D$13)</f>
        <v>1</v>
      </c>
      <c r="E17" s="17">
        <f>COUNTIFS(all!$G$3:$G$120,'Summary - Region'!$B$4,all!$L$3:$L$120,'Summary - Region'!E$13)</f>
        <v>4</v>
      </c>
      <c r="F17" s="17">
        <f>COUNTIFS(all!$G$3:$G$120,'Summary - Region'!$B$4,all!$L$3:$L$120,'Summary - Region'!F$13)</f>
        <v>1</v>
      </c>
      <c r="G17" s="17">
        <f>COUNTIFS(all!$G$3:$G$120,'Summary - Region'!$B$4,all!$L$3:$L$120,'Summary - Region'!G$13)</f>
        <v>0</v>
      </c>
      <c r="H17" s="17">
        <f>COUNTIFS(all!$G$3:$G$120,'Summary - Region'!$B$4,all!$L$3:$L$120,'Summary - Region'!H$13)</f>
        <v>1</v>
      </c>
      <c r="I17" s="17">
        <f>COUNTIFS(all!$G$3:$G$120,'Summary - Region'!$B$4,all!$L$3:$L$120,'Summary - Region'!I$13)</f>
        <v>2</v>
      </c>
      <c r="J17" s="15">
        <f t="shared" si="0"/>
        <v>9</v>
      </c>
      <c r="K17" s="28">
        <f t="shared" si="1"/>
        <v>2.4285714285714284</v>
      </c>
    </row>
    <row r="18" spans="2:11" x14ac:dyDescent="0.2">
      <c r="B18" s="81" t="s">
        <v>208</v>
      </c>
      <c r="C18" s="81" t="s">
        <v>208</v>
      </c>
      <c r="D18" s="17">
        <f>COUNTIFS(all!$G$3:$G$120,'Summary - Region'!$B$4,all!$M$3:$M$120,'Summary - Region'!D$13)</f>
        <v>0</v>
      </c>
      <c r="E18" s="17">
        <f>COUNTIFS(all!$G$3:$G$120,'Summary - Region'!$B$4,all!$M$3:$M$120,'Summary - Region'!E$13)</f>
        <v>2</v>
      </c>
      <c r="F18" s="17">
        <f>COUNTIFS(all!$G$3:$G$120,'Summary - Region'!$B$4,all!$M$3:$M$120,'Summary - Region'!F$13)</f>
        <v>2</v>
      </c>
      <c r="G18" s="17">
        <f>COUNTIFS(all!$G$3:$G$120,'Summary - Region'!$B$4,all!$M$3:$M$120,'Summary - Region'!G$13)</f>
        <v>5</v>
      </c>
      <c r="H18" s="17">
        <f>COUNTIFS(all!$G$3:$G$120,'Summary - Region'!$B$4,all!$M$3:$M$120,'Summary - Region'!H$13)</f>
        <v>0</v>
      </c>
      <c r="I18" s="17">
        <f>COUNTIFS(all!$G$3:$G$120,'Summary - Region'!$B$4,all!$M$3:$M$120,'Summary - Region'!I$13)</f>
        <v>0</v>
      </c>
      <c r="J18" s="15">
        <f t="shared" si="0"/>
        <v>9</v>
      </c>
      <c r="K18" s="28">
        <f t="shared" si="1"/>
        <v>3.3333333333333335</v>
      </c>
    </row>
    <row r="19" spans="2:11" x14ac:dyDescent="0.2">
      <c r="B19" s="81" t="s">
        <v>209</v>
      </c>
      <c r="C19" s="81" t="s">
        <v>209</v>
      </c>
      <c r="D19" s="17">
        <f>COUNTIFS(all!$G$3:$G$120,'Summary - Region'!$B$4,all!$N$3:$N$120,'Summary - Region'!D$13)</f>
        <v>0</v>
      </c>
      <c r="E19" s="17">
        <f>COUNTIFS(all!$G$3:$G$120,'Summary - Region'!$B$4,all!$N$3:$N$120,'Summary - Region'!E$13)</f>
        <v>1</v>
      </c>
      <c r="F19" s="17">
        <f>COUNTIFS(all!$G$3:$G$120,'Summary - Region'!$B$4,all!$N$3:$N$120,'Summary - Region'!F$13)</f>
        <v>4</v>
      </c>
      <c r="G19" s="17">
        <f>COUNTIFS(all!$G$3:$G$120,'Summary - Region'!$B$4,all!$N$3:$N$120,'Summary - Region'!G$13)</f>
        <v>1</v>
      </c>
      <c r="H19" s="17">
        <f>COUNTIFS(all!$G$3:$G$120,'Summary - Region'!$B$4,all!$N$3:$N$120,'Summary - Region'!H$13)</f>
        <v>0</v>
      </c>
      <c r="I19" s="17">
        <f>COUNTIFS(all!$G$3:$G$120,'Summary - Region'!$B$4,all!$N$3:$N$120,'Summary - Region'!I$13)</f>
        <v>3</v>
      </c>
      <c r="J19" s="15">
        <f t="shared" si="0"/>
        <v>9</v>
      </c>
      <c r="K19" s="28">
        <f t="shared" si="1"/>
        <v>3</v>
      </c>
    </row>
    <row r="20" spans="2:11" x14ac:dyDescent="0.2">
      <c r="B20" s="81" t="s">
        <v>210</v>
      </c>
      <c r="C20" s="81" t="s">
        <v>210</v>
      </c>
      <c r="D20" s="17">
        <f>COUNTIFS(all!$G$3:$G$120,'Summary - Region'!$B$4,all!$O$3:$O$120,'Summary - Region'!D$13)</f>
        <v>0</v>
      </c>
      <c r="E20" s="17">
        <f>COUNTIFS(all!$G$3:$G$120,'Summary - Region'!$B$4,all!$O$3:$O$120,'Summary - Region'!E$13)</f>
        <v>2</v>
      </c>
      <c r="F20" s="17">
        <f>COUNTIFS(all!$G$3:$G$120,'Summary - Region'!$B$4,all!$O$3:$O$120,'Summary - Region'!F$13)</f>
        <v>3</v>
      </c>
      <c r="G20" s="17">
        <f>COUNTIFS(all!$G$3:$G$120,'Summary - Region'!$B$4,all!$O$3:$O$120,'Summary - Region'!G$13)</f>
        <v>1</v>
      </c>
      <c r="H20" s="17">
        <f>COUNTIFS(all!$G$3:$G$120,'Summary - Region'!$B$4,all!$O$3:$O$120,'Summary - Region'!H$13)</f>
        <v>1</v>
      </c>
      <c r="I20" s="17">
        <f>COUNTIFS(all!$G$3:$G$120,'Summary - Region'!$B$4,all!$O$3:$O$120,'Summary - Region'!I$13)</f>
        <v>2</v>
      </c>
      <c r="J20" s="15">
        <f t="shared" si="0"/>
        <v>9</v>
      </c>
      <c r="K20" s="28">
        <f t="shared" si="1"/>
        <v>3.1428571428571428</v>
      </c>
    </row>
    <row r="25" spans="2:11" x14ac:dyDescent="0.2">
      <c r="B25" s="85" t="s">
        <v>272</v>
      </c>
      <c r="C25" s="85" t="s">
        <v>272</v>
      </c>
      <c r="D25" s="85" t="s">
        <v>272</v>
      </c>
      <c r="E25" s="85" t="s">
        <v>272</v>
      </c>
      <c r="F25" s="85" t="s">
        <v>272</v>
      </c>
      <c r="G25" s="85" t="s">
        <v>272</v>
      </c>
      <c r="H25" s="85" t="s">
        <v>272</v>
      </c>
      <c r="I25" s="85" t="s">
        <v>272</v>
      </c>
      <c r="J25" s="85" t="s">
        <v>272</v>
      </c>
      <c r="K25" s="85" t="s">
        <v>272</v>
      </c>
    </row>
    <row r="26" spans="2:11" ht="26" x14ac:dyDescent="0.2">
      <c r="B26" s="83" t="s">
        <v>259</v>
      </c>
      <c r="C26" s="83" t="s">
        <v>259</v>
      </c>
      <c r="D26" s="19" t="s">
        <v>215</v>
      </c>
      <c r="E26" s="19" t="s">
        <v>213</v>
      </c>
      <c r="F26" s="19" t="s">
        <v>211</v>
      </c>
      <c r="G26" s="19" t="s">
        <v>212</v>
      </c>
      <c r="H26" s="19" t="s">
        <v>216</v>
      </c>
      <c r="I26" s="13" t="s">
        <v>214</v>
      </c>
      <c r="J26" s="13" t="s">
        <v>258</v>
      </c>
      <c r="K26" s="29" t="s">
        <v>291</v>
      </c>
    </row>
    <row r="27" spans="2:11" x14ac:dyDescent="0.2">
      <c r="B27" s="81" t="s">
        <v>218</v>
      </c>
      <c r="C27" s="81" t="s">
        <v>218</v>
      </c>
      <c r="D27" s="17">
        <f>COUNTIFS(all!$G$3:$G$120,'Summary - Region'!$B$4,all!$Q$3:$Q$120,'Summary - Region'!D$13)</f>
        <v>0</v>
      </c>
      <c r="E27" s="17">
        <f>COUNTIFS(all!$G$3:$G$120,'Summary - Region'!$B$4,all!$Q$3:$Q$120,'Summary - Region'!E$13)</f>
        <v>0</v>
      </c>
      <c r="F27" s="17">
        <f>COUNTIFS(all!$G$3:$G$120,'Summary - Region'!$B$4,all!$Q$3:$Q$120,'Summary - Region'!F$13)</f>
        <v>3</v>
      </c>
      <c r="G27" s="17">
        <f>COUNTIFS(all!$G$3:$G$120,'Summary - Region'!$B$4,all!$Q$3:$Q$120,'Summary - Region'!G$13)</f>
        <v>5</v>
      </c>
      <c r="H27" s="17">
        <f>COUNTIFS(all!$G$3:$G$120,'Summary - Region'!$B$4,all!$Q$3:$Q$120,'Summary - Region'!H$13)</f>
        <v>0</v>
      </c>
      <c r="I27" s="17">
        <f>COUNTIFS(all!$G$3:$G$120,'Summary - Region'!$B$4,all!$Q$3:$Q$120,'Summary - Region'!I$13)</f>
        <v>0</v>
      </c>
      <c r="J27" s="15">
        <f>SUM(D27:I27)</f>
        <v>8</v>
      </c>
      <c r="K27" s="28">
        <f>SUMPRODUCT($D$11:$H$11,D27:H27)/SUM(D27:H27)</f>
        <v>3.625</v>
      </c>
    </row>
    <row r="28" spans="2:11" x14ac:dyDescent="0.2">
      <c r="B28" s="81" t="s">
        <v>219</v>
      </c>
      <c r="C28" s="81" t="s">
        <v>219</v>
      </c>
      <c r="D28" s="17">
        <f>COUNTIFS(all!$G$3:$G$120,'Summary - Region'!$B$4,all!$R$3:$R$120,'Summary - Region'!D$13)</f>
        <v>0</v>
      </c>
      <c r="E28" s="17">
        <f>COUNTIFS(all!$G$3:$G$120,'Summary - Region'!$B$4,all!$R$3:$R$120,'Summary - Region'!E$13)</f>
        <v>0</v>
      </c>
      <c r="F28" s="17">
        <f>COUNTIFS(all!$G$3:$G$120,'Summary - Region'!$B$4,all!$R$3:$R$120,'Summary - Region'!F$13)</f>
        <v>4</v>
      </c>
      <c r="G28" s="17">
        <f>COUNTIFS(all!$G$3:$G$120,'Summary - Region'!$B$4,all!$R$3:$R$120,'Summary - Region'!G$13)</f>
        <v>3</v>
      </c>
      <c r="H28" s="17">
        <f>COUNTIFS(all!$G$3:$G$120,'Summary - Region'!$B$4,all!$R$3:$R$120,'Summary - Region'!H$13)</f>
        <v>1</v>
      </c>
      <c r="I28" s="17">
        <f>COUNTIFS(all!$G$3:$G$120,'Summary - Region'!$B$4,all!$R$3:$R$120,'Summary - Region'!I$13)</f>
        <v>0</v>
      </c>
      <c r="J28" s="15">
        <f>SUM(D28:I28)</f>
        <v>8</v>
      </c>
      <c r="K28" s="28">
        <f>SUMPRODUCT($D$11:$H$11,D28:H28)/SUM(D28:H28)</f>
        <v>3.625</v>
      </c>
    </row>
    <row r="29" spans="2:11" x14ac:dyDescent="0.2">
      <c r="B29" s="81" t="s">
        <v>220</v>
      </c>
      <c r="C29" s="81" t="s">
        <v>220</v>
      </c>
      <c r="D29" s="17">
        <f>COUNTIFS(all!$G$3:$G$120,'Summary - Region'!$B$4,all!$S$3:$S$120,'Summary - Region'!D$13)</f>
        <v>0</v>
      </c>
      <c r="E29" s="17">
        <f>COUNTIFS(all!$G$3:$G$120,'Summary - Region'!$B$4,all!$S$3:$S$120,'Summary - Region'!E$13)</f>
        <v>0</v>
      </c>
      <c r="F29" s="17">
        <f>COUNTIFS(all!$G$3:$G$120,'Summary - Region'!$B$4,all!$S$3:$S$120,'Summary - Region'!F$13)</f>
        <v>6</v>
      </c>
      <c r="G29" s="17">
        <f>COUNTIFS(all!$G$3:$G$120,'Summary - Region'!$B$4,all!$S$3:$S$120,'Summary - Region'!G$13)</f>
        <v>2</v>
      </c>
      <c r="H29" s="17">
        <f>COUNTIFS(all!$G$3:$G$120,'Summary - Region'!$B$4,all!$S$3:$S$120,'Summary - Region'!H$13)</f>
        <v>0</v>
      </c>
      <c r="I29" s="17">
        <f>COUNTIFS(all!$G$3:$G$120,'Summary - Region'!$B$4,all!$S$3:$S$120,'Summary - Region'!I$13)</f>
        <v>0</v>
      </c>
      <c r="J29" s="15">
        <f>SUM(D29:I29)</f>
        <v>8</v>
      </c>
      <c r="K29" s="28">
        <f>SUMPRODUCT($D$11:$H$11,D29:H29)/SUM(D29:H29)</f>
        <v>3.25</v>
      </c>
    </row>
    <row r="34" spans="2:11" x14ac:dyDescent="0.2">
      <c r="B34" s="85" t="s">
        <v>273</v>
      </c>
      <c r="C34" s="85" t="s">
        <v>273</v>
      </c>
      <c r="D34" s="85" t="s">
        <v>273</v>
      </c>
      <c r="E34" s="85" t="s">
        <v>273</v>
      </c>
      <c r="F34" s="85" t="s">
        <v>273</v>
      </c>
      <c r="G34" s="85" t="s">
        <v>273</v>
      </c>
      <c r="H34" s="85" t="s">
        <v>273</v>
      </c>
      <c r="I34" s="85" t="s">
        <v>273</v>
      </c>
      <c r="J34" s="85" t="s">
        <v>273</v>
      </c>
      <c r="K34" s="85" t="s">
        <v>273</v>
      </c>
    </row>
    <row r="35" spans="2:11" ht="26" x14ac:dyDescent="0.2">
      <c r="B35" s="83" t="s">
        <v>259</v>
      </c>
      <c r="C35" s="83" t="s">
        <v>259</v>
      </c>
      <c r="D35" s="19" t="s">
        <v>215</v>
      </c>
      <c r="E35" s="19" t="s">
        <v>213</v>
      </c>
      <c r="F35" s="19" t="s">
        <v>211</v>
      </c>
      <c r="G35" s="19" t="s">
        <v>212</v>
      </c>
      <c r="H35" s="19" t="s">
        <v>216</v>
      </c>
      <c r="I35" s="13" t="s">
        <v>214</v>
      </c>
      <c r="J35" s="13" t="s">
        <v>258</v>
      </c>
      <c r="K35" s="29" t="s">
        <v>291</v>
      </c>
    </row>
    <row r="36" spans="2:11" x14ac:dyDescent="0.2">
      <c r="B36" s="81" t="s">
        <v>221</v>
      </c>
      <c r="C36" s="81" t="s">
        <v>221</v>
      </c>
      <c r="D36" s="17">
        <f>COUNTIFS(all!$G$3:$G$120,'Summary - Region'!$B$4,all!$U$3:$U$120,'Summary - Region'!D$13)</f>
        <v>1</v>
      </c>
      <c r="E36" s="17">
        <f>COUNTIFS(all!$G$3:$G$120,'Summary - Region'!$B$4,all!$U$3:$U$120,'Summary - Region'!E$13)</f>
        <v>1</v>
      </c>
      <c r="F36" s="17">
        <f>COUNTIFS(all!$G$3:$G$120,'Summary - Region'!$B$4,all!$U$3:$U$120,'Summary - Region'!F$13)</f>
        <v>4</v>
      </c>
      <c r="G36" s="17">
        <f>COUNTIFS(all!$G$3:$G$120,'Summary - Region'!$B$4,all!$U$3:$U$120,'Summary - Region'!G$13)</f>
        <v>0</v>
      </c>
      <c r="H36" s="17">
        <f>COUNTIFS(all!$G$3:$G$120,'Summary - Region'!$B$4,all!$U$3:$U$120,'Summary - Region'!H$13)</f>
        <v>0</v>
      </c>
      <c r="I36" s="17">
        <f>COUNTIFS(all!$G$3:$G$120,'Summary - Region'!$B$4,all!$U$3:$U$120,'Summary - Region'!I$13)</f>
        <v>0</v>
      </c>
      <c r="J36" s="15">
        <f>SUM(D36:I36)</f>
        <v>6</v>
      </c>
      <c r="K36" s="28">
        <f>SUMPRODUCT($D$11:$H$11,D36:H36)/SUM(D36:H36)</f>
        <v>2.5</v>
      </c>
    </row>
    <row r="37" spans="2:11" x14ac:dyDescent="0.2">
      <c r="B37" s="81" t="s">
        <v>222</v>
      </c>
      <c r="C37" s="81" t="s">
        <v>222</v>
      </c>
      <c r="D37" s="17">
        <f>COUNTIFS(all!$G$3:$G$120,'Summary - Region'!$B$4,all!$V$3:$V$120,'Summary - Region'!D$13)</f>
        <v>0</v>
      </c>
      <c r="E37" s="17">
        <f>COUNTIFS(all!$G$3:$G$120,'Summary - Region'!$B$4,all!$V$3:$V$120,'Summary - Region'!E$13)</f>
        <v>1</v>
      </c>
      <c r="F37" s="17">
        <f>COUNTIFS(all!$G$3:$G$120,'Summary - Region'!$B$4,all!$V$3:$V$120,'Summary - Region'!F$13)</f>
        <v>1</v>
      </c>
      <c r="G37" s="17">
        <f>COUNTIFS(all!$G$3:$G$120,'Summary - Region'!$B$4,all!$V$3:$V$120,'Summary - Region'!G$13)</f>
        <v>4</v>
      </c>
      <c r="H37" s="17">
        <f>COUNTIFS(all!$G$3:$G$120,'Summary - Region'!$B$4,all!$V$3:$V$120,'Summary - Region'!H$13)</f>
        <v>0</v>
      </c>
      <c r="I37" s="17">
        <f>COUNTIFS(all!$G$3:$G$120,'Summary - Region'!$B$4,all!$V$3:$V$120,'Summary - Region'!I$13)</f>
        <v>0</v>
      </c>
      <c r="J37" s="15">
        <f>SUM(D37:I37)</f>
        <v>6</v>
      </c>
      <c r="K37" s="28">
        <f>SUMPRODUCT($D$11:$H$11,D37:H37)/SUM(D37:H37)</f>
        <v>3.5</v>
      </c>
    </row>
    <row r="38" spans="2:11" x14ac:dyDescent="0.2">
      <c r="B38" s="81" t="s">
        <v>223</v>
      </c>
      <c r="C38" s="81" t="s">
        <v>223</v>
      </c>
      <c r="D38" s="17">
        <f>COUNTIFS(all!$G$3:$G$120,'Summary - Region'!$B$4,all!$W$3:$W$120,'Summary - Region'!D$13)</f>
        <v>1</v>
      </c>
      <c r="E38" s="17">
        <f>COUNTIFS(all!$G$3:$G$120,'Summary - Region'!$B$4,all!$W$3:$W$120,'Summary - Region'!E$13)</f>
        <v>1</v>
      </c>
      <c r="F38" s="17">
        <f>COUNTIFS(all!$G$3:$G$120,'Summary - Region'!$B$4,all!$W$3:$W$120,'Summary - Region'!F$13)</f>
        <v>3</v>
      </c>
      <c r="G38" s="17">
        <f>COUNTIFS(all!$G$3:$G$120,'Summary - Region'!$B$4,all!$W$3:$W$120,'Summary - Region'!G$13)</f>
        <v>1</v>
      </c>
      <c r="H38" s="17">
        <f>COUNTIFS(all!$G$3:$G$120,'Summary - Region'!$B$4,all!$W$3:$W$120,'Summary - Region'!H$13)</f>
        <v>0</v>
      </c>
      <c r="I38" s="17">
        <f>COUNTIFS(all!$G$3:$G$120,'Summary - Region'!$B$4,all!$W$3:$W$120,'Summary - Region'!I$13)</f>
        <v>0</v>
      </c>
      <c r="J38" s="15">
        <f>SUM(D38:I38)</f>
        <v>6</v>
      </c>
      <c r="K38" s="28">
        <f>SUMPRODUCT($D$11:$H$11,D38:H38)/SUM(D38:H38)</f>
        <v>2.6666666666666665</v>
      </c>
    </row>
    <row r="39" spans="2:11" x14ac:dyDescent="0.2">
      <c r="B39" s="81" t="s">
        <v>224</v>
      </c>
      <c r="C39" s="81" t="s">
        <v>224</v>
      </c>
      <c r="D39" s="17">
        <f>COUNTIFS(all!$G$3:$G$120,'Summary - Region'!$B$4,all!$X$3:$X$120,'Summary - Region'!D$13)</f>
        <v>0</v>
      </c>
      <c r="E39" s="17">
        <f>COUNTIFS(all!$G$3:$G$120,'Summary - Region'!$B$4,all!$X$3:$X$120,'Summary - Region'!E$13)</f>
        <v>1</v>
      </c>
      <c r="F39" s="17">
        <f>COUNTIFS(all!$G$3:$G$120,'Summary - Region'!$B$4,all!$X$3:$X$120,'Summary - Region'!F$13)</f>
        <v>2</v>
      </c>
      <c r="G39" s="17">
        <f>COUNTIFS(all!$G$3:$G$120,'Summary - Region'!$B$4,all!$X$3:$X$120,'Summary - Region'!G$13)</f>
        <v>3</v>
      </c>
      <c r="H39" s="17">
        <f>COUNTIFS(all!$G$3:$G$120,'Summary - Region'!$B$4,all!$X$3:$X$120,'Summary - Region'!H$13)</f>
        <v>0</v>
      </c>
      <c r="I39" s="17">
        <f>COUNTIFS(all!$G$3:$G$120,'Summary - Region'!$B$4,all!$X$3:$X$120,'Summary - Region'!I$13)</f>
        <v>0</v>
      </c>
      <c r="J39" s="15">
        <f>SUM(D39:I39)</f>
        <v>6</v>
      </c>
      <c r="K39" s="28">
        <f>SUMPRODUCT($D$11:$H$11,D39:H39)/SUM(D39:H39)</f>
        <v>3.3333333333333335</v>
      </c>
    </row>
    <row r="42" spans="2:11" x14ac:dyDescent="0.2">
      <c r="B42" s="82" t="s">
        <v>274</v>
      </c>
      <c r="C42" s="82" t="s">
        <v>274</v>
      </c>
      <c r="D42" s="82" t="s">
        <v>274</v>
      </c>
      <c r="E42" s="82" t="s">
        <v>274</v>
      </c>
      <c r="F42" s="82" t="s">
        <v>274</v>
      </c>
      <c r="G42" s="82" t="s">
        <v>274</v>
      </c>
      <c r="H42" s="82" t="s">
        <v>274</v>
      </c>
      <c r="I42" s="82" t="s">
        <v>274</v>
      </c>
      <c r="J42" s="82" t="s">
        <v>274</v>
      </c>
      <c r="K42" s="82" t="s">
        <v>274</v>
      </c>
    </row>
    <row r="43" spans="2:11" ht="26" x14ac:dyDescent="0.2">
      <c r="B43" s="83" t="s">
        <v>259</v>
      </c>
      <c r="C43" s="83" t="s">
        <v>259</v>
      </c>
      <c r="D43" s="19" t="s">
        <v>215</v>
      </c>
      <c r="E43" s="19" t="s">
        <v>213</v>
      </c>
      <c r="F43" s="19" t="s">
        <v>211</v>
      </c>
      <c r="G43" s="19" t="s">
        <v>212</v>
      </c>
      <c r="H43" s="19" t="s">
        <v>216</v>
      </c>
      <c r="I43" s="13" t="s">
        <v>214</v>
      </c>
      <c r="J43" s="13" t="s">
        <v>258</v>
      </c>
      <c r="K43" s="29" t="s">
        <v>291</v>
      </c>
    </row>
    <row r="44" spans="2:11" x14ac:dyDescent="0.2">
      <c r="B44" s="81" t="s">
        <v>225</v>
      </c>
      <c r="C44" s="81" t="s">
        <v>225</v>
      </c>
      <c r="D44" s="17">
        <f>COUNTIFS(all!$G$3:$G$120,'Summary - Region'!$B$4,all!$Z$3:$Z$120,'Summary - Region'!D$13)</f>
        <v>1</v>
      </c>
      <c r="E44" s="17">
        <f>COUNTIFS(all!$G$3:$G$120,'Summary - Region'!$B$4,all!$Z$3:$Z$120,'Summary - Region'!E$13)</f>
        <v>0</v>
      </c>
      <c r="F44" s="17">
        <f>COUNTIFS(all!$G$3:$G$120,'Summary - Region'!$B$4,all!$Z$3:$Z$120,'Summary - Region'!F$13)</f>
        <v>2</v>
      </c>
      <c r="G44" s="17">
        <f>COUNTIFS(all!$G$3:$G$120,'Summary - Region'!$B$4,all!$Z$3:$Z$120,'Summary - Region'!G$13)</f>
        <v>3</v>
      </c>
      <c r="H44" s="17">
        <f>COUNTIFS(all!$G$3:$G$120,'Summary - Region'!$B$4,all!$Z$3:$Z$120,'Summary - Region'!H$13)</f>
        <v>0</v>
      </c>
      <c r="I44" s="17">
        <f>COUNTIFS(all!$G$3:$G$120,'Summary - Region'!$B$4,all!$Z$3:$Z$120,'Summary - Region'!I$13)</f>
        <v>1</v>
      </c>
      <c r="J44" s="15">
        <f>SUM(D44:I44)</f>
        <v>7</v>
      </c>
      <c r="K44" s="28">
        <f>SUMPRODUCT($D$11:$H$11,D44:H44)/SUM(D44:H44)</f>
        <v>3.1666666666666665</v>
      </c>
    </row>
    <row r="45" spans="2:11" x14ac:dyDescent="0.2">
      <c r="B45" s="81" t="s">
        <v>226</v>
      </c>
      <c r="C45" s="81" t="s">
        <v>226</v>
      </c>
      <c r="D45" s="17">
        <f>COUNTIFS(all!$G$3:$G$120,'Summary - Region'!$B$4,all!$AA$3:$AA$120,'Summary - Region'!D$13)</f>
        <v>0</v>
      </c>
      <c r="E45" s="17">
        <f>COUNTIFS(all!$G$3:$G$120,'Summary - Region'!$B$4,all!$AA$3:$AA$120,'Summary - Region'!E$13)</f>
        <v>0</v>
      </c>
      <c r="F45" s="17">
        <f>COUNTIFS(all!$G$3:$G$120,'Summary - Region'!$B$4,all!$AA$3:$AA$120,'Summary - Region'!F$13)</f>
        <v>4</v>
      </c>
      <c r="G45" s="17">
        <f>COUNTIFS(all!$G$3:$G$120,'Summary - Region'!$B$4,all!$AA$3:$AA$120,'Summary - Region'!G$13)</f>
        <v>2</v>
      </c>
      <c r="H45" s="17">
        <f>COUNTIFS(all!$G$3:$G$120,'Summary - Region'!$B$4,all!$AA$3:$AA$120,'Summary - Region'!H$13)</f>
        <v>1</v>
      </c>
      <c r="I45" s="17">
        <f>COUNTIFS(all!$G$3:$G$120,'Summary - Region'!$B$4,all!$AA$3:$AA$120,'Summary - Region'!I$13)</f>
        <v>0</v>
      </c>
      <c r="J45" s="15">
        <f>SUM(D45:I45)</f>
        <v>7</v>
      </c>
      <c r="K45" s="28">
        <f>SUMPRODUCT($D$11:$H$11,D45:H45)/SUM(D45:H45)</f>
        <v>3.5714285714285716</v>
      </c>
    </row>
    <row r="46" spans="2:11" x14ac:dyDescent="0.2">
      <c r="B46" s="81" t="s">
        <v>227</v>
      </c>
      <c r="C46" s="81" t="s">
        <v>227</v>
      </c>
      <c r="D46" s="17">
        <f>COUNTIFS(all!$G$3:$G$120,'Summary - Region'!$B$4,all!$AB$3:$AB$120,'Summary - Region'!D$13)</f>
        <v>0</v>
      </c>
      <c r="E46" s="17">
        <f>COUNTIFS(all!$G$3:$G$120,'Summary - Region'!$B$4,all!$AB$3:$AB$120,'Summary - Region'!E$13)</f>
        <v>0</v>
      </c>
      <c r="F46" s="17">
        <f>COUNTIFS(all!$G$3:$G$120,'Summary - Region'!$B$4,all!$AB$3:$AB$120,'Summary - Region'!F$13)</f>
        <v>5</v>
      </c>
      <c r="G46" s="17">
        <f>COUNTIFS(all!$G$3:$G$120,'Summary - Region'!$B$4,all!$AB$3:$AB$120,'Summary - Region'!G$13)</f>
        <v>2</v>
      </c>
      <c r="H46" s="17">
        <f>COUNTIFS(all!$G$3:$G$120,'Summary - Region'!$B$4,all!$AB$3:$AB$120,'Summary - Region'!H$13)</f>
        <v>0</v>
      </c>
      <c r="I46" s="17">
        <f>COUNTIFS(all!$G$3:$G$120,'Summary - Region'!$B$4,all!$AB$3:$AB$120,'Summary - Region'!I$13)</f>
        <v>0</v>
      </c>
      <c r="J46" s="15">
        <f>SUM(D46:I46)</f>
        <v>7</v>
      </c>
      <c r="K46" s="28">
        <f>SUMPRODUCT($D$11:$H$11,D46:H46)/SUM(D46:H46)</f>
        <v>3.2857142857142856</v>
      </c>
    </row>
    <row r="51" spans="1:11" x14ac:dyDescent="0.2">
      <c r="B51" s="82" t="s">
        <v>275</v>
      </c>
      <c r="C51" s="82" t="s">
        <v>275</v>
      </c>
      <c r="D51" s="82" t="s">
        <v>275</v>
      </c>
      <c r="E51" s="82" t="s">
        <v>275</v>
      </c>
      <c r="F51" s="82" t="s">
        <v>275</v>
      </c>
      <c r="G51" s="82" t="s">
        <v>275</v>
      </c>
      <c r="H51" s="82" t="s">
        <v>275</v>
      </c>
      <c r="I51" s="82" t="s">
        <v>275</v>
      </c>
      <c r="J51" s="82" t="s">
        <v>275</v>
      </c>
      <c r="K51" s="82" t="s">
        <v>275</v>
      </c>
    </row>
    <row r="52" spans="1:11" ht="26" x14ac:dyDescent="0.2">
      <c r="B52" s="84" t="s">
        <v>259</v>
      </c>
      <c r="C52" s="84" t="s">
        <v>259</v>
      </c>
      <c r="D52" s="19" t="s">
        <v>215</v>
      </c>
      <c r="E52" s="19" t="s">
        <v>213</v>
      </c>
      <c r="F52" s="19" t="s">
        <v>211</v>
      </c>
      <c r="G52" s="19" t="s">
        <v>212</v>
      </c>
      <c r="H52" s="19" t="s">
        <v>216</v>
      </c>
      <c r="I52" s="12" t="s">
        <v>214</v>
      </c>
      <c r="J52" s="13" t="s">
        <v>258</v>
      </c>
      <c r="K52" s="29" t="s">
        <v>291</v>
      </c>
    </row>
    <row r="53" spans="1:11" x14ac:dyDescent="0.2">
      <c r="B53" s="81" t="s">
        <v>228</v>
      </c>
      <c r="C53" s="81" t="s">
        <v>228</v>
      </c>
      <c r="D53" s="17">
        <f>COUNTIFS(all!$G$3:$G$120,'Summary - Region'!$B$4,all!$AD$3:$AD$120,'Summary - Region'!D$13)</f>
        <v>0</v>
      </c>
      <c r="E53" s="17">
        <f>COUNTIFS(all!$G$3:$G$120,'Summary - Region'!$B$4,all!$AD$3:$AD$120,'Summary - Region'!E$13)</f>
        <v>2</v>
      </c>
      <c r="F53" s="17">
        <f>COUNTIFS(all!$G$3:$G$120,'Summary - Region'!$B$4,all!$AD$3:$AD$120,'Summary - Region'!F$13)</f>
        <v>0</v>
      </c>
      <c r="G53" s="17">
        <f>COUNTIFS(all!$G$3:$G$120,'Summary - Region'!$B$4,all!$AD$3:$AD$120,'Summary - Region'!G$13)</f>
        <v>1</v>
      </c>
      <c r="H53" s="17">
        <f>COUNTIFS(all!$G$3:$G$120,'Summary - Region'!$B$4,all!$AD$3:$AD$120,'Summary - Region'!H$13)</f>
        <v>0</v>
      </c>
      <c r="I53" s="17">
        <f>COUNTIFS(all!$G$3:$G$120,'Summary - Region'!$B$4,all!$AD$3:$AD$120,'Summary - Region'!I$13)</f>
        <v>0</v>
      </c>
      <c r="J53" s="15">
        <f>SUM(D53:I53)</f>
        <v>3</v>
      </c>
      <c r="K53" s="28">
        <f>SUMPRODUCT($D$11:$H$11,D53:H53)/SUM(D53:H53)</f>
        <v>2.6666666666666665</v>
      </c>
    </row>
    <row r="54" spans="1:11" x14ac:dyDescent="0.2">
      <c r="B54" s="81" t="s">
        <v>229</v>
      </c>
      <c r="C54" s="81" t="s">
        <v>229</v>
      </c>
      <c r="D54" s="17">
        <f>COUNTIFS(all!$G$3:$G$120,'Summary - Region'!$B$4,all!$AE$3:$AE$120,'Summary - Region'!D$13)</f>
        <v>0</v>
      </c>
      <c r="E54" s="17">
        <f>COUNTIFS(all!$G$3:$G$120,'Summary - Region'!$B$4,all!$AE$3:$AE$120,'Summary - Region'!E$13)</f>
        <v>2</v>
      </c>
      <c r="F54" s="17">
        <f>COUNTIFS(all!$G$3:$G$120,'Summary - Region'!$B$4,all!$AE$3:$AE$120,'Summary - Region'!F$13)</f>
        <v>0</v>
      </c>
      <c r="G54" s="17">
        <f>COUNTIFS(all!$G$3:$G$120,'Summary - Region'!$B$4,all!$AE$3:$AE$120,'Summary - Region'!G$13)</f>
        <v>0</v>
      </c>
      <c r="H54" s="17">
        <f>COUNTIFS(all!$G$3:$G$120,'Summary - Region'!$B$4,all!$AE$3:$AE$120,'Summary - Region'!H$13)</f>
        <v>1</v>
      </c>
      <c r="I54" s="17">
        <f>COUNTIFS(all!$G$3:$G$120,'Summary - Region'!$B$4,all!$AE$3:$AE$120,'Summary - Region'!I$13)</f>
        <v>0</v>
      </c>
      <c r="J54" s="15">
        <f>SUM(D54:I54)</f>
        <v>3</v>
      </c>
      <c r="K54" s="28">
        <f>SUMPRODUCT($D$11:$H$11,D54:H54)/SUM(D54:H54)</f>
        <v>3</v>
      </c>
    </row>
    <row r="55" spans="1:11" x14ac:dyDescent="0.2">
      <c r="B55" s="81" t="s">
        <v>230</v>
      </c>
      <c r="C55" s="81" t="s">
        <v>230</v>
      </c>
      <c r="D55" s="17">
        <f>COUNTIFS(all!$G$3:$G$120,'Summary - Region'!$B$4,all!$AF$3:$AF$120,'Summary - Region'!D$13)</f>
        <v>0</v>
      </c>
      <c r="E55" s="17">
        <f>COUNTIFS(all!$G$3:$G$120,'Summary - Region'!$B$4,all!$AF$3:$AF$120,'Summary - Region'!E$13)</f>
        <v>1</v>
      </c>
      <c r="F55" s="17">
        <f>COUNTIFS(all!$G$3:$G$120,'Summary - Region'!$B$4,all!$AF$3:$AF$120,'Summary - Region'!F$13)</f>
        <v>2</v>
      </c>
      <c r="G55" s="17">
        <f>COUNTIFS(all!$G$3:$G$120,'Summary - Region'!$B$4,all!$AF$3:$AF$120,'Summary - Region'!G$13)</f>
        <v>0</v>
      </c>
      <c r="H55" s="17">
        <f>COUNTIFS(all!$G$3:$G$120,'Summary - Region'!$B$4,all!$AF$3:$AF$120,'Summary - Region'!H$13)</f>
        <v>0</v>
      </c>
      <c r="I55" s="17">
        <f>COUNTIFS(all!$G$3:$G$120,'Summary - Region'!$B$4,all!$AF$3:$AF$120,'Summary - Region'!I$13)</f>
        <v>0</v>
      </c>
      <c r="J55" s="15">
        <f>SUM(D55:I55)</f>
        <v>3</v>
      </c>
      <c r="K55" s="28">
        <f>SUMPRODUCT($D$11:$H$11,D55:H55)/SUM(D55:H55)</f>
        <v>2.6666666666666665</v>
      </c>
    </row>
    <row r="60" spans="1:11" x14ac:dyDescent="0.2">
      <c r="A60" t="s">
        <v>280</v>
      </c>
    </row>
    <row r="61" spans="1:11" x14ac:dyDescent="0.2">
      <c r="B61" s="10" t="s">
        <v>278</v>
      </c>
      <c r="C61" s="10" t="s">
        <v>277</v>
      </c>
      <c r="D61" s="10" t="s">
        <v>261</v>
      </c>
    </row>
    <row r="62" spans="1:11" x14ac:dyDescent="0.2">
      <c r="B62" t="s">
        <v>52</v>
      </c>
      <c r="C62" t="s">
        <v>126</v>
      </c>
      <c r="D62" t="s">
        <v>50</v>
      </c>
    </row>
    <row r="63" spans="1:11" x14ac:dyDescent="0.2">
      <c r="B63" t="s">
        <v>279</v>
      </c>
      <c r="C63" t="s">
        <v>153</v>
      </c>
      <c r="D63" t="s">
        <v>57</v>
      </c>
    </row>
    <row r="64" spans="1:11" x14ac:dyDescent="0.2">
      <c r="B64" t="s">
        <v>108</v>
      </c>
      <c r="C64" t="s">
        <v>167</v>
      </c>
      <c r="D64" t="s">
        <v>59</v>
      </c>
    </row>
    <row r="65" spans="2:4" x14ac:dyDescent="0.2">
      <c r="B65" t="s">
        <v>324</v>
      </c>
      <c r="C65" t="s">
        <v>51</v>
      </c>
      <c r="D65" t="s">
        <v>144</v>
      </c>
    </row>
    <row r="66" spans="2:4" x14ac:dyDescent="0.2">
      <c r="C66" t="s">
        <v>88</v>
      </c>
      <c r="D66" t="s">
        <v>93</v>
      </c>
    </row>
    <row r="67" spans="2:4" x14ac:dyDescent="0.2">
      <c r="C67" t="s">
        <v>159</v>
      </c>
    </row>
  </sheetData>
  <mergeCells count="33">
    <mergeCell ref="B15:C15"/>
    <mergeCell ref="B7:P7"/>
    <mergeCell ref="B8:C8"/>
    <mergeCell ref="B9:C9"/>
    <mergeCell ref="B12:K12"/>
    <mergeCell ref="B13:C13"/>
    <mergeCell ref="B14:C14"/>
    <mergeCell ref="B16:C16"/>
    <mergeCell ref="B17:C17"/>
    <mergeCell ref="B18:C18"/>
    <mergeCell ref="B19:C19"/>
    <mergeCell ref="B20:C20"/>
    <mergeCell ref="B25:K25"/>
    <mergeCell ref="B26:C26"/>
    <mergeCell ref="B27:C27"/>
    <mergeCell ref="B28:C28"/>
    <mergeCell ref="B29:C29"/>
    <mergeCell ref="B34:K34"/>
    <mergeCell ref="B35:C35"/>
    <mergeCell ref="B36:C36"/>
    <mergeCell ref="B37:C37"/>
    <mergeCell ref="B38:C38"/>
    <mergeCell ref="B39:C39"/>
    <mergeCell ref="B42:K42"/>
    <mergeCell ref="B43:C43"/>
    <mergeCell ref="B54:C54"/>
    <mergeCell ref="B55:C55"/>
    <mergeCell ref="B44:C44"/>
    <mergeCell ref="B45:C45"/>
    <mergeCell ref="B46:C46"/>
    <mergeCell ref="B51:K51"/>
    <mergeCell ref="B52:C52"/>
    <mergeCell ref="B53:C53"/>
  </mergeCells>
  <conditionalFormatting sqref="B9:N9">
    <cfRule type="dataBar" priority="12">
      <dataBar>
        <cfvo type="min"/>
        <cfvo type="max"/>
        <color rgb="FF638EC6"/>
      </dataBar>
      <extLst>
        <ext xmlns:x14="http://schemas.microsoft.com/office/spreadsheetml/2009/9/main" uri="{B025F937-C7B1-47D3-B67F-A62EFF666E3E}">
          <x14:id>{4650075C-E81C-C441-8FD0-4018D20B4725}</x14:id>
        </ext>
      </extLst>
    </cfRule>
  </conditionalFormatting>
  <conditionalFormatting sqref="D9:N9">
    <cfRule type="dataBar" priority="1">
      <dataBar>
        <cfvo type="min"/>
        <cfvo type="max"/>
        <color rgb="FF638EC6"/>
      </dataBar>
      <extLst>
        <ext xmlns:x14="http://schemas.microsoft.com/office/spreadsheetml/2009/9/main" uri="{B025F937-C7B1-47D3-B67F-A62EFF666E3E}">
          <x14:id>{91F272F9-1609-E24E-95D7-BB36D0D72409}</x14:id>
        </ext>
      </extLst>
    </cfRule>
  </conditionalFormatting>
  <conditionalFormatting sqref="D14:H20">
    <cfRule type="dataBar" priority="2">
      <dataBar>
        <cfvo type="min"/>
        <cfvo type="max"/>
        <color rgb="FF638EC6"/>
      </dataBar>
      <extLst>
        <ext xmlns:x14="http://schemas.microsoft.com/office/spreadsheetml/2009/9/main" uri="{B025F937-C7B1-47D3-B67F-A62EFF666E3E}">
          <x14:id>{73718718-7EF6-AD40-823B-74129380CE87}</x14:id>
        </ext>
      </extLst>
    </cfRule>
  </conditionalFormatting>
  <conditionalFormatting sqref="D27:I29">
    <cfRule type="dataBar" priority="9">
      <dataBar>
        <cfvo type="min"/>
        <cfvo type="max"/>
        <color rgb="FF638EC6"/>
      </dataBar>
      <extLst>
        <ext xmlns:x14="http://schemas.microsoft.com/office/spreadsheetml/2009/9/main" uri="{B025F937-C7B1-47D3-B67F-A62EFF666E3E}">
          <x14:id>{40085931-F9DA-4F49-A60A-04750C62FBB7}</x14:id>
        </ext>
      </extLst>
    </cfRule>
  </conditionalFormatting>
  <conditionalFormatting sqref="D36:I39">
    <cfRule type="dataBar" priority="8">
      <dataBar>
        <cfvo type="min"/>
        <cfvo type="max"/>
        <color rgb="FF638EC6"/>
      </dataBar>
      <extLst>
        <ext xmlns:x14="http://schemas.microsoft.com/office/spreadsheetml/2009/9/main" uri="{B025F937-C7B1-47D3-B67F-A62EFF666E3E}">
          <x14:id>{9154CEB8-03DB-BB4C-B0E5-867A53FF312E}</x14:id>
        </ext>
      </extLst>
    </cfRule>
  </conditionalFormatting>
  <conditionalFormatting sqref="D53:H55">
    <cfRule type="dataBar" priority="5">
      <dataBar>
        <cfvo type="min"/>
        <cfvo type="max"/>
        <color rgb="FF638EC6"/>
      </dataBar>
      <extLst>
        <ext xmlns:x14="http://schemas.microsoft.com/office/spreadsheetml/2009/9/main" uri="{B025F937-C7B1-47D3-B67F-A62EFF666E3E}">
          <x14:id>{45BC433C-D247-964D-8DCA-769FB97DEC47}</x14:id>
        </ext>
      </extLst>
    </cfRule>
  </conditionalFormatting>
  <conditionalFormatting sqref="D44:H46">
    <cfRule type="dataBar" priority="6">
      <dataBar>
        <cfvo type="min"/>
        <cfvo type="max"/>
        <color rgb="FF638EC6"/>
      </dataBar>
      <extLst>
        <ext xmlns:x14="http://schemas.microsoft.com/office/spreadsheetml/2009/9/main" uri="{B025F937-C7B1-47D3-B67F-A62EFF666E3E}">
          <x14:id>{F08B5F7F-CE12-9246-815D-244A0AFA2247}</x14:id>
        </ext>
      </extLst>
    </cfRule>
  </conditionalFormatting>
  <conditionalFormatting sqref="D36:H39">
    <cfRule type="dataBar" priority="4">
      <dataBar>
        <cfvo type="min"/>
        <cfvo type="max"/>
        <color rgb="FF638EC6"/>
      </dataBar>
      <extLst>
        <ext xmlns:x14="http://schemas.microsoft.com/office/spreadsheetml/2009/9/main" uri="{B025F937-C7B1-47D3-B67F-A62EFF666E3E}">
          <x14:id>{8812CD62-3E64-6B47-9776-B644F25207C6}</x14:id>
        </ext>
      </extLst>
    </cfRule>
  </conditionalFormatting>
  <conditionalFormatting sqref="D27:H29">
    <cfRule type="dataBar" priority="3">
      <dataBar>
        <cfvo type="min"/>
        <cfvo type="max"/>
        <color rgb="FF638EC6"/>
      </dataBar>
      <extLst>
        <ext xmlns:x14="http://schemas.microsoft.com/office/spreadsheetml/2009/9/main" uri="{B025F937-C7B1-47D3-B67F-A62EFF666E3E}">
          <x14:id>{CEFCF43F-AAA8-2F4F-BB3F-86D6C57E659D}</x14:id>
        </ext>
      </extLst>
    </cfRule>
  </conditionalFormatting>
  <dataValidations count="2">
    <dataValidation type="list" allowBlank="1" showInputMessage="1" showErrorMessage="1" sqref="B4">
      <formula1>$B$62:$B$68</formula1>
    </dataValidation>
    <dataValidation type="list" allowBlank="1" showInputMessage="1" showErrorMessage="1" sqref="B5">
      <formula1>$C$62:$C$66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650075C-E81C-C441-8FD0-4018D20B4725}">
            <x14:dataBar minLength="0" maxLength="100" negativeBarColorSameAsPositive="1" axisPosition="none">
              <x14:cfvo type="min"/>
              <x14:cfvo type="max"/>
            </x14:dataBar>
          </x14:cfRule>
          <xm:sqref>B9:N9</xm:sqref>
        </x14:conditionalFormatting>
        <x14:conditionalFormatting xmlns:xm="http://schemas.microsoft.com/office/excel/2006/main">
          <x14:cfRule type="dataBar" id="{91F272F9-1609-E24E-95D7-BB36D0D72409}">
            <x14:dataBar minLength="0" maxLength="100" negativeBarColorSameAsPositive="1" axisPosition="none">
              <x14:cfvo type="min"/>
              <x14:cfvo type="max"/>
            </x14:dataBar>
          </x14:cfRule>
          <xm:sqref>D9:N9</xm:sqref>
        </x14:conditionalFormatting>
        <x14:conditionalFormatting xmlns:xm="http://schemas.microsoft.com/office/excel/2006/main">
          <x14:cfRule type="dataBar" id="{73718718-7EF6-AD40-823B-74129380CE87}">
            <x14:dataBar minLength="0" maxLength="100" negativeBarColorSameAsPositive="1" axisPosition="none">
              <x14:cfvo type="min"/>
              <x14:cfvo type="max"/>
            </x14:dataBar>
          </x14:cfRule>
          <xm:sqref>D14:H20</xm:sqref>
        </x14:conditionalFormatting>
        <x14:conditionalFormatting xmlns:xm="http://schemas.microsoft.com/office/excel/2006/main">
          <x14:cfRule type="dataBar" id="{40085931-F9DA-4F49-A60A-04750C62FBB7}">
            <x14:dataBar minLength="0" maxLength="100" negativeBarColorSameAsPositive="1" axisPosition="none">
              <x14:cfvo type="min"/>
              <x14:cfvo type="max"/>
            </x14:dataBar>
          </x14:cfRule>
          <xm:sqref>D27:I29</xm:sqref>
        </x14:conditionalFormatting>
        <x14:conditionalFormatting xmlns:xm="http://schemas.microsoft.com/office/excel/2006/main">
          <x14:cfRule type="dataBar" id="{9154CEB8-03DB-BB4C-B0E5-867A53FF312E}">
            <x14:dataBar minLength="0" maxLength="100" negativeBarColorSameAsPositive="1" axisPosition="none">
              <x14:cfvo type="min"/>
              <x14:cfvo type="max"/>
            </x14:dataBar>
          </x14:cfRule>
          <xm:sqref>D36:I39</xm:sqref>
        </x14:conditionalFormatting>
        <x14:conditionalFormatting xmlns:xm="http://schemas.microsoft.com/office/excel/2006/main">
          <x14:cfRule type="dataBar" id="{45BC433C-D247-964D-8DCA-769FB97DEC47}">
            <x14:dataBar minLength="0" maxLength="100" negativeBarColorSameAsPositive="1" axisPosition="none">
              <x14:cfvo type="min"/>
              <x14:cfvo type="max"/>
            </x14:dataBar>
          </x14:cfRule>
          <xm:sqref>D53:H55</xm:sqref>
        </x14:conditionalFormatting>
        <x14:conditionalFormatting xmlns:xm="http://schemas.microsoft.com/office/excel/2006/main">
          <x14:cfRule type="dataBar" id="{F08B5F7F-CE12-9246-815D-244A0AFA2247}">
            <x14:dataBar minLength="0" maxLength="100" negativeBarColorSameAsPositive="1" axisPosition="none">
              <x14:cfvo type="min"/>
              <x14:cfvo type="max"/>
            </x14:dataBar>
          </x14:cfRule>
          <xm:sqref>D44:H46</xm:sqref>
        </x14:conditionalFormatting>
        <x14:conditionalFormatting xmlns:xm="http://schemas.microsoft.com/office/excel/2006/main">
          <x14:cfRule type="dataBar" id="{8812CD62-3E64-6B47-9776-B644F25207C6}">
            <x14:dataBar minLength="0" maxLength="100" negativeBarColorSameAsPositive="1" axisPosition="none">
              <x14:cfvo type="min"/>
              <x14:cfvo type="max"/>
            </x14:dataBar>
          </x14:cfRule>
          <xm:sqref>D36:H39</xm:sqref>
        </x14:conditionalFormatting>
        <x14:conditionalFormatting xmlns:xm="http://schemas.microsoft.com/office/excel/2006/main">
          <x14:cfRule type="dataBar" id="{CEFCF43F-AAA8-2F4F-BB3F-86D6C57E659D}">
            <x14:dataBar minLength="0" maxLength="100" negativeBarColorSameAsPositive="1" axisPosition="none">
              <x14:cfvo type="min"/>
              <x14:cfvo type="max"/>
            </x14:dataBar>
          </x14:cfRule>
          <xm:sqref>D27:H29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79998168889431442"/>
  </sheetPr>
  <dimension ref="A2:P67"/>
  <sheetViews>
    <sheetView topLeftCell="E1" zoomScale="130" zoomScaleNormal="130" zoomScalePageLayoutView="130" workbookViewId="0">
      <selection activeCell="B65" sqref="B65"/>
    </sheetView>
  </sheetViews>
  <sheetFormatPr baseColWidth="10" defaultRowHeight="14" x14ac:dyDescent="0.2"/>
  <cols>
    <col min="2" max="2" width="12.796875" customWidth="1"/>
    <col min="3" max="3" width="50.19921875" customWidth="1"/>
    <col min="4" max="14" width="16.3984375" customWidth="1"/>
    <col min="15" max="15" width="8.59765625" customWidth="1"/>
    <col min="16" max="16" width="16.3984375" customWidth="1"/>
  </cols>
  <sheetData>
    <row r="2" spans="1:16" x14ac:dyDescent="0.2">
      <c r="D2" s="27" t="s">
        <v>287</v>
      </c>
      <c r="E2" s="27" t="s">
        <v>288</v>
      </c>
      <c r="F2" s="27" t="s">
        <v>290</v>
      </c>
    </row>
    <row r="3" spans="1:16" x14ac:dyDescent="0.2">
      <c r="A3" s="10" t="s">
        <v>276</v>
      </c>
      <c r="D3">
        <f>VLOOKUP(B4,rate!A2:B4,2,FALSE)</f>
        <v>28</v>
      </c>
      <c r="E3">
        <f>VLOOKUP(B4,rate!A2:C4,3,FALSE)</f>
        <v>12</v>
      </c>
      <c r="F3">
        <f>VLOOKUP(B4,rate!A2:D4,4,FALSE)</f>
        <v>43</v>
      </c>
    </row>
    <row r="4" spans="1:16" x14ac:dyDescent="0.2">
      <c r="A4" t="s">
        <v>45</v>
      </c>
      <c r="B4" s="20" t="s">
        <v>52</v>
      </c>
    </row>
    <row r="7" spans="1:16" x14ac:dyDescent="0.2">
      <c r="B7" s="85" t="s">
        <v>262</v>
      </c>
      <c r="C7" s="85" t="s">
        <v>262</v>
      </c>
      <c r="D7" s="85" t="s">
        <v>262</v>
      </c>
      <c r="E7" s="85" t="s">
        <v>262</v>
      </c>
      <c r="F7" s="85" t="s">
        <v>262</v>
      </c>
      <c r="G7" s="85" t="s">
        <v>262</v>
      </c>
      <c r="H7" s="85" t="s">
        <v>262</v>
      </c>
      <c r="I7" s="85" t="s">
        <v>262</v>
      </c>
      <c r="J7" s="85" t="s">
        <v>262</v>
      </c>
      <c r="K7" s="85" t="s">
        <v>262</v>
      </c>
      <c r="L7" s="85" t="s">
        <v>262</v>
      </c>
      <c r="M7" s="85" t="s">
        <v>262</v>
      </c>
      <c r="N7" s="85" t="s">
        <v>262</v>
      </c>
      <c r="O7" s="85" t="s">
        <v>262</v>
      </c>
      <c r="P7" s="85" t="s">
        <v>262</v>
      </c>
    </row>
    <row r="8" spans="1:16" ht="26" x14ac:dyDescent="0.2">
      <c r="B8" s="83" t="s">
        <v>259</v>
      </c>
      <c r="C8" s="83" t="s">
        <v>259</v>
      </c>
      <c r="D8" s="19">
        <v>0</v>
      </c>
      <c r="E8" s="19" t="s">
        <v>263</v>
      </c>
      <c r="F8" s="19" t="s">
        <v>264</v>
      </c>
      <c r="G8" s="19" t="s">
        <v>265</v>
      </c>
      <c r="H8" s="19" t="s">
        <v>266</v>
      </c>
      <c r="I8" s="19" t="s">
        <v>267</v>
      </c>
      <c r="J8" s="19" t="s">
        <v>268</v>
      </c>
      <c r="K8" s="19" t="s">
        <v>269</v>
      </c>
      <c r="L8" s="19" t="s">
        <v>270</v>
      </c>
      <c r="M8" s="19" t="s">
        <v>271</v>
      </c>
      <c r="N8" s="19">
        <v>10</v>
      </c>
      <c r="O8" s="13" t="s">
        <v>282</v>
      </c>
      <c r="P8" s="13" t="s">
        <v>281</v>
      </c>
    </row>
    <row r="9" spans="1:16" x14ac:dyDescent="0.2">
      <c r="B9" s="81"/>
      <c r="C9" s="81"/>
      <c r="D9" s="17">
        <f>COUNTIFS(all!$G$3:$G$120,'Summary - Region (US)'!$B$4,all!$H$3:$H$120,'Summary - Region (US)'!D8)</f>
        <v>0</v>
      </c>
      <c r="E9" s="17">
        <f>COUNTIFS(all!$G$3:$G$120,'Summary - Region (US)'!$B$4,all!$H$3:$H$120,'Summary - Region (US)'!E8)</f>
        <v>0</v>
      </c>
      <c r="F9" s="17">
        <f>COUNTIFS(all!$G$3:$G$120,'Summary - Region (US)'!$B$4,all!$H$3:$H$120,'Summary - Region (US)'!F8)</f>
        <v>0</v>
      </c>
      <c r="G9" s="17">
        <f>COUNTIFS(all!$G$3:$G$120,'Summary - Region (US)'!$B$4,all!$H$3:$H$120,'Summary - Region (US)'!G8)</f>
        <v>0</v>
      </c>
      <c r="H9" s="17">
        <f>COUNTIFS(all!$G$3:$G$120,'Summary - Region (US)'!$B$4,all!$H$3:$H$120,'Summary - Region (US)'!H8)</f>
        <v>0</v>
      </c>
      <c r="I9" s="17">
        <f>COUNTIFS(all!$G$3:$G$120,'Summary - Region (US)'!$B$4,all!$H$3:$H$120,'Summary - Region (US)'!I8)</f>
        <v>0</v>
      </c>
      <c r="J9" s="17">
        <f>COUNTIFS(all!$G$3:$G$120,'Summary - Region (US)'!$B$4,all!$H$3:$H$120,'Summary - Region (US)'!J8)</f>
        <v>1</v>
      </c>
      <c r="K9" s="17">
        <f>COUNTIFS(all!$G$3:$G$120,'Summary - Region (US)'!$B$4,all!$H$3:$H$120,'Summary - Region (US)'!K8)</f>
        <v>0</v>
      </c>
      <c r="L9" s="17">
        <f>COUNTIFS(all!$G$3:$G$120,'Summary - Region (US)'!$B$4,all!$H$3:$H$120,'Summary - Region (US)'!L8)</f>
        <v>4</v>
      </c>
      <c r="M9" s="17">
        <f>COUNTIFS(all!$G$3:$G$120,'Summary - Region (US)'!$B$4,all!$H$3:$H$120,'Summary - Region (US)'!M8)</f>
        <v>1</v>
      </c>
      <c r="N9" s="17">
        <f>COUNTIFS(all!$G$3:$G$120,'Summary - Region (US)'!$B$4,all!$H$3:$H$120,'Summary - Region (US)'!N8)</f>
        <v>6</v>
      </c>
      <c r="O9" s="18">
        <f>((SUM(M9:N9)-SUM(D9:I9))/P9)*100</f>
        <v>58.333333333333336</v>
      </c>
      <c r="P9" s="15">
        <f>SUM(D9:N9)</f>
        <v>12</v>
      </c>
    </row>
    <row r="11" spans="1:16" x14ac:dyDescent="0.2">
      <c r="D11">
        <v>1</v>
      </c>
      <c r="E11">
        <v>2</v>
      </c>
      <c r="F11">
        <v>3</v>
      </c>
      <c r="G11">
        <v>4</v>
      </c>
      <c r="H11">
        <v>5</v>
      </c>
    </row>
    <row r="12" spans="1:16" x14ac:dyDescent="0.2">
      <c r="B12" s="85" t="s">
        <v>260</v>
      </c>
      <c r="C12" s="85" t="s">
        <v>260</v>
      </c>
      <c r="D12" s="85" t="s">
        <v>260</v>
      </c>
      <c r="E12" s="85" t="s">
        <v>260</v>
      </c>
      <c r="F12" s="85" t="s">
        <v>260</v>
      </c>
      <c r="G12" s="85" t="s">
        <v>260</v>
      </c>
      <c r="H12" s="85" t="s">
        <v>260</v>
      </c>
      <c r="I12" s="85" t="s">
        <v>260</v>
      </c>
      <c r="J12" s="85" t="s">
        <v>260</v>
      </c>
      <c r="K12" s="85" t="s">
        <v>260</v>
      </c>
      <c r="O12" s="14"/>
    </row>
    <row r="13" spans="1:16" ht="26" x14ac:dyDescent="0.2">
      <c r="B13" s="83" t="s">
        <v>259</v>
      </c>
      <c r="C13" s="83" t="s">
        <v>259</v>
      </c>
      <c r="D13" s="19" t="s">
        <v>215</v>
      </c>
      <c r="E13" s="19" t="s">
        <v>213</v>
      </c>
      <c r="F13" s="19" t="s">
        <v>211</v>
      </c>
      <c r="G13" s="19" t="s">
        <v>212</v>
      </c>
      <c r="H13" s="19" t="s">
        <v>216</v>
      </c>
      <c r="I13" s="13" t="s">
        <v>214</v>
      </c>
      <c r="J13" s="13" t="s">
        <v>258</v>
      </c>
      <c r="K13" s="29" t="s">
        <v>291</v>
      </c>
    </row>
    <row r="14" spans="1:16" x14ac:dyDescent="0.2">
      <c r="B14" s="81" t="s">
        <v>205</v>
      </c>
      <c r="C14" s="81" t="s">
        <v>205</v>
      </c>
      <c r="D14" s="17">
        <f>COUNTIFS(all!$G$3:$G$120,'Summary - Region (US)'!$B$4,all!$I$3:$I$120,'Summary - Region (US)'!D$13)</f>
        <v>0</v>
      </c>
      <c r="E14" s="17">
        <f>COUNTIFS(all!$G$3:$G$120,'Summary - Region (US)'!$B$4,all!$I$3:$I$120,'Summary - Region (US)'!E$13)</f>
        <v>1</v>
      </c>
      <c r="F14" s="17">
        <f>COUNTIFS(all!$G$3:$G$120,'Summary - Region (US)'!$B$4,all!$I$3:$I$120,'Summary - Region (US)'!F$13)</f>
        <v>4</v>
      </c>
      <c r="G14" s="17">
        <f>COUNTIFS(all!$G$3:$G$120,'Summary - Region (US)'!$B$4,all!$I$3:$I$120,'Summary - Region (US)'!G$13)</f>
        <v>5</v>
      </c>
      <c r="H14" s="17">
        <f>COUNTIFS(all!$G$3:$G$120,'Summary - Region (US)'!$B$4,all!$I$3:$I$120,'Summary - Region (US)'!H$13)</f>
        <v>2</v>
      </c>
      <c r="I14" s="17">
        <f>COUNTIFS(all!$G$3:$G$120,'Summary - Region (US)'!$B$4,all!$I$3:$I$120,'Summary - Region (US)'!I$13)</f>
        <v>0</v>
      </c>
      <c r="J14" s="15">
        <f>SUM(D14:I14)</f>
        <v>12</v>
      </c>
      <c r="K14" s="28">
        <f>SUMPRODUCT($D$11:$H$11,D14:H14)/SUM(D14:H14)</f>
        <v>3.6666666666666665</v>
      </c>
    </row>
    <row r="15" spans="1:16" x14ac:dyDescent="0.2">
      <c r="B15" s="81" t="s">
        <v>206</v>
      </c>
      <c r="C15" s="81" t="s">
        <v>206</v>
      </c>
      <c r="D15" s="17">
        <f>COUNTIFS(all!$G$3:$G$120,'Summary - Region (US)'!$B$4,all!$J$3:$J$120,'Summary - Region (US)'!D$13)</f>
        <v>0</v>
      </c>
      <c r="E15" s="17">
        <f>COUNTIFS(all!$G$3:$G$120,'Summary - Region (US)'!$B$4,all!$J$3:$J$120,'Summary - Region (US)'!E$13)</f>
        <v>1</v>
      </c>
      <c r="F15" s="17">
        <f>COUNTIFS(all!$G$3:$G$120,'Summary - Region (US)'!$B$4,all!$J$3:$J$120,'Summary - Region (US)'!F$13)</f>
        <v>2</v>
      </c>
      <c r="G15" s="17">
        <f>COUNTIFS(all!$G$3:$G$120,'Summary - Region (US)'!$B$4,all!$J$3:$J$120,'Summary - Region (US)'!G$13)</f>
        <v>7</v>
      </c>
      <c r="H15" s="17">
        <f>COUNTIFS(all!$G$3:$G$120,'Summary - Region (US)'!$B$4,all!$J$3:$J$120,'Summary - Region (US)'!H$13)</f>
        <v>1</v>
      </c>
      <c r="I15" s="17">
        <f>COUNTIFS(all!$G$3:$G$120,'Summary - Region (US)'!$B$4,all!$J$3:$J$120,'Summary - Region (US)'!I$13)</f>
        <v>1</v>
      </c>
      <c r="J15" s="15">
        <f t="shared" ref="J15:J20" si="0">SUM(D15:I15)</f>
        <v>12</v>
      </c>
      <c r="K15" s="28">
        <f t="shared" ref="K15:K20" si="1">SUMPRODUCT($D$11:$H$11,D15:H15)/SUM(D15:H15)</f>
        <v>3.7272727272727271</v>
      </c>
    </row>
    <row r="16" spans="1:16" x14ac:dyDescent="0.2">
      <c r="B16" s="81" t="s">
        <v>207</v>
      </c>
      <c r="C16" s="81" t="s">
        <v>207</v>
      </c>
      <c r="D16" s="17">
        <f>COUNTIFS(all!$G$3:$G$120,'Summary - Region (US)'!$B$4,all!$K$3:$K$120,'Summary - Region (US)'!D$13)</f>
        <v>0</v>
      </c>
      <c r="E16" s="17">
        <f>COUNTIFS(all!$G$3:$G$120,'Summary - Region (US)'!$B$4,all!$K$3:$K$120,'Summary - Region (US)'!E$13)</f>
        <v>1</v>
      </c>
      <c r="F16" s="17">
        <f>COUNTIFS(all!$G$3:$G$120,'Summary - Region (US)'!$B$4,all!$K$3:$K$120,'Summary - Region (US)'!F$13)</f>
        <v>1</v>
      </c>
      <c r="G16" s="17">
        <f>COUNTIFS(all!$G$3:$G$120,'Summary - Region (US)'!$B$4,all!$K$3:$K$120,'Summary - Region (US)'!G$13)</f>
        <v>9</v>
      </c>
      <c r="H16" s="17">
        <f>COUNTIFS(all!$G$3:$G$120,'Summary - Region (US)'!$B$4,all!$K$3:$K$120,'Summary - Region (US)'!H$13)</f>
        <v>1</v>
      </c>
      <c r="I16" s="17">
        <f>COUNTIFS(all!$G$3:$G$120,'Summary - Region (US)'!$B$4,all!$K$3:$K$120,'Summary - Region (US)'!I$13)</f>
        <v>0</v>
      </c>
      <c r="J16" s="15">
        <f t="shared" si="0"/>
        <v>12</v>
      </c>
      <c r="K16" s="28">
        <f t="shared" si="1"/>
        <v>3.8333333333333335</v>
      </c>
    </row>
    <row r="17" spans="2:11" x14ac:dyDescent="0.2">
      <c r="B17" s="81" t="s">
        <v>217</v>
      </c>
      <c r="C17" s="81" t="s">
        <v>217</v>
      </c>
      <c r="D17" s="17">
        <f>COUNTIFS(all!$G$3:$G$120,'Summary - Region (US)'!$B$4,all!$L$3:$L$120,'Summary - Region (US)'!D$13)</f>
        <v>0</v>
      </c>
      <c r="E17" s="17">
        <f>COUNTIFS(all!$G$3:$G$120,'Summary - Region (US)'!$B$4,all!$L$3:$L$120,'Summary - Region (US)'!E$13)</f>
        <v>0</v>
      </c>
      <c r="F17" s="17">
        <f>COUNTIFS(all!$G$3:$G$120,'Summary - Region (US)'!$B$4,all!$L$3:$L$120,'Summary - Region (US)'!F$13)</f>
        <v>4</v>
      </c>
      <c r="G17" s="17">
        <f>COUNTIFS(all!$G$3:$G$120,'Summary - Region (US)'!$B$4,all!$L$3:$L$120,'Summary - Region (US)'!G$13)</f>
        <v>4</v>
      </c>
      <c r="H17" s="17">
        <f>COUNTIFS(all!$G$3:$G$120,'Summary - Region (US)'!$B$4,all!$L$3:$L$120,'Summary - Region (US)'!H$13)</f>
        <v>0</v>
      </c>
      <c r="I17" s="17">
        <f>COUNTIFS(all!$G$3:$G$120,'Summary - Region (US)'!$B$4,all!$L$3:$L$120,'Summary - Region (US)'!I$13)</f>
        <v>4</v>
      </c>
      <c r="J17" s="15">
        <f t="shared" si="0"/>
        <v>12</v>
      </c>
      <c r="K17" s="28">
        <f t="shared" si="1"/>
        <v>3.5</v>
      </c>
    </row>
    <row r="18" spans="2:11" x14ac:dyDescent="0.2">
      <c r="B18" s="81" t="s">
        <v>208</v>
      </c>
      <c r="C18" s="81" t="s">
        <v>208</v>
      </c>
      <c r="D18" s="17">
        <f>COUNTIFS(all!$G$3:$G$120,'Summary - Region (US)'!$B$4,all!$M$3:$M$120,'Summary - Region (US)'!D$13)</f>
        <v>0</v>
      </c>
      <c r="E18" s="17">
        <f>COUNTIFS(all!$G$3:$G$120,'Summary - Region (US)'!$B$4,all!$M$3:$M$120,'Summary - Region (US)'!E$13)</f>
        <v>0</v>
      </c>
      <c r="F18" s="17">
        <f>COUNTIFS(all!$G$3:$G$120,'Summary - Region (US)'!$B$4,all!$M$3:$M$120,'Summary - Region (US)'!F$13)</f>
        <v>4</v>
      </c>
      <c r="G18" s="17">
        <f>COUNTIFS(all!$G$3:$G$120,'Summary - Region (US)'!$B$4,all!$M$3:$M$120,'Summary - Region (US)'!G$13)</f>
        <v>5</v>
      </c>
      <c r="H18" s="17">
        <f>COUNTIFS(all!$G$3:$G$120,'Summary - Region (US)'!$B$4,all!$M$3:$M$120,'Summary - Region (US)'!H$13)</f>
        <v>2</v>
      </c>
      <c r="I18" s="17">
        <f>COUNTIFS(all!$G$3:$G$120,'Summary - Region (US)'!$B$4,all!$M$3:$M$120,'Summary - Region (US)'!I$13)</f>
        <v>1</v>
      </c>
      <c r="J18" s="15">
        <f t="shared" si="0"/>
        <v>12</v>
      </c>
      <c r="K18" s="28">
        <f t="shared" si="1"/>
        <v>3.8181818181818183</v>
      </c>
    </row>
    <row r="19" spans="2:11" x14ac:dyDescent="0.2">
      <c r="B19" s="81" t="s">
        <v>209</v>
      </c>
      <c r="C19" s="81" t="s">
        <v>209</v>
      </c>
      <c r="D19" s="17">
        <f>COUNTIFS(all!$G$3:$G$120,'Summary - Region (US)'!$B$4,all!$N$3:$N$120,'Summary - Region (US)'!D$13)</f>
        <v>1</v>
      </c>
      <c r="E19" s="17">
        <f>COUNTIFS(all!$G$3:$G$120,'Summary - Region (US)'!$B$4,all!$N$3:$N$120,'Summary - Region (US)'!E$13)</f>
        <v>1</v>
      </c>
      <c r="F19" s="17">
        <f>COUNTIFS(all!$G$3:$G$120,'Summary - Region (US)'!$B$4,all!$N$3:$N$120,'Summary - Region (US)'!F$13)</f>
        <v>3</v>
      </c>
      <c r="G19" s="17">
        <f>COUNTIFS(all!$G$3:$G$120,'Summary - Region (US)'!$B$4,all!$N$3:$N$120,'Summary - Region (US)'!G$13)</f>
        <v>4</v>
      </c>
      <c r="H19" s="17">
        <f>COUNTIFS(all!$G$3:$G$120,'Summary - Region (US)'!$B$4,all!$N$3:$N$120,'Summary - Region (US)'!H$13)</f>
        <v>1</v>
      </c>
      <c r="I19" s="17">
        <f>COUNTIFS(all!$G$3:$G$120,'Summary - Region (US)'!$B$4,all!$N$3:$N$120,'Summary - Region (US)'!I$13)</f>
        <v>2</v>
      </c>
      <c r="J19" s="15">
        <f t="shared" si="0"/>
        <v>12</v>
      </c>
      <c r="K19" s="28">
        <f t="shared" si="1"/>
        <v>3.3</v>
      </c>
    </row>
    <row r="20" spans="2:11" x14ac:dyDescent="0.2">
      <c r="B20" s="81" t="s">
        <v>210</v>
      </c>
      <c r="C20" s="81" t="s">
        <v>210</v>
      </c>
      <c r="D20" s="17">
        <f>COUNTIFS(all!$G$3:$G$120,'Summary - Region (US)'!$B$4,all!$O$3:$O$120,'Summary - Region (US)'!D$13)</f>
        <v>1</v>
      </c>
      <c r="E20" s="17">
        <f>COUNTIFS(all!$G$3:$G$120,'Summary - Region (US)'!$B$4,all!$O$3:$O$120,'Summary - Region (US)'!E$13)</f>
        <v>2</v>
      </c>
      <c r="F20" s="17">
        <f>COUNTIFS(all!$G$3:$G$120,'Summary - Region (US)'!$B$4,all!$O$3:$O$120,'Summary - Region (US)'!F$13)</f>
        <v>3</v>
      </c>
      <c r="G20" s="17">
        <f>COUNTIFS(all!$G$3:$G$120,'Summary - Region (US)'!$B$4,all!$O$3:$O$120,'Summary - Region (US)'!G$13)</f>
        <v>3</v>
      </c>
      <c r="H20" s="17">
        <f>COUNTIFS(all!$G$3:$G$120,'Summary - Region (US)'!$B$4,all!$O$3:$O$120,'Summary - Region (US)'!H$13)</f>
        <v>1</v>
      </c>
      <c r="I20" s="17">
        <f>COUNTIFS(all!$G$3:$G$120,'Summary - Region (US)'!$B$4,all!$O$3:$O$120,'Summary - Region (US)'!I$13)</f>
        <v>2</v>
      </c>
      <c r="J20" s="15">
        <f t="shared" si="0"/>
        <v>12</v>
      </c>
      <c r="K20" s="28">
        <f t="shared" si="1"/>
        <v>3.1</v>
      </c>
    </row>
    <row r="25" spans="2:11" x14ac:dyDescent="0.2">
      <c r="B25" s="85" t="s">
        <v>272</v>
      </c>
      <c r="C25" s="85" t="s">
        <v>272</v>
      </c>
      <c r="D25" s="85" t="s">
        <v>272</v>
      </c>
      <c r="E25" s="85" t="s">
        <v>272</v>
      </c>
      <c r="F25" s="85" t="s">
        <v>272</v>
      </c>
      <c r="G25" s="85" t="s">
        <v>272</v>
      </c>
      <c r="H25" s="85" t="s">
        <v>272</v>
      </c>
      <c r="I25" s="85" t="s">
        <v>272</v>
      </c>
      <c r="J25" s="85" t="s">
        <v>272</v>
      </c>
      <c r="K25" s="85" t="s">
        <v>272</v>
      </c>
    </row>
    <row r="26" spans="2:11" ht="26" x14ac:dyDescent="0.2">
      <c r="B26" s="83" t="s">
        <v>259</v>
      </c>
      <c r="C26" s="83" t="s">
        <v>259</v>
      </c>
      <c r="D26" s="19" t="s">
        <v>215</v>
      </c>
      <c r="E26" s="19" t="s">
        <v>213</v>
      </c>
      <c r="F26" s="19" t="s">
        <v>211</v>
      </c>
      <c r="G26" s="19" t="s">
        <v>212</v>
      </c>
      <c r="H26" s="19" t="s">
        <v>216</v>
      </c>
      <c r="I26" s="13" t="s">
        <v>214</v>
      </c>
      <c r="J26" s="13" t="s">
        <v>258</v>
      </c>
      <c r="K26" s="29" t="s">
        <v>291</v>
      </c>
    </row>
    <row r="27" spans="2:11" x14ac:dyDescent="0.2">
      <c r="B27" s="81" t="s">
        <v>218</v>
      </c>
      <c r="C27" s="81" t="s">
        <v>218</v>
      </c>
      <c r="D27" s="17">
        <f>COUNTIFS(all!$G$3:$G$120,'Summary - Region (US)'!$B$4,all!$Q$3:$Q$120,'Summary - Region (US)'!D$13)</f>
        <v>0</v>
      </c>
      <c r="E27" s="17">
        <f>COUNTIFS(all!$G$3:$G$120,'Summary - Region (US)'!$B$4,all!$Q$3:$Q$120,'Summary - Region (US)'!E$13)</f>
        <v>0</v>
      </c>
      <c r="F27" s="17">
        <f>COUNTIFS(all!$G$3:$G$120,'Summary - Region (US)'!$B$4,all!$Q$3:$Q$120,'Summary - Region (US)'!F$13)</f>
        <v>3</v>
      </c>
      <c r="G27" s="17">
        <f>COUNTIFS(all!$G$3:$G$120,'Summary - Region (US)'!$B$4,all!$Q$3:$Q$120,'Summary - Region (US)'!G$13)</f>
        <v>5</v>
      </c>
      <c r="H27" s="17">
        <f>COUNTIFS(all!$G$3:$G$120,'Summary - Region (US)'!$B$4,all!$Q$3:$Q$120,'Summary - Region (US)'!H$13)</f>
        <v>3</v>
      </c>
      <c r="I27" s="17">
        <f>COUNTIFS(all!$G$3:$G$120,'Summary - Region (US)'!$B$4,all!$Q$3:$Q$120,'Summary - Region (US)'!I$13)</f>
        <v>0</v>
      </c>
      <c r="J27" s="15">
        <f>SUM(D27:I27)</f>
        <v>11</v>
      </c>
      <c r="K27" s="28">
        <f>SUMPRODUCT($D$11:$H$11,D27:H27)/SUM(D27:H27)</f>
        <v>4</v>
      </c>
    </row>
    <row r="28" spans="2:11" x14ac:dyDescent="0.2">
      <c r="B28" s="81" t="s">
        <v>219</v>
      </c>
      <c r="C28" s="81" t="s">
        <v>219</v>
      </c>
      <c r="D28" s="17">
        <f>COUNTIFS(all!$G$3:$G$120,'Summary - Region (US)'!$B$4,all!$R$3:$R$120,'Summary - Region (US)'!D$13)</f>
        <v>0</v>
      </c>
      <c r="E28" s="17">
        <f>COUNTIFS(all!$G$3:$G$120,'Summary - Region (US)'!$B$4,all!$R$3:$R$120,'Summary - Region (US)'!E$13)</f>
        <v>1</v>
      </c>
      <c r="F28" s="17">
        <f>COUNTIFS(all!$G$3:$G$120,'Summary - Region (US)'!$B$4,all!$R$3:$R$120,'Summary - Region (US)'!F$13)</f>
        <v>1</v>
      </c>
      <c r="G28" s="17">
        <f>COUNTIFS(all!$G$3:$G$120,'Summary - Region (US)'!$B$4,all!$R$3:$R$120,'Summary - Region (US)'!G$13)</f>
        <v>4</v>
      </c>
      <c r="H28" s="17">
        <f>COUNTIFS(all!$G$3:$G$120,'Summary - Region (US)'!$B$4,all!$R$3:$R$120,'Summary - Region (US)'!H$13)</f>
        <v>5</v>
      </c>
      <c r="I28" s="17">
        <f>COUNTIFS(all!$G$3:$G$120,'Summary - Region (US)'!$B$4,all!$R$3:$R$120,'Summary - Region (US)'!I$13)</f>
        <v>0</v>
      </c>
      <c r="J28" s="15">
        <f>SUM(D28:I28)</f>
        <v>11</v>
      </c>
      <c r="K28" s="28">
        <f>SUMPRODUCT($D$11:$H$11,D28:H28)/SUM(D28:H28)</f>
        <v>4.1818181818181817</v>
      </c>
    </row>
    <row r="29" spans="2:11" x14ac:dyDescent="0.2">
      <c r="B29" s="81" t="s">
        <v>220</v>
      </c>
      <c r="C29" s="81" t="s">
        <v>220</v>
      </c>
      <c r="D29" s="17">
        <f>COUNTIFS(all!$G$3:$G$120,'Summary - Region (US)'!$B$4,all!$S$3:$S$120,'Summary - Region (US)'!D$13)</f>
        <v>0</v>
      </c>
      <c r="E29" s="17">
        <f>COUNTIFS(all!$G$3:$G$120,'Summary - Region (US)'!$B$4,all!$S$3:$S$120,'Summary - Region (US)'!E$13)</f>
        <v>1</v>
      </c>
      <c r="F29" s="17">
        <f>COUNTIFS(all!$G$3:$G$120,'Summary - Region (US)'!$B$4,all!$S$3:$S$120,'Summary - Region (US)'!F$13)</f>
        <v>1</v>
      </c>
      <c r="G29" s="17">
        <f>COUNTIFS(all!$G$3:$G$120,'Summary - Region (US)'!$B$4,all!$S$3:$S$120,'Summary - Region (US)'!G$13)</f>
        <v>5</v>
      </c>
      <c r="H29" s="17">
        <f>COUNTIFS(all!$G$3:$G$120,'Summary - Region (US)'!$B$4,all!$S$3:$S$120,'Summary - Region (US)'!H$13)</f>
        <v>4</v>
      </c>
      <c r="I29" s="17">
        <f>COUNTIFS(all!$G$3:$G$120,'Summary - Region (US)'!$B$4,all!$S$3:$S$120,'Summary - Region (US)'!I$13)</f>
        <v>0</v>
      </c>
      <c r="J29" s="15">
        <f>SUM(D29:I29)</f>
        <v>11</v>
      </c>
      <c r="K29" s="28">
        <f>SUMPRODUCT($D$11:$H$11,D29:H29)/SUM(D29:H29)</f>
        <v>4.0909090909090908</v>
      </c>
    </row>
    <row r="34" spans="2:11" x14ac:dyDescent="0.2">
      <c r="B34" s="85" t="s">
        <v>273</v>
      </c>
      <c r="C34" s="85" t="s">
        <v>273</v>
      </c>
      <c r="D34" s="85" t="s">
        <v>273</v>
      </c>
      <c r="E34" s="85" t="s">
        <v>273</v>
      </c>
      <c r="F34" s="85" t="s">
        <v>273</v>
      </c>
      <c r="G34" s="85" t="s">
        <v>273</v>
      </c>
      <c r="H34" s="85" t="s">
        <v>273</v>
      </c>
      <c r="I34" s="85" t="s">
        <v>273</v>
      </c>
      <c r="J34" s="85" t="s">
        <v>273</v>
      </c>
      <c r="K34" s="85" t="s">
        <v>273</v>
      </c>
    </row>
    <row r="35" spans="2:11" ht="26" x14ac:dyDescent="0.2">
      <c r="B35" s="83" t="s">
        <v>259</v>
      </c>
      <c r="C35" s="83" t="s">
        <v>259</v>
      </c>
      <c r="D35" s="19" t="s">
        <v>215</v>
      </c>
      <c r="E35" s="19" t="s">
        <v>213</v>
      </c>
      <c r="F35" s="19" t="s">
        <v>211</v>
      </c>
      <c r="G35" s="19" t="s">
        <v>212</v>
      </c>
      <c r="H35" s="19" t="s">
        <v>216</v>
      </c>
      <c r="I35" s="13" t="s">
        <v>214</v>
      </c>
      <c r="J35" s="13" t="s">
        <v>258</v>
      </c>
      <c r="K35" s="29" t="s">
        <v>291</v>
      </c>
    </row>
    <row r="36" spans="2:11" x14ac:dyDescent="0.2">
      <c r="B36" s="81" t="s">
        <v>221</v>
      </c>
      <c r="C36" s="81" t="s">
        <v>221</v>
      </c>
      <c r="D36" s="17">
        <f>COUNTIFS(all!$G$3:$G$120,'Summary - Region (US)'!$B$4,all!$U$3:$U$120,'Summary - Region (US)'!D$13)</f>
        <v>0</v>
      </c>
      <c r="E36" s="17">
        <f>COUNTIFS(all!$G$3:$G$120,'Summary - Region (US)'!$B$4,all!$U$3:$U$120,'Summary - Region (US)'!E$13)</f>
        <v>0</v>
      </c>
      <c r="F36" s="17">
        <f>COUNTIFS(all!$G$3:$G$120,'Summary - Region (US)'!$B$4,all!$U$3:$U$120,'Summary - Region (US)'!F$13)</f>
        <v>3</v>
      </c>
      <c r="G36" s="17">
        <f>COUNTIFS(all!$G$3:$G$120,'Summary - Region (US)'!$B$4,all!$U$3:$U$120,'Summary - Region (US)'!G$13)</f>
        <v>7</v>
      </c>
      <c r="H36" s="17">
        <f>COUNTIFS(all!$G$3:$G$120,'Summary - Region (US)'!$B$4,all!$U$3:$U$120,'Summary - Region (US)'!H$13)</f>
        <v>2</v>
      </c>
      <c r="I36" s="17">
        <f>COUNTIFS(all!$G$3:$G$120,'Summary - Region (US)'!$B$4,all!$U$3:$U$120,'Summary - Region (US)'!I$13)</f>
        <v>0</v>
      </c>
      <c r="J36" s="15">
        <f>SUM(D36:I36)</f>
        <v>12</v>
      </c>
      <c r="K36" s="28">
        <f>SUMPRODUCT($D$11:$H$11,D36:H36)/SUM(D36:H36)</f>
        <v>3.9166666666666665</v>
      </c>
    </row>
    <row r="37" spans="2:11" x14ac:dyDescent="0.2">
      <c r="B37" s="81" t="s">
        <v>222</v>
      </c>
      <c r="C37" s="81" t="s">
        <v>222</v>
      </c>
      <c r="D37" s="17">
        <f>COUNTIFS(all!$G$3:$G$120,'Summary - Region (US)'!$B$4,all!$V$3:$V$120,'Summary - Region (US)'!D$13)</f>
        <v>0</v>
      </c>
      <c r="E37" s="17">
        <f>COUNTIFS(all!$G$3:$G$120,'Summary - Region (US)'!$B$4,all!$V$3:$V$120,'Summary - Region (US)'!E$13)</f>
        <v>0</v>
      </c>
      <c r="F37" s="17">
        <f>COUNTIFS(all!$G$3:$G$120,'Summary - Region (US)'!$B$4,all!$V$3:$V$120,'Summary - Region (US)'!F$13)</f>
        <v>1</v>
      </c>
      <c r="G37" s="17">
        <f>COUNTIFS(all!$G$3:$G$120,'Summary - Region (US)'!$B$4,all!$V$3:$V$120,'Summary - Region (US)'!G$13)</f>
        <v>6</v>
      </c>
      <c r="H37" s="17">
        <f>COUNTIFS(all!$G$3:$G$120,'Summary - Region (US)'!$B$4,all!$V$3:$V$120,'Summary - Region (US)'!H$13)</f>
        <v>5</v>
      </c>
      <c r="I37" s="17">
        <f>COUNTIFS(all!$G$3:$G$120,'Summary - Region (US)'!$B$4,all!$V$3:$V$120,'Summary - Region (US)'!I$13)</f>
        <v>0</v>
      </c>
      <c r="J37" s="15">
        <f>SUM(D37:I37)</f>
        <v>12</v>
      </c>
      <c r="K37" s="28">
        <f>SUMPRODUCT($D$11:$H$11,D37:H37)/SUM(D37:H37)</f>
        <v>4.333333333333333</v>
      </c>
    </row>
    <row r="38" spans="2:11" x14ac:dyDescent="0.2">
      <c r="B38" s="81" t="s">
        <v>223</v>
      </c>
      <c r="C38" s="81" t="s">
        <v>223</v>
      </c>
      <c r="D38" s="17">
        <f>COUNTIFS(all!$G$3:$G$120,'Summary - Region (US)'!$B$4,all!$W$3:$W$120,'Summary - Region (US)'!D$13)</f>
        <v>0</v>
      </c>
      <c r="E38" s="17">
        <f>COUNTIFS(all!$G$3:$G$120,'Summary - Region (US)'!$B$4,all!$W$3:$W$120,'Summary - Region (US)'!E$13)</f>
        <v>0</v>
      </c>
      <c r="F38" s="17">
        <f>COUNTIFS(all!$G$3:$G$120,'Summary - Region (US)'!$B$4,all!$W$3:$W$120,'Summary - Region (US)'!F$13)</f>
        <v>2</v>
      </c>
      <c r="G38" s="17">
        <f>COUNTIFS(all!$G$3:$G$120,'Summary - Region (US)'!$B$4,all!$W$3:$W$120,'Summary - Region (US)'!G$13)</f>
        <v>7</v>
      </c>
      <c r="H38" s="17">
        <f>COUNTIFS(all!$G$3:$G$120,'Summary - Region (US)'!$B$4,all!$W$3:$W$120,'Summary - Region (US)'!H$13)</f>
        <v>3</v>
      </c>
      <c r="I38" s="17">
        <f>COUNTIFS(all!$G$3:$G$120,'Summary - Region (US)'!$B$4,all!$W$3:$W$120,'Summary - Region (US)'!I$13)</f>
        <v>0</v>
      </c>
      <c r="J38" s="15">
        <f>SUM(D38:I38)</f>
        <v>12</v>
      </c>
      <c r="K38" s="28">
        <f>SUMPRODUCT($D$11:$H$11,D38:H38)/SUM(D38:H38)</f>
        <v>4.083333333333333</v>
      </c>
    </row>
    <row r="39" spans="2:11" x14ac:dyDescent="0.2">
      <c r="B39" s="81" t="s">
        <v>224</v>
      </c>
      <c r="C39" s="81" t="s">
        <v>224</v>
      </c>
      <c r="D39" s="17">
        <f>COUNTIFS(all!$G$3:$G$120,'Summary - Region (US)'!$B$4,all!$X$3:$X$120,'Summary - Region (US)'!D$13)</f>
        <v>0</v>
      </c>
      <c r="E39" s="17">
        <f>COUNTIFS(all!$G$3:$G$120,'Summary - Region (US)'!$B$4,all!$X$3:$X$120,'Summary - Region (US)'!E$13)</f>
        <v>0</v>
      </c>
      <c r="F39" s="17">
        <f>COUNTIFS(all!$G$3:$G$120,'Summary - Region (US)'!$B$4,all!$X$3:$X$120,'Summary - Region (US)'!F$13)</f>
        <v>2</v>
      </c>
      <c r="G39" s="17">
        <f>COUNTIFS(all!$G$3:$G$120,'Summary - Region (US)'!$B$4,all!$X$3:$X$120,'Summary - Region (US)'!G$13)</f>
        <v>7</v>
      </c>
      <c r="H39" s="17">
        <f>COUNTIFS(all!$G$3:$G$120,'Summary - Region (US)'!$B$4,all!$X$3:$X$120,'Summary - Region (US)'!H$13)</f>
        <v>3</v>
      </c>
      <c r="I39" s="17">
        <f>COUNTIFS(all!$G$3:$G$120,'Summary - Region (US)'!$B$4,all!$X$3:$X$120,'Summary - Region (US)'!I$13)</f>
        <v>0</v>
      </c>
      <c r="J39" s="15">
        <f>SUM(D39:I39)</f>
        <v>12</v>
      </c>
      <c r="K39" s="28">
        <f>SUMPRODUCT($D$11:$H$11,D39:H39)/SUM(D39:H39)</f>
        <v>4.083333333333333</v>
      </c>
    </row>
    <row r="42" spans="2:11" x14ac:dyDescent="0.2">
      <c r="B42" s="82" t="s">
        <v>274</v>
      </c>
      <c r="C42" s="82" t="s">
        <v>274</v>
      </c>
      <c r="D42" s="82" t="s">
        <v>274</v>
      </c>
      <c r="E42" s="82" t="s">
        <v>274</v>
      </c>
      <c r="F42" s="82" t="s">
        <v>274</v>
      </c>
      <c r="G42" s="82" t="s">
        <v>274</v>
      </c>
      <c r="H42" s="82" t="s">
        <v>274</v>
      </c>
      <c r="I42" s="82" t="s">
        <v>274</v>
      </c>
      <c r="J42" s="82" t="s">
        <v>274</v>
      </c>
      <c r="K42" s="82" t="s">
        <v>274</v>
      </c>
    </row>
    <row r="43" spans="2:11" ht="26" x14ac:dyDescent="0.2">
      <c r="B43" s="83" t="s">
        <v>259</v>
      </c>
      <c r="C43" s="83" t="s">
        <v>259</v>
      </c>
      <c r="D43" s="19" t="s">
        <v>215</v>
      </c>
      <c r="E43" s="19" t="s">
        <v>213</v>
      </c>
      <c r="F43" s="19" t="s">
        <v>211</v>
      </c>
      <c r="G43" s="19" t="s">
        <v>212</v>
      </c>
      <c r="H43" s="19" t="s">
        <v>216</v>
      </c>
      <c r="I43" s="13" t="s">
        <v>214</v>
      </c>
      <c r="J43" s="13" t="s">
        <v>258</v>
      </c>
      <c r="K43" s="29" t="s">
        <v>291</v>
      </c>
    </row>
    <row r="44" spans="2:11" x14ac:dyDescent="0.2">
      <c r="B44" s="81" t="s">
        <v>225</v>
      </c>
      <c r="C44" s="81" t="s">
        <v>225</v>
      </c>
      <c r="D44" s="17">
        <f>COUNTIFS(all!$G$3:$G$120,'Summary - Region (US)'!$B$4,all!$Z$3:$Z$120,'Summary - Region (US)'!D$13)</f>
        <v>1</v>
      </c>
      <c r="E44" s="17">
        <f>COUNTIFS(all!$G$3:$G$120,'Summary - Region (US)'!$B$4,all!$Z$3:$Z$120,'Summary - Region (US)'!E$13)</f>
        <v>0</v>
      </c>
      <c r="F44" s="17">
        <f>COUNTIFS(all!$G$3:$G$120,'Summary - Region (US)'!$B$4,all!$Z$3:$Z$120,'Summary - Region (US)'!F$13)</f>
        <v>1</v>
      </c>
      <c r="G44" s="17">
        <f>COUNTIFS(all!$G$3:$G$120,'Summary - Region (US)'!$B$4,all!$Z$3:$Z$120,'Summary - Region (US)'!G$13)</f>
        <v>4</v>
      </c>
      <c r="H44" s="17">
        <f>COUNTIFS(all!$G$3:$G$120,'Summary - Region (US)'!$B$4,all!$Z$3:$Z$120,'Summary - Region (US)'!H$13)</f>
        <v>1</v>
      </c>
      <c r="I44" s="17">
        <f>COUNTIFS(all!$G$3:$G$120,'Summary - Region (US)'!$B$4,all!$Z$3:$Z$120,'Summary - Region (US)'!I$13)</f>
        <v>0</v>
      </c>
      <c r="J44" s="15">
        <f>SUM(D44:I44)</f>
        <v>7</v>
      </c>
      <c r="K44" s="28">
        <f>SUMPRODUCT($D$11:$H$11,D44:H44)/SUM(D44:H44)</f>
        <v>3.5714285714285716</v>
      </c>
    </row>
    <row r="45" spans="2:11" x14ac:dyDescent="0.2">
      <c r="B45" s="81" t="s">
        <v>226</v>
      </c>
      <c r="C45" s="81" t="s">
        <v>226</v>
      </c>
      <c r="D45" s="17">
        <f>COUNTIFS(all!$G$3:$G$120,'Summary - Region (US)'!$B$4,all!$AA$3:$AA$120,'Summary - Region (US)'!D$13)</f>
        <v>0</v>
      </c>
      <c r="E45" s="17">
        <f>COUNTIFS(all!$G$3:$G$120,'Summary - Region (US)'!$B$4,all!$AA$3:$AA$120,'Summary - Region (US)'!E$13)</f>
        <v>0</v>
      </c>
      <c r="F45" s="17">
        <f>COUNTIFS(all!$G$3:$G$120,'Summary - Region (US)'!$B$4,all!$AA$3:$AA$120,'Summary - Region (US)'!F$13)</f>
        <v>3</v>
      </c>
      <c r="G45" s="17">
        <f>COUNTIFS(all!$G$3:$G$120,'Summary - Region (US)'!$B$4,all!$AA$3:$AA$120,'Summary - Region (US)'!G$13)</f>
        <v>2</v>
      </c>
      <c r="H45" s="17">
        <f>COUNTIFS(all!$G$3:$G$120,'Summary - Region (US)'!$B$4,all!$AA$3:$AA$120,'Summary - Region (US)'!H$13)</f>
        <v>2</v>
      </c>
      <c r="I45" s="17">
        <f>COUNTIFS(all!$G$3:$G$120,'Summary - Region (US)'!$B$4,all!$AA$3:$AA$120,'Summary - Region (US)'!I$13)</f>
        <v>0</v>
      </c>
      <c r="J45" s="15">
        <f>SUM(D45:I45)</f>
        <v>7</v>
      </c>
      <c r="K45" s="28">
        <f>SUMPRODUCT($D$11:$H$11,D45:H45)/SUM(D45:H45)</f>
        <v>3.8571428571428572</v>
      </c>
    </row>
    <row r="46" spans="2:11" x14ac:dyDescent="0.2">
      <c r="B46" s="81" t="s">
        <v>227</v>
      </c>
      <c r="C46" s="81" t="s">
        <v>227</v>
      </c>
      <c r="D46" s="17">
        <f>COUNTIFS(all!$G$3:$G$120,'Summary - Region (US)'!$B$4,all!$AB$3:$AB$120,'Summary - Region (US)'!D$13)</f>
        <v>0</v>
      </c>
      <c r="E46" s="17">
        <f>COUNTIFS(all!$G$3:$G$120,'Summary - Region (US)'!$B$4,all!$AB$3:$AB$120,'Summary - Region (US)'!E$13)</f>
        <v>0</v>
      </c>
      <c r="F46" s="17">
        <f>COUNTIFS(all!$G$3:$G$120,'Summary - Region (US)'!$B$4,all!$AB$3:$AB$120,'Summary - Region (US)'!F$13)</f>
        <v>1</v>
      </c>
      <c r="G46" s="17">
        <f>COUNTIFS(all!$G$3:$G$120,'Summary - Region (US)'!$B$4,all!$AB$3:$AB$120,'Summary - Region (US)'!G$13)</f>
        <v>4</v>
      </c>
      <c r="H46" s="17">
        <f>COUNTIFS(all!$G$3:$G$120,'Summary - Region (US)'!$B$4,all!$AB$3:$AB$120,'Summary - Region (US)'!H$13)</f>
        <v>2</v>
      </c>
      <c r="I46" s="17">
        <f>COUNTIFS(all!$G$3:$G$120,'Summary - Region (US)'!$B$4,all!$AB$3:$AB$120,'Summary - Region (US)'!I$13)</f>
        <v>0</v>
      </c>
      <c r="J46" s="15">
        <f>SUM(D46:I46)</f>
        <v>7</v>
      </c>
      <c r="K46" s="28">
        <f>SUMPRODUCT($D$11:$H$11,D46:H46)/SUM(D46:H46)</f>
        <v>4.1428571428571432</v>
      </c>
    </row>
    <row r="51" spans="1:11" x14ac:dyDescent="0.2">
      <c r="B51" s="82" t="s">
        <v>275</v>
      </c>
      <c r="C51" s="82" t="s">
        <v>275</v>
      </c>
      <c r="D51" s="82" t="s">
        <v>275</v>
      </c>
      <c r="E51" s="82" t="s">
        <v>275</v>
      </c>
      <c r="F51" s="82" t="s">
        <v>275</v>
      </c>
      <c r="G51" s="82" t="s">
        <v>275</v>
      </c>
      <c r="H51" s="82" t="s">
        <v>275</v>
      </c>
      <c r="I51" s="82" t="s">
        <v>275</v>
      </c>
      <c r="J51" s="82" t="s">
        <v>275</v>
      </c>
      <c r="K51" s="82" t="s">
        <v>275</v>
      </c>
    </row>
    <row r="52" spans="1:11" ht="26" x14ac:dyDescent="0.2">
      <c r="B52" s="84" t="s">
        <v>259</v>
      </c>
      <c r="C52" s="84" t="s">
        <v>259</v>
      </c>
      <c r="D52" s="19" t="s">
        <v>215</v>
      </c>
      <c r="E52" s="19" t="s">
        <v>213</v>
      </c>
      <c r="F52" s="19" t="s">
        <v>211</v>
      </c>
      <c r="G52" s="19" t="s">
        <v>212</v>
      </c>
      <c r="H52" s="19" t="s">
        <v>216</v>
      </c>
      <c r="I52" s="12" t="s">
        <v>214</v>
      </c>
      <c r="J52" s="13" t="s">
        <v>258</v>
      </c>
      <c r="K52" s="29" t="s">
        <v>291</v>
      </c>
    </row>
    <row r="53" spans="1:11" x14ac:dyDescent="0.2">
      <c r="B53" s="81" t="s">
        <v>228</v>
      </c>
      <c r="C53" s="81" t="s">
        <v>228</v>
      </c>
      <c r="D53" s="17">
        <f>COUNTIFS(all!$G$3:$G$120,'Summary - Region (US)'!$B$4,all!$AD$3:$AD$120,'Summary - Region (US)'!D$13)</f>
        <v>0</v>
      </c>
      <c r="E53" s="17">
        <f>COUNTIFS(all!$G$3:$G$120,'Summary - Region (US)'!$B$4,all!$AD$3:$AD$120,'Summary - Region (US)'!E$13)</f>
        <v>0</v>
      </c>
      <c r="F53" s="17">
        <f>COUNTIFS(all!$G$3:$G$120,'Summary - Region (US)'!$B$4,all!$AD$3:$AD$120,'Summary - Region (US)'!F$13)</f>
        <v>0</v>
      </c>
      <c r="G53" s="17">
        <f>COUNTIFS(all!$G$3:$G$120,'Summary - Region (US)'!$B$4,all!$AD$3:$AD$120,'Summary - Region (US)'!G$13)</f>
        <v>3</v>
      </c>
      <c r="H53" s="17">
        <f>COUNTIFS(all!$G$3:$G$120,'Summary - Region (US)'!$B$4,all!$AD$3:$AD$120,'Summary - Region (US)'!H$13)</f>
        <v>1</v>
      </c>
      <c r="I53" s="17">
        <f>COUNTIFS(all!$G$3:$G$120,'Summary - Region (US)'!$B$4,all!$AD$3:$AD$120,'Summary - Region (US)'!I$13)</f>
        <v>0</v>
      </c>
      <c r="J53" s="15">
        <f>SUM(D53:I53)</f>
        <v>4</v>
      </c>
      <c r="K53" s="28">
        <f>SUMPRODUCT($D$11:$H$11,D53:H53)/SUM(D53:H53)</f>
        <v>4.25</v>
      </c>
    </row>
    <row r="54" spans="1:11" x14ac:dyDescent="0.2">
      <c r="B54" s="81" t="s">
        <v>229</v>
      </c>
      <c r="C54" s="81" t="s">
        <v>229</v>
      </c>
      <c r="D54" s="17">
        <f>COUNTIFS(all!$G$3:$G$120,'Summary - Region (US)'!$B$4,all!$AE$3:$AE$120,'Summary - Region (US)'!D$13)</f>
        <v>0</v>
      </c>
      <c r="E54" s="17">
        <f>COUNTIFS(all!$G$3:$G$120,'Summary - Region (US)'!$B$4,all!$AE$3:$AE$120,'Summary - Region (US)'!E$13)</f>
        <v>0</v>
      </c>
      <c r="F54" s="17">
        <f>COUNTIFS(all!$G$3:$G$120,'Summary - Region (US)'!$B$4,all!$AE$3:$AE$120,'Summary - Region (US)'!F$13)</f>
        <v>1</v>
      </c>
      <c r="G54" s="17">
        <f>COUNTIFS(all!$G$3:$G$120,'Summary - Region (US)'!$B$4,all!$AE$3:$AE$120,'Summary - Region (US)'!G$13)</f>
        <v>2</v>
      </c>
      <c r="H54" s="17">
        <f>COUNTIFS(all!$G$3:$G$120,'Summary - Region (US)'!$B$4,all!$AE$3:$AE$120,'Summary - Region (US)'!H$13)</f>
        <v>1</v>
      </c>
      <c r="I54" s="17">
        <f>COUNTIFS(all!$G$3:$G$120,'Summary - Region (US)'!$B$4,all!$AE$3:$AE$120,'Summary - Region (US)'!I$13)</f>
        <v>0</v>
      </c>
      <c r="J54" s="15">
        <f>SUM(D54:I54)</f>
        <v>4</v>
      </c>
      <c r="K54" s="28">
        <f>SUMPRODUCT($D$11:$H$11,D54:H54)/SUM(D54:H54)</f>
        <v>4</v>
      </c>
    </row>
    <row r="55" spans="1:11" x14ac:dyDescent="0.2">
      <c r="B55" s="81" t="s">
        <v>230</v>
      </c>
      <c r="C55" s="81" t="s">
        <v>230</v>
      </c>
      <c r="D55" s="17">
        <f>COUNTIFS(all!$G$3:$G$120,'Summary - Region (US)'!$B$4,all!$AF$3:$AF$120,'Summary - Region (US)'!D$13)</f>
        <v>0</v>
      </c>
      <c r="E55" s="17">
        <f>COUNTIFS(all!$G$3:$G$120,'Summary - Region (US)'!$B$4,all!$AF$3:$AF$120,'Summary - Region (US)'!E$13)</f>
        <v>0</v>
      </c>
      <c r="F55" s="17">
        <f>COUNTIFS(all!$G$3:$G$120,'Summary - Region (US)'!$B$4,all!$AF$3:$AF$120,'Summary - Region (US)'!F$13)</f>
        <v>0</v>
      </c>
      <c r="G55" s="17">
        <f>COUNTIFS(all!$G$3:$G$120,'Summary - Region (US)'!$B$4,all!$AF$3:$AF$120,'Summary - Region (US)'!G$13)</f>
        <v>2</v>
      </c>
      <c r="H55" s="17">
        <f>COUNTIFS(all!$G$3:$G$120,'Summary - Region (US)'!$B$4,all!$AF$3:$AF$120,'Summary - Region (US)'!H$13)</f>
        <v>2</v>
      </c>
      <c r="I55" s="17">
        <f>COUNTIFS(all!$G$3:$G$120,'Summary - Region (US)'!$B$4,all!$AF$3:$AF$120,'Summary - Region (US)'!I$13)</f>
        <v>0</v>
      </c>
      <c r="J55" s="15">
        <f>SUM(D55:I55)</f>
        <v>4</v>
      </c>
      <c r="K55" s="28">
        <f>SUMPRODUCT($D$11:$H$11,D55:H55)/SUM(D55:H55)</f>
        <v>4.5</v>
      </c>
    </row>
    <row r="60" spans="1:11" x14ac:dyDescent="0.2">
      <c r="A60" t="s">
        <v>280</v>
      </c>
    </row>
    <row r="61" spans="1:11" x14ac:dyDescent="0.2">
      <c r="B61" s="10" t="s">
        <v>278</v>
      </c>
      <c r="C61" s="10" t="s">
        <v>277</v>
      </c>
      <c r="D61" s="10" t="s">
        <v>261</v>
      </c>
    </row>
    <row r="62" spans="1:11" x14ac:dyDescent="0.2">
      <c r="B62" t="s">
        <v>52</v>
      </c>
      <c r="C62" t="s">
        <v>126</v>
      </c>
      <c r="D62" t="s">
        <v>50</v>
      </c>
    </row>
    <row r="63" spans="1:11" x14ac:dyDescent="0.2">
      <c r="B63" t="s">
        <v>279</v>
      </c>
      <c r="C63" t="s">
        <v>153</v>
      </c>
      <c r="D63" t="s">
        <v>57</v>
      </c>
    </row>
    <row r="64" spans="1:11" x14ac:dyDescent="0.2">
      <c r="B64" t="s">
        <v>108</v>
      </c>
      <c r="C64" t="s">
        <v>167</v>
      </c>
      <c r="D64" t="s">
        <v>59</v>
      </c>
    </row>
    <row r="65" spans="2:4" x14ac:dyDescent="0.2">
      <c r="B65" t="s">
        <v>324</v>
      </c>
      <c r="C65" t="s">
        <v>51</v>
      </c>
      <c r="D65" t="s">
        <v>144</v>
      </c>
    </row>
    <row r="66" spans="2:4" x14ac:dyDescent="0.2">
      <c r="C66" t="s">
        <v>88</v>
      </c>
      <c r="D66" t="s">
        <v>93</v>
      </c>
    </row>
    <row r="67" spans="2:4" x14ac:dyDescent="0.2">
      <c r="C67" t="s">
        <v>159</v>
      </c>
    </row>
  </sheetData>
  <mergeCells count="33">
    <mergeCell ref="B7:P7"/>
    <mergeCell ref="B8:C8"/>
    <mergeCell ref="B9:C9"/>
    <mergeCell ref="B12:K12"/>
    <mergeCell ref="B13:C13"/>
    <mergeCell ref="B14:C14"/>
    <mergeCell ref="B15:C15"/>
    <mergeCell ref="B16:C16"/>
    <mergeCell ref="B17:C17"/>
    <mergeCell ref="B18:C18"/>
    <mergeCell ref="B19:C19"/>
    <mergeCell ref="B20:C20"/>
    <mergeCell ref="B25:K25"/>
    <mergeCell ref="B26:C26"/>
    <mergeCell ref="B27:C27"/>
    <mergeCell ref="B28:C28"/>
    <mergeCell ref="B29:C29"/>
    <mergeCell ref="B34:K34"/>
    <mergeCell ref="B35:C35"/>
    <mergeCell ref="B36:C36"/>
    <mergeCell ref="B37:C37"/>
    <mergeCell ref="B38:C38"/>
    <mergeCell ref="B39:C39"/>
    <mergeCell ref="B42:K42"/>
    <mergeCell ref="B53:C53"/>
    <mergeCell ref="B54:C54"/>
    <mergeCell ref="B55:C55"/>
    <mergeCell ref="B43:C43"/>
    <mergeCell ref="B44:C44"/>
    <mergeCell ref="B45:C45"/>
    <mergeCell ref="B46:C46"/>
    <mergeCell ref="B51:K51"/>
    <mergeCell ref="B52:C52"/>
  </mergeCells>
  <conditionalFormatting sqref="B9:N9">
    <cfRule type="dataBar" priority="9">
      <dataBar>
        <cfvo type="min"/>
        <cfvo type="max"/>
        <color rgb="FF638EC6"/>
      </dataBar>
      <extLst>
        <ext xmlns:x14="http://schemas.microsoft.com/office/spreadsheetml/2009/9/main" uri="{B025F937-C7B1-47D3-B67F-A62EFF666E3E}">
          <x14:id>{F5EA6C6E-86EA-2D4C-8E39-88522F4E41B9}</x14:id>
        </ext>
      </extLst>
    </cfRule>
  </conditionalFormatting>
  <conditionalFormatting sqref="D9:N9">
    <cfRule type="dataBar" priority="1">
      <dataBar>
        <cfvo type="min"/>
        <cfvo type="max"/>
        <color rgb="FF638EC6"/>
      </dataBar>
      <extLst>
        <ext xmlns:x14="http://schemas.microsoft.com/office/spreadsheetml/2009/9/main" uri="{B025F937-C7B1-47D3-B67F-A62EFF666E3E}">
          <x14:id>{FC7B1054-3F88-054A-B5AD-B8D20BDFB724}</x14:id>
        </ext>
      </extLst>
    </cfRule>
  </conditionalFormatting>
  <conditionalFormatting sqref="D14:H20">
    <cfRule type="dataBar" priority="2">
      <dataBar>
        <cfvo type="min"/>
        <cfvo type="max"/>
        <color rgb="FF638EC6"/>
      </dataBar>
      <extLst>
        <ext xmlns:x14="http://schemas.microsoft.com/office/spreadsheetml/2009/9/main" uri="{B025F937-C7B1-47D3-B67F-A62EFF666E3E}">
          <x14:id>{893E9CB8-131A-6944-9CAB-D72830CEE4EF}</x14:id>
        </ext>
      </extLst>
    </cfRule>
  </conditionalFormatting>
  <conditionalFormatting sqref="D27:I29">
    <cfRule type="dataBar" priority="8">
      <dataBar>
        <cfvo type="min"/>
        <cfvo type="max"/>
        <color rgb="FF638EC6"/>
      </dataBar>
      <extLst>
        <ext xmlns:x14="http://schemas.microsoft.com/office/spreadsheetml/2009/9/main" uri="{B025F937-C7B1-47D3-B67F-A62EFF666E3E}">
          <x14:id>{5984ADB5-E0BF-294C-BE37-7607E0F8B41F}</x14:id>
        </ext>
      </extLst>
    </cfRule>
  </conditionalFormatting>
  <conditionalFormatting sqref="D36:I39">
    <cfRule type="dataBar" priority="7">
      <dataBar>
        <cfvo type="min"/>
        <cfvo type="max"/>
        <color rgb="FF638EC6"/>
      </dataBar>
      <extLst>
        <ext xmlns:x14="http://schemas.microsoft.com/office/spreadsheetml/2009/9/main" uri="{B025F937-C7B1-47D3-B67F-A62EFF666E3E}">
          <x14:id>{662533F9-A961-424D-A734-89142AD5F8CA}</x14:id>
        </ext>
      </extLst>
    </cfRule>
  </conditionalFormatting>
  <conditionalFormatting sqref="D53:H55">
    <cfRule type="dataBar" priority="5">
      <dataBar>
        <cfvo type="min"/>
        <cfvo type="max"/>
        <color rgb="FF638EC6"/>
      </dataBar>
      <extLst>
        <ext xmlns:x14="http://schemas.microsoft.com/office/spreadsheetml/2009/9/main" uri="{B025F937-C7B1-47D3-B67F-A62EFF666E3E}">
          <x14:id>{5D960A9A-271A-D743-A13E-488A7E162726}</x14:id>
        </ext>
      </extLst>
    </cfRule>
  </conditionalFormatting>
  <conditionalFormatting sqref="D44:H46">
    <cfRule type="dataBar" priority="6">
      <dataBar>
        <cfvo type="min"/>
        <cfvo type="max"/>
        <color rgb="FF638EC6"/>
      </dataBar>
      <extLst>
        <ext xmlns:x14="http://schemas.microsoft.com/office/spreadsheetml/2009/9/main" uri="{B025F937-C7B1-47D3-B67F-A62EFF666E3E}">
          <x14:id>{F2965554-065E-1148-8EA2-BA667497DE29}</x14:id>
        </ext>
      </extLst>
    </cfRule>
  </conditionalFormatting>
  <conditionalFormatting sqref="D36:H39">
    <cfRule type="dataBar" priority="4">
      <dataBar>
        <cfvo type="min"/>
        <cfvo type="max"/>
        <color rgb="FF638EC6"/>
      </dataBar>
      <extLst>
        <ext xmlns:x14="http://schemas.microsoft.com/office/spreadsheetml/2009/9/main" uri="{B025F937-C7B1-47D3-B67F-A62EFF666E3E}">
          <x14:id>{EF78E9A6-CF8D-714C-9E06-A3527DF05F97}</x14:id>
        </ext>
      </extLst>
    </cfRule>
  </conditionalFormatting>
  <conditionalFormatting sqref="D27:H29">
    <cfRule type="dataBar" priority="3">
      <dataBar>
        <cfvo type="min"/>
        <cfvo type="max"/>
        <color rgb="FF638EC6"/>
      </dataBar>
      <extLst>
        <ext xmlns:x14="http://schemas.microsoft.com/office/spreadsheetml/2009/9/main" uri="{B025F937-C7B1-47D3-B67F-A62EFF666E3E}">
          <x14:id>{5C34957A-4562-7F4A-88DB-120897F59890}</x14:id>
        </ext>
      </extLst>
    </cfRule>
  </conditionalFormatting>
  <dataValidations count="2">
    <dataValidation type="list" allowBlank="1" showInputMessage="1" showErrorMessage="1" sqref="B5">
      <formula1>$C$62:$C$66</formula1>
    </dataValidation>
    <dataValidation type="list" allowBlank="1" showInputMessage="1" showErrorMessage="1" sqref="B4">
      <formula1>$B$62:$B$64</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5EA6C6E-86EA-2D4C-8E39-88522F4E41B9}">
            <x14:dataBar minLength="0" maxLength="100" negativeBarColorSameAsPositive="1" axisPosition="none">
              <x14:cfvo type="min"/>
              <x14:cfvo type="max"/>
            </x14:dataBar>
          </x14:cfRule>
          <xm:sqref>B9:N9</xm:sqref>
        </x14:conditionalFormatting>
        <x14:conditionalFormatting xmlns:xm="http://schemas.microsoft.com/office/excel/2006/main">
          <x14:cfRule type="dataBar" id="{FC7B1054-3F88-054A-B5AD-B8D20BDFB724}">
            <x14:dataBar minLength="0" maxLength="100" negativeBarColorSameAsPositive="1" axisPosition="none">
              <x14:cfvo type="min"/>
              <x14:cfvo type="max"/>
            </x14:dataBar>
          </x14:cfRule>
          <xm:sqref>D9:N9</xm:sqref>
        </x14:conditionalFormatting>
        <x14:conditionalFormatting xmlns:xm="http://schemas.microsoft.com/office/excel/2006/main">
          <x14:cfRule type="dataBar" id="{893E9CB8-131A-6944-9CAB-D72830CEE4EF}">
            <x14:dataBar minLength="0" maxLength="100" negativeBarColorSameAsPositive="1" axisPosition="none">
              <x14:cfvo type="min"/>
              <x14:cfvo type="max"/>
            </x14:dataBar>
          </x14:cfRule>
          <xm:sqref>D14:H20</xm:sqref>
        </x14:conditionalFormatting>
        <x14:conditionalFormatting xmlns:xm="http://schemas.microsoft.com/office/excel/2006/main">
          <x14:cfRule type="dataBar" id="{5984ADB5-E0BF-294C-BE37-7607E0F8B41F}">
            <x14:dataBar minLength="0" maxLength="100" negativeBarColorSameAsPositive="1" axisPosition="none">
              <x14:cfvo type="min"/>
              <x14:cfvo type="max"/>
            </x14:dataBar>
          </x14:cfRule>
          <xm:sqref>D27:I29</xm:sqref>
        </x14:conditionalFormatting>
        <x14:conditionalFormatting xmlns:xm="http://schemas.microsoft.com/office/excel/2006/main">
          <x14:cfRule type="dataBar" id="{662533F9-A961-424D-A734-89142AD5F8CA}">
            <x14:dataBar minLength="0" maxLength="100" negativeBarColorSameAsPositive="1" axisPosition="none">
              <x14:cfvo type="min"/>
              <x14:cfvo type="max"/>
            </x14:dataBar>
          </x14:cfRule>
          <xm:sqref>D36:I39</xm:sqref>
        </x14:conditionalFormatting>
        <x14:conditionalFormatting xmlns:xm="http://schemas.microsoft.com/office/excel/2006/main">
          <x14:cfRule type="dataBar" id="{5D960A9A-271A-D743-A13E-488A7E162726}">
            <x14:dataBar minLength="0" maxLength="100" negativeBarColorSameAsPositive="1" axisPosition="none">
              <x14:cfvo type="min"/>
              <x14:cfvo type="max"/>
            </x14:dataBar>
          </x14:cfRule>
          <xm:sqref>D53:H55</xm:sqref>
        </x14:conditionalFormatting>
        <x14:conditionalFormatting xmlns:xm="http://schemas.microsoft.com/office/excel/2006/main">
          <x14:cfRule type="dataBar" id="{F2965554-065E-1148-8EA2-BA667497DE29}">
            <x14:dataBar minLength="0" maxLength="100" negativeBarColorSameAsPositive="1" axisPosition="none">
              <x14:cfvo type="min"/>
              <x14:cfvo type="max"/>
            </x14:dataBar>
          </x14:cfRule>
          <xm:sqref>D44:H46</xm:sqref>
        </x14:conditionalFormatting>
        <x14:conditionalFormatting xmlns:xm="http://schemas.microsoft.com/office/excel/2006/main">
          <x14:cfRule type="dataBar" id="{EF78E9A6-CF8D-714C-9E06-A3527DF05F97}">
            <x14:dataBar minLength="0" maxLength="100" negativeBarColorSameAsPositive="1" axisPosition="none">
              <x14:cfvo type="min"/>
              <x14:cfvo type="max"/>
            </x14:dataBar>
          </x14:cfRule>
          <xm:sqref>D36:H39</xm:sqref>
        </x14:conditionalFormatting>
        <x14:conditionalFormatting xmlns:xm="http://schemas.microsoft.com/office/excel/2006/main">
          <x14:cfRule type="dataBar" id="{5C34957A-4562-7F4A-88DB-120897F59890}">
            <x14:dataBar minLength="0" maxLength="100" negativeBarColorSameAsPositive="1" axisPosition="none">
              <x14:cfvo type="min"/>
              <x14:cfvo type="max"/>
            </x14:dataBar>
          </x14:cfRule>
          <xm:sqref>D27:H29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79998168889431442"/>
  </sheetPr>
  <dimension ref="A2:P67"/>
  <sheetViews>
    <sheetView zoomScale="120" zoomScaleNormal="120" zoomScalePageLayoutView="120" workbookViewId="0">
      <selection activeCell="C67" sqref="C67"/>
    </sheetView>
  </sheetViews>
  <sheetFormatPr baseColWidth="10" defaultRowHeight="14" x14ac:dyDescent="0.2"/>
  <cols>
    <col min="2" max="2" width="12.796875" customWidth="1"/>
    <col min="3" max="3" width="50.19921875" customWidth="1"/>
    <col min="4" max="14" width="16.3984375" customWidth="1"/>
    <col min="15" max="15" width="8.59765625" customWidth="1"/>
    <col min="16" max="16" width="16.3984375" customWidth="1"/>
  </cols>
  <sheetData>
    <row r="2" spans="1:16" x14ac:dyDescent="0.2">
      <c r="D2" s="27" t="s">
        <v>287</v>
      </c>
      <c r="E2" s="27" t="s">
        <v>288</v>
      </c>
      <c r="F2" s="27" t="s">
        <v>290</v>
      </c>
    </row>
    <row r="3" spans="1:16" x14ac:dyDescent="0.2">
      <c r="A3" s="10" t="s">
        <v>276</v>
      </c>
      <c r="D3">
        <f>VLOOKUP(B4,rate!A2:B4,2,FALSE)</f>
        <v>13</v>
      </c>
      <c r="E3">
        <f>VLOOKUP(B4,rate!A2:C4,3,FALSE)</f>
        <v>9</v>
      </c>
      <c r="F3">
        <f>VLOOKUP(B4,rate!A2:D4,4,FALSE)</f>
        <v>69</v>
      </c>
    </row>
    <row r="4" spans="1:16" x14ac:dyDescent="0.2">
      <c r="A4" t="s">
        <v>45</v>
      </c>
      <c r="B4" s="20" t="s">
        <v>279</v>
      </c>
    </row>
    <row r="7" spans="1:16" x14ac:dyDescent="0.2">
      <c r="B7" s="85" t="s">
        <v>262</v>
      </c>
      <c r="C7" s="85" t="s">
        <v>262</v>
      </c>
      <c r="D7" s="85" t="s">
        <v>262</v>
      </c>
      <c r="E7" s="85" t="s">
        <v>262</v>
      </c>
      <c r="F7" s="85" t="s">
        <v>262</v>
      </c>
      <c r="G7" s="85" t="s">
        <v>262</v>
      </c>
      <c r="H7" s="85" t="s">
        <v>262</v>
      </c>
      <c r="I7" s="85" t="s">
        <v>262</v>
      </c>
      <c r="J7" s="85" t="s">
        <v>262</v>
      </c>
      <c r="K7" s="85" t="s">
        <v>262</v>
      </c>
      <c r="L7" s="85" t="s">
        <v>262</v>
      </c>
      <c r="M7" s="85" t="s">
        <v>262</v>
      </c>
      <c r="N7" s="85" t="s">
        <v>262</v>
      </c>
      <c r="O7" s="85" t="s">
        <v>262</v>
      </c>
      <c r="P7" s="85" t="s">
        <v>262</v>
      </c>
    </row>
    <row r="8" spans="1:16" ht="26" x14ac:dyDescent="0.2">
      <c r="B8" s="83" t="s">
        <v>259</v>
      </c>
      <c r="C8" s="83" t="s">
        <v>259</v>
      </c>
      <c r="D8" s="19">
        <v>0</v>
      </c>
      <c r="E8" s="19" t="s">
        <v>263</v>
      </c>
      <c r="F8" s="19" t="s">
        <v>264</v>
      </c>
      <c r="G8" s="19" t="s">
        <v>265</v>
      </c>
      <c r="H8" s="19" t="s">
        <v>266</v>
      </c>
      <c r="I8" s="19" t="s">
        <v>267</v>
      </c>
      <c r="J8" s="19" t="s">
        <v>268</v>
      </c>
      <c r="K8" s="19" t="s">
        <v>269</v>
      </c>
      <c r="L8" s="19" t="s">
        <v>270</v>
      </c>
      <c r="M8" s="19" t="s">
        <v>271</v>
      </c>
      <c r="N8" s="19">
        <v>10</v>
      </c>
      <c r="O8" s="13" t="s">
        <v>282</v>
      </c>
      <c r="P8" s="13" t="s">
        <v>281</v>
      </c>
    </row>
    <row r="9" spans="1:16" x14ac:dyDescent="0.2">
      <c r="B9" s="81"/>
      <c r="C9" s="81"/>
      <c r="D9" s="17">
        <f>COUNTIFS(all!$G$3:$G$120,'Summary - Region (EU)'!$B$4,all!$H$3:$H$120,'Summary - Region (EU)'!D8)</f>
        <v>0</v>
      </c>
      <c r="E9" s="17">
        <f>COUNTIFS(all!$G$3:$G$120,'Summary - Region (EU)'!$B$4,all!$H$3:$H$120,'Summary - Region (EU)'!E8)</f>
        <v>0</v>
      </c>
      <c r="F9" s="17">
        <f>COUNTIFS(all!$G$3:$G$120,'Summary - Region (EU)'!$B$4,all!$H$3:$H$120,'Summary - Region (EU)'!F8)</f>
        <v>0</v>
      </c>
      <c r="G9" s="17">
        <f>COUNTIFS(all!$G$3:$G$120,'Summary - Region (EU)'!$B$4,all!$H$3:$H$120,'Summary - Region (EU)'!G8)</f>
        <v>0</v>
      </c>
      <c r="H9" s="17">
        <f>COUNTIFS(all!$G$3:$G$120,'Summary - Region (EU)'!$B$4,all!$H$3:$H$120,'Summary - Region (EU)'!H8)</f>
        <v>0</v>
      </c>
      <c r="I9" s="17">
        <f>COUNTIFS(all!$G$3:$G$120,'Summary - Region (EU)'!$B$4,all!$H$3:$H$120,'Summary - Region (EU)'!I8)</f>
        <v>0</v>
      </c>
      <c r="J9" s="17">
        <f>COUNTIFS(all!$G$3:$G$120,'Summary - Region (EU)'!$B$4,all!$H$3:$H$120,'Summary - Region (EU)'!J8)</f>
        <v>1</v>
      </c>
      <c r="K9" s="17">
        <f>COUNTIFS(all!$G$3:$G$120,'Summary - Region (EU)'!$B$4,all!$H$3:$H$120,'Summary - Region (EU)'!K8)</f>
        <v>0</v>
      </c>
      <c r="L9" s="17">
        <f>COUNTIFS(all!$G$3:$G$120,'Summary - Region (EU)'!$B$4,all!$H$3:$H$120,'Summary - Region (EU)'!L8)</f>
        <v>2</v>
      </c>
      <c r="M9" s="17">
        <f>COUNTIFS(all!$G$3:$G$120,'Summary - Region (EU)'!$B$4,all!$H$3:$H$120,'Summary - Region (EU)'!M8)</f>
        <v>2</v>
      </c>
      <c r="N9" s="17">
        <f>COUNTIFS(all!$G$3:$G$120,'Summary - Region (EU)'!$B$4,all!$H$3:$H$120,'Summary - Region (EU)'!N8)</f>
        <v>4</v>
      </c>
      <c r="O9" s="18">
        <f>((SUM(M9:N9)-SUM(D9:I9))/P9)*100</f>
        <v>66.666666666666657</v>
      </c>
      <c r="P9" s="15">
        <f>SUM(D9:N9)</f>
        <v>9</v>
      </c>
    </row>
    <row r="11" spans="1:16" x14ac:dyDescent="0.2">
      <c r="D11">
        <v>1</v>
      </c>
      <c r="E11">
        <v>2</v>
      </c>
      <c r="F11">
        <v>3</v>
      </c>
      <c r="G11">
        <v>4</v>
      </c>
      <c r="H11">
        <v>5</v>
      </c>
    </row>
    <row r="12" spans="1:16" x14ac:dyDescent="0.2">
      <c r="B12" s="85" t="s">
        <v>260</v>
      </c>
      <c r="C12" s="85" t="s">
        <v>260</v>
      </c>
      <c r="D12" s="85" t="s">
        <v>260</v>
      </c>
      <c r="E12" s="85" t="s">
        <v>260</v>
      </c>
      <c r="F12" s="85" t="s">
        <v>260</v>
      </c>
      <c r="G12" s="85" t="s">
        <v>260</v>
      </c>
      <c r="H12" s="85" t="s">
        <v>260</v>
      </c>
      <c r="I12" s="85" t="s">
        <v>260</v>
      </c>
      <c r="J12" s="85" t="s">
        <v>260</v>
      </c>
      <c r="K12" s="85" t="s">
        <v>260</v>
      </c>
      <c r="O12" s="14"/>
    </row>
    <row r="13" spans="1:16" ht="26" x14ac:dyDescent="0.2">
      <c r="B13" s="83" t="s">
        <v>259</v>
      </c>
      <c r="C13" s="83" t="s">
        <v>259</v>
      </c>
      <c r="D13" s="19" t="s">
        <v>215</v>
      </c>
      <c r="E13" s="19" t="s">
        <v>213</v>
      </c>
      <c r="F13" s="19" t="s">
        <v>211</v>
      </c>
      <c r="G13" s="19" t="s">
        <v>212</v>
      </c>
      <c r="H13" s="19" t="s">
        <v>216</v>
      </c>
      <c r="I13" s="13" t="s">
        <v>214</v>
      </c>
      <c r="J13" s="13" t="s">
        <v>258</v>
      </c>
      <c r="K13" s="29" t="s">
        <v>291</v>
      </c>
    </row>
    <row r="14" spans="1:16" x14ac:dyDescent="0.2">
      <c r="B14" s="81" t="s">
        <v>205</v>
      </c>
      <c r="C14" s="81" t="s">
        <v>205</v>
      </c>
      <c r="D14" s="17">
        <f>COUNTIFS(all!$G$3:$G$120,'Summary - Region (EU)'!$B$4,all!$I$3:$I$120,'Summary - Region (EU)'!D$13)</f>
        <v>0</v>
      </c>
      <c r="E14" s="17">
        <f>COUNTIFS(all!$G$3:$G$120,'Summary - Region (EU)'!$B$4,all!$I$3:$I$120,'Summary - Region (EU)'!E$13)</f>
        <v>2</v>
      </c>
      <c r="F14" s="17">
        <f>COUNTIFS(all!$G$3:$G$120,'Summary - Region (EU)'!$B$4,all!$I$3:$I$120,'Summary - Region (EU)'!F$13)</f>
        <v>3</v>
      </c>
      <c r="G14" s="17">
        <f>COUNTIFS(all!$G$3:$G$120,'Summary - Region (EU)'!$B$4,all!$I$3:$I$120,'Summary - Region (EU)'!G$13)</f>
        <v>2</v>
      </c>
      <c r="H14" s="17">
        <f>COUNTIFS(all!$G$3:$G$120,'Summary - Region (EU)'!$B$4,all!$I$3:$I$120,'Summary - Region (EU)'!H$13)</f>
        <v>2</v>
      </c>
      <c r="I14" s="17">
        <f>COUNTIFS(all!$G$3:$G$120,'Summary - Region (EU)'!$B$4,all!$I$3:$I$120,'Summary - Region (EU)'!I$13)</f>
        <v>0</v>
      </c>
      <c r="J14" s="15">
        <f>SUM(D14:I14)</f>
        <v>9</v>
      </c>
      <c r="K14" s="28">
        <f>SUMPRODUCT($D$11:$H$11,D14:H14)/SUM(D14:H14)</f>
        <v>3.4444444444444446</v>
      </c>
    </row>
    <row r="15" spans="1:16" x14ac:dyDescent="0.2">
      <c r="B15" s="81" t="s">
        <v>206</v>
      </c>
      <c r="C15" s="81" t="s">
        <v>206</v>
      </c>
      <c r="D15" s="17">
        <f>COUNTIFS(all!$G$3:$G$120,'Summary - Region (EU)'!$B$4,all!$J$3:$J$120,'Summary - Region (EU)'!D$13)</f>
        <v>0</v>
      </c>
      <c r="E15" s="17">
        <f>COUNTIFS(all!$G$3:$G$120,'Summary - Region (EU)'!$B$4,all!$J$3:$J$120,'Summary - Region (EU)'!E$13)</f>
        <v>1</v>
      </c>
      <c r="F15" s="17">
        <f>COUNTIFS(all!$G$3:$G$120,'Summary - Region (EU)'!$B$4,all!$J$3:$J$120,'Summary - Region (EU)'!F$13)</f>
        <v>4</v>
      </c>
      <c r="G15" s="17">
        <f>COUNTIFS(all!$G$3:$G$120,'Summary - Region (EU)'!$B$4,all!$J$3:$J$120,'Summary - Region (EU)'!G$13)</f>
        <v>2</v>
      </c>
      <c r="H15" s="17">
        <f>COUNTIFS(all!$G$3:$G$120,'Summary - Region (EU)'!$B$4,all!$J$3:$J$120,'Summary - Region (EU)'!H$13)</f>
        <v>1</v>
      </c>
      <c r="I15" s="17">
        <f>COUNTIFS(all!$G$3:$G$120,'Summary - Region (EU)'!$B$4,all!$J$3:$J$120,'Summary - Region (EU)'!I$13)</f>
        <v>1</v>
      </c>
      <c r="J15" s="15">
        <f t="shared" ref="J15:J20" si="0">SUM(D15:I15)</f>
        <v>9</v>
      </c>
      <c r="K15" s="28">
        <f t="shared" ref="K15:K20" si="1">SUMPRODUCT($D$11:$H$11,D15:H15)/SUM(D15:H15)</f>
        <v>3.375</v>
      </c>
    </row>
    <row r="16" spans="1:16" x14ac:dyDescent="0.2">
      <c r="B16" s="81" t="s">
        <v>207</v>
      </c>
      <c r="C16" s="81" t="s">
        <v>207</v>
      </c>
      <c r="D16" s="17">
        <f>COUNTIFS(all!$G$3:$G$120,'Summary - Region (EU)'!$B$4,all!$K$3:$K$120,'Summary - Region (EU)'!D$13)</f>
        <v>0</v>
      </c>
      <c r="E16" s="17">
        <f>COUNTIFS(all!$G$3:$G$120,'Summary - Region (EU)'!$B$4,all!$K$3:$K$120,'Summary - Region (EU)'!E$13)</f>
        <v>1</v>
      </c>
      <c r="F16" s="17">
        <f>COUNTIFS(all!$G$3:$G$120,'Summary - Region (EU)'!$B$4,all!$K$3:$K$120,'Summary - Region (EU)'!F$13)</f>
        <v>2</v>
      </c>
      <c r="G16" s="17">
        <f>COUNTIFS(all!$G$3:$G$120,'Summary - Region (EU)'!$B$4,all!$K$3:$K$120,'Summary - Region (EU)'!G$13)</f>
        <v>4</v>
      </c>
      <c r="H16" s="17">
        <f>COUNTIFS(all!$G$3:$G$120,'Summary - Region (EU)'!$B$4,all!$K$3:$K$120,'Summary - Region (EU)'!H$13)</f>
        <v>2</v>
      </c>
      <c r="I16" s="17">
        <f>COUNTIFS(all!$G$3:$G$120,'Summary - Region (EU)'!$B$4,all!$K$3:$K$120,'Summary - Region (EU)'!I$13)</f>
        <v>0</v>
      </c>
      <c r="J16" s="15">
        <f t="shared" si="0"/>
        <v>9</v>
      </c>
      <c r="K16" s="28">
        <f t="shared" si="1"/>
        <v>3.7777777777777777</v>
      </c>
    </row>
    <row r="17" spans="2:11" x14ac:dyDescent="0.2">
      <c r="B17" s="81" t="s">
        <v>217</v>
      </c>
      <c r="C17" s="81" t="s">
        <v>217</v>
      </c>
      <c r="D17" s="17">
        <f>COUNTIFS(all!$G$3:$G$120,'Summary - Region (EU)'!$B$4,all!$L$3:$L$120,'Summary - Region (EU)'!D$13)</f>
        <v>1</v>
      </c>
      <c r="E17" s="17">
        <f>COUNTIFS(all!$G$3:$G$120,'Summary - Region (EU)'!$B$4,all!$L$3:$L$120,'Summary - Region (EU)'!E$13)</f>
        <v>4</v>
      </c>
      <c r="F17" s="17">
        <f>COUNTIFS(all!$G$3:$G$120,'Summary - Region (EU)'!$B$4,all!$L$3:$L$120,'Summary - Region (EU)'!F$13)</f>
        <v>1</v>
      </c>
      <c r="G17" s="17">
        <f>COUNTIFS(all!$G$3:$G$120,'Summary - Region (EU)'!$B$4,all!$L$3:$L$120,'Summary - Region (EU)'!G$13)</f>
        <v>0</v>
      </c>
      <c r="H17" s="17">
        <f>COUNTIFS(all!$G$3:$G$120,'Summary - Region (EU)'!$B$4,all!$L$3:$L$120,'Summary - Region (EU)'!H$13)</f>
        <v>1</v>
      </c>
      <c r="I17" s="17">
        <f>COUNTIFS(all!$G$3:$G$120,'Summary - Region (EU)'!$B$4,all!$L$3:$L$120,'Summary - Region (EU)'!I$13)</f>
        <v>2</v>
      </c>
      <c r="J17" s="15">
        <f t="shared" si="0"/>
        <v>9</v>
      </c>
      <c r="K17" s="28">
        <f t="shared" si="1"/>
        <v>2.4285714285714284</v>
      </c>
    </row>
    <row r="18" spans="2:11" x14ac:dyDescent="0.2">
      <c r="B18" s="81" t="s">
        <v>208</v>
      </c>
      <c r="C18" s="81" t="s">
        <v>208</v>
      </c>
      <c r="D18" s="17">
        <f>COUNTIFS(all!$G$3:$G$120,'Summary - Region (EU)'!$B$4,all!$M$3:$M$120,'Summary - Region (EU)'!D$13)</f>
        <v>0</v>
      </c>
      <c r="E18" s="17">
        <f>COUNTIFS(all!$G$3:$G$120,'Summary - Region (EU)'!$B$4,all!$M$3:$M$120,'Summary - Region (EU)'!E$13)</f>
        <v>2</v>
      </c>
      <c r="F18" s="17">
        <f>COUNTIFS(all!$G$3:$G$120,'Summary - Region (EU)'!$B$4,all!$M$3:$M$120,'Summary - Region (EU)'!F$13)</f>
        <v>2</v>
      </c>
      <c r="G18" s="17">
        <f>COUNTIFS(all!$G$3:$G$120,'Summary - Region (EU)'!$B$4,all!$M$3:$M$120,'Summary - Region (EU)'!G$13)</f>
        <v>5</v>
      </c>
      <c r="H18" s="17">
        <f>COUNTIFS(all!$G$3:$G$120,'Summary - Region (EU)'!$B$4,all!$M$3:$M$120,'Summary - Region (EU)'!H$13)</f>
        <v>0</v>
      </c>
      <c r="I18" s="17">
        <f>COUNTIFS(all!$G$3:$G$120,'Summary - Region (EU)'!$B$4,all!$M$3:$M$120,'Summary - Region (EU)'!I$13)</f>
        <v>0</v>
      </c>
      <c r="J18" s="15">
        <f t="shared" si="0"/>
        <v>9</v>
      </c>
      <c r="K18" s="28">
        <f t="shared" si="1"/>
        <v>3.3333333333333335</v>
      </c>
    </row>
    <row r="19" spans="2:11" x14ac:dyDescent="0.2">
      <c r="B19" s="81" t="s">
        <v>209</v>
      </c>
      <c r="C19" s="81" t="s">
        <v>209</v>
      </c>
      <c r="D19" s="17">
        <f>COUNTIFS(all!$G$3:$G$120,'Summary - Region (EU)'!$B$4,all!$N$3:$N$120,'Summary - Region (EU)'!D$13)</f>
        <v>0</v>
      </c>
      <c r="E19" s="17">
        <f>COUNTIFS(all!$G$3:$G$120,'Summary - Region (EU)'!$B$4,all!$N$3:$N$120,'Summary - Region (EU)'!E$13)</f>
        <v>1</v>
      </c>
      <c r="F19" s="17">
        <f>COUNTIFS(all!$G$3:$G$120,'Summary - Region (EU)'!$B$4,all!$N$3:$N$120,'Summary - Region (EU)'!F$13)</f>
        <v>4</v>
      </c>
      <c r="G19" s="17">
        <f>COUNTIFS(all!$G$3:$G$120,'Summary - Region (EU)'!$B$4,all!$N$3:$N$120,'Summary - Region (EU)'!G$13)</f>
        <v>1</v>
      </c>
      <c r="H19" s="17">
        <f>COUNTIFS(all!$G$3:$G$120,'Summary - Region (EU)'!$B$4,all!$N$3:$N$120,'Summary - Region (EU)'!H$13)</f>
        <v>0</v>
      </c>
      <c r="I19" s="17">
        <f>COUNTIFS(all!$G$3:$G$120,'Summary - Region (EU)'!$B$4,all!$N$3:$N$120,'Summary - Region (EU)'!I$13)</f>
        <v>3</v>
      </c>
      <c r="J19" s="15">
        <f t="shared" si="0"/>
        <v>9</v>
      </c>
      <c r="K19" s="28">
        <f t="shared" si="1"/>
        <v>3</v>
      </c>
    </row>
    <row r="20" spans="2:11" x14ac:dyDescent="0.2">
      <c r="B20" s="81" t="s">
        <v>210</v>
      </c>
      <c r="C20" s="81" t="s">
        <v>210</v>
      </c>
      <c r="D20" s="17">
        <f>COUNTIFS(all!$G$3:$G$120,'Summary - Region (EU)'!$B$4,all!$O$3:$O$120,'Summary - Region (EU)'!D$13)</f>
        <v>0</v>
      </c>
      <c r="E20" s="17">
        <f>COUNTIFS(all!$G$3:$G$120,'Summary - Region (EU)'!$B$4,all!$O$3:$O$120,'Summary - Region (EU)'!E$13)</f>
        <v>2</v>
      </c>
      <c r="F20" s="17">
        <f>COUNTIFS(all!$G$3:$G$120,'Summary - Region (EU)'!$B$4,all!$O$3:$O$120,'Summary - Region (EU)'!F$13)</f>
        <v>3</v>
      </c>
      <c r="G20" s="17">
        <f>COUNTIFS(all!$G$3:$G$120,'Summary - Region (EU)'!$B$4,all!$O$3:$O$120,'Summary - Region (EU)'!G$13)</f>
        <v>1</v>
      </c>
      <c r="H20" s="17">
        <f>COUNTIFS(all!$G$3:$G$120,'Summary - Region (EU)'!$B$4,all!$O$3:$O$120,'Summary - Region (EU)'!H$13)</f>
        <v>1</v>
      </c>
      <c r="I20" s="17">
        <f>COUNTIFS(all!$G$3:$G$120,'Summary - Region (EU)'!$B$4,all!$O$3:$O$120,'Summary - Region (EU)'!I$13)</f>
        <v>2</v>
      </c>
      <c r="J20" s="15">
        <f t="shared" si="0"/>
        <v>9</v>
      </c>
      <c r="K20" s="28">
        <f t="shared" si="1"/>
        <v>3.1428571428571428</v>
      </c>
    </row>
    <row r="25" spans="2:11" x14ac:dyDescent="0.2">
      <c r="B25" s="85" t="s">
        <v>272</v>
      </c>
      <c r="C25" s="85" t="s">
        <v>272</v>
      </c>
      <c r="D25" s="85" t="s">
        <v>272</v>
      </c>
      <c r="E25" s="85" t="s">
        <v>272</v>
      </c>
      <c r="F25" s="85" t="s">
        <v>272</v>
      </c>
      <c r="G25" s="85" t="s">
        <v>272</v>
      </c>
      <c r="H25" s="85" t="s">
        <v>272</v>
      </c>
      <c r="I25" s="85" t="s">
        <v>272</v>
      </c>
      <c r="J25" s="85" t="s">
        <v>272</v>
      </c>
      <c r="K25" s="85" t="s">
        <v>272</v>
      </c>
    </row>
    <row r="26" spans="2:11" ht="26" x14ac:dyDescent="0.2">
      <c r="B26" s="83" t="s">
        <v>259</v>
      </c>
      <c r="C26" s="83" t="s">
        <v>259</v>
      </c>
      <c r="D26" s="19" t="s">
        <v>215</v>
      </c>
      <c r="E26" s="19" t="s">
        <v>213</v>
      </c>
      <c r="F26" s="19" t="s">
        <v>211</v>
      </c>
      <c r="G26" s="19" t="s">
        <v>212</v>
      </c>
      <c r="H26" s="19" t="s">
        <v>216</v>
      </c>
      <c r="I26" s="13" t="s">
        <v>214</v>
      </c>
      <c r="J26" s="13" t="s">
        <v>258</v>
      </c>
      <c r="K26" s="29" t="s">
        <v>291</v>
      </c>
    </row>
    <row r="27" spans="2:11" x14ac:dyDescent="0.2">
      <c r="B27" s="81" t="s">
        <v>218</v>
      </c>
      <c r="C27" s="81" t="s">
        <v>218</v>
      </c>
      <c r="D27" s="17">
        <f>COUNTIFS(all!$G$3:$G$120,'Summary - Region (EU)'!$B$4,all!$Q$3:$Q$120,'Summary - Region (EU)'!D$13)</f>
        <v>0</v>
      </c>
      <c r="E27" s="17">
        <f>COUNTIFS(all!$G$3:$G$120,'Summary - Region (EU)'!$B$4,all!$Q$3:$Q$120,'Summary - Region (EU)'!E$13)</f>
        <v>0</v>
      </c>
      <c r="F27" s="17">
        <f>COUNTIFS(all!$G$3:$G$120,'Summary - Region (EU)'!$B$4,all!$Q$3:$Q$120,'Summary - Region (EU)'!F$13)</f>
        <v>3</v>
      </c>
      <c r="G27" s="17">
        <f>COUNTIFS(all!$G$3:$G$120,'Summary - Region (EU)'!$B$4,all!$Q$3:$Q$120,'Summary - Region (EU)'!G$13)</f>
        <v>5</v>
      </c>
      <c r="H27" s="17">
        <f>COUNTIFS(all!$G$3:$G$120,'Summary - Region (EU)'!$B$4,all!$Q$3:$Q$120,'Summary - Region (EU)'!H$13)</f>
        <v>0</v>
      </c>
      <c r="I27" s="17">
        <f>COUNTIFS(all!$G$3:$G$120,'Summary - Region (EU)'!$B$4,all!$Q$3:$Q$120,'Summary - Region (EU)'!I$13)</f>
        <v>0</v>
      </c>
      <c r="J27" s="15">
        <f>SUM(D27:I27)</f>
        <v>8</v>
      </c>
      <c r="K27" s="28">
        <f>SUMPRODUCT($D$11:$H$11,D27:H27)/SUM(D27:H27)</f>
        <v>3.625</v>
      </c>
    </row>
    <row r="28" spans="2:11" x14ac:dyDescent="0.2">
      <c r="B28" s="81" t="s">
        <v>219</v>
      </c>
      <c r="C28" s="81" t="s">
        <v>219</v>
      </c>
      <c r="D28" s="17">
        <f>COUNTIFS(all!$G$3:$G$120,'Summary - Region (EU)'!$B$4,all!$R$3:$R$120,'Summary - Region (EU)'!D$13)</f>
        <v>0</v>
      </c>
      <c r="E28" s="17">
        <f>COUNTIFS(all!$G$3:$G$120,'Summary - Region (EU)'!$B$4,all!$R$3:$R$120,'Summary - Region (EU)'!E$13)</f>
        <v>0</v>
      </c>
      <c r="F28" s="17">
        <f>COUNTIFS(all!$G$3:$G$120,'Summary - Region (EU)'!$B$4,all!$R$3:$R$120,'Summary - Region (EU)'!F$13)</f>
        <v>4</v>
      </c>
      <c r="G28" s="17">
        <f>COUNTIFS(all!$G$3:$G$120,'Summary - Region (EU)'!$B$4,all!$R$3:$R$120,'Summary - Region (EU)'!G$13)</f>
        <v>3</v>
      </c>
      <c r="H28" s="17">
        <f>COUNTIFS(all!$G$3:$G$120,'Summary - Region (EU)'!$B$4,all!$R$3:$R$120,'Summary - Region (EU)'!H$13)</f>
        <v>1</v>
      </c>
      <c r="I28" s="17">
        <f>COUNTIFS(all!$G$3:$G$120,'Summary - Region (EU)'!$B$4,all!$R$3:$R$120,'Summary - Region (EU)'!I$13)</f>
        <v>0</v>
      </c>
      <c r="J28" s="15">
        <f>SUM(D28:I28)</f>
        <v>8</v>
      </c>
      <c r="K28" s="28">
        <f>SUMPRODUCT($D$11:$H$11,D28:H28)/SUM(D28:H28)</f>
        <v>3.625</v>
      </c>
    </row>
    <row r="29" spans="2:11" x14ac:dyDescent="0.2">
      <c r="B29" s="81" t="s">
        <v>220</v>
      </c>
      <c r="C29" s="81" t="s">
        <v>220</v>
      </c>
      <c r="D29" s="17">
        <f>COUNTIFS(all!$G$3:$G$120,'Summary - Region (EU)'!$B$4,all!$S$3:$S$120,'Summary - Region (EU)'!D$13)</f>
        <v>0</v>
      </c>
      <c r="E29" s="17">
        <f>COUNTIFS(all!$G$3:$G$120,'Summary - Region (EU)'!$B$4,all!$S$3:$S$120,'Summary - Region (EU)'!E$13)</f>
        <v>0</v>
      </c>
      <c r="F29" s="17">
        <f>COUNTIFS(all!$G$3:$G$120,'Summary - Region (EU)'!$B$4,all!$S$3:$S$120,'Summary - Region (EU)'!F$13)</f>
        <v>6</v>
      </c>
      <c r="G29" s="17">
        <f>COUNTIFS(all!$G$3:$G$120,'Summary - Region (EU)'!$B$4,all!$S$3:$S$120,'Summary - Region (EU)'!G$13)</f>
        <v>2</v>
      </c>
      <c r="H29" s="17">
        <f>COUNTIFS(all!$G$3:$G$120,'Summary - Region (EU)'!$B$4,all!$S$3:$S$120,'Summary - Region (EU)'!H$13)</f>
        <v>0</v>
      </c>
      <c r="I29" s="17">
        <f>COUNTIFS(all!$G$3:$G$120,'Summary - Region (EU)'!$B$4,all!$S$3:$S$120,'Summary - Region (EU)'!I$13)</f>
        <v>0</v>
      </c>
      <c r="J29" s="15">
        <f>SUM(D29:I29)</f>
        <v>8</v>
      </c>
      <c r="K29" s="28">
        <f>SUMPRODUCT($D$11:$H$11,D29:H29)/SUM(D29:H29)</f>
        <v>3.25</v>
      </c>
    </row>
    <row r="34" spans="2:11" x14ac:dyDescent="0.2">
      <c r="B34" s="85" t="s">
        <v>273</v>
      </c>
      <c r="C34" s="85" t="s">
        <v>273</v>
      </c>
      <c r="D34" s="85" t="s">
        <v>273</v>
      </c>
      <c r="E34" s="85" t="s">
        <v>273</v>
      </c>
      <c r="F34" s="85" t="s">
        <v>273</v>
      </c>
      <c r="G34" s="85" t="s">
        <v>273</v>
      </c>
      <c r="H34" s="85" t="s">
        <v>273</v>
      </c>
      <c r="I34" s="85" t="s">
        <v>273</v>
      </c>
      <c r="J34" s="85" t="s">
        <v>273</v>
      </c>
      <c r="K34" s="85" t="s">
        <v>273</v>
      </c>
    </row>
    <row r="35" spans="2:11" ht="26" x14ac:dyDescent="0.2">
      <c r="B35" s="83" t="s">
        <v>259</v>
      </c>
      <c r="C35" s="83" t="s">
        <v>259</v>
      </c>
      <c r="D35" s="19" t="s">
        <v>215</v>
      </c>
      <c r="E35" s="19" t="s">
        <v>213</v>
      </c>
      <c r="F35" s="19" t="s">
        <v>211</v>
      </c>
      <c r="G35" s="19" t="s">
        <v>212</v>
      </c>
      <c r="H35" s="19" t="s">
        <v>216</v>
      </c>
      <c r="I35" s="13" t="s">
        <v>214</v>
      </c>
      <c r="J35" s="13" t="s">
        <v>258</v>
      </c>
      <c r="K35" s="29" t="s">
        <v>291</v>
      </c>
    </row>
    <row r="36" spans="2:11" x14ac:dyDescent="0.2">
      <c r="B36" s="81" t="s">
        <v>221</v>
      </c>
      <c r="C36" s="81" t="s">
        <v>221</v>
      </c>
      <c r="D36" s="17">
        <f>COUNTIFS(all!$G$3:$G$120,'Summary - Region (EU)'!$B$4,all!$U$3:$U$120,'Summary - Region (EU)'!D$13)</f>
        <v>1</v>
      </c>
      <c r="E36" s="17">
        <f>COUNTIFS(all!$G$3:$G$120,'Summary - Region (EU)'!$B$4,all!$U$3:$U$120,'Summary - Region (EU)'!E$13)</f>
        <v>1</v>
      </c>
      <c r="F36" s="17">
        <f>COUNTIFS(all!$G$3:$G$120,'Summary - Region (EU)'!$B$4,all!$U$3:$U$120,'Summary - Region (EU)'!F$13)</f>
        <v>4</v>
      </c>
      <c r="G36" s="17">
        <f>COUNTIFS(all!$G$3:$G$120,'Summary - Region (EU)'!$B$4,all!$U$3:$U$120,'Summary - Region (EU)'!G$13)</f>
        <v>0</v>
      </c>
      <c r="H36" s="17">
        <f>COUNTIFS(all!$G$3:$G$120,'Summary - Region (EU)'!$B$4,all!$U$3:$U$120,'Summary - Region (EU)'!H$13)</f>
        <v>0</v>
      </c>
      <c r="I36" s="17">
        <f>COUNTIFS(all!$G$3:$G$120,'Summary - Region (EU)'!$B$4,all!$U$3:$U$120,'Summary - Region (EU)'!I$13)</f>
        <v>0</v>
      </c>
      <c r="J36" s="15">
        <f>SUM(D36:I36)</f>
        <v>6</v>
      </c>
      <c r="K36" s="28">
        <f>SUMPRODUCT($D$11:$H$11,D36:H36)/SUM(D36:H36)</f>
        <v>2.5</v>
      </c>
    </row>
    <row r="37" spans="2:11" x14ac:dyDescent="0.2">
      <c r="B37" s="81" t="s">
        <v>222</v>
      </c>
      <c r="C37" s="81" t="s">
        <v>222</v>
      </c>
      <c r="D37" s="17">
        <f>COUNTIFS(all!$G$3:$G$120,'Summary - Region (EU)'!$B$4,all!$V$3:$V$120,'Summary - Region (EU)'!D$13)</f>
        <v>0</v>
      </c>
      <c r="E37" s="17">
        <f>COUNTIFS(all!$G$3:$G$120,'Summary - Region (EU)'!$B$4,all!$V$3:$V$120,'Summary - Region (EU)'!E$13)</f>
        <v>1</v>
      </c>
      <c r="F37" s="17">
        <f>COUNTIFS(all!$G$3:$G$120,'Summary - Region (EU)'!$B$4,all!$V$3:$V$120,'Summary - Region (EU)'!F$13)</f>
        <v>1</v>
      </c>
      <c r="G37" s="17">
        <f>COUNTIFS(all!$G$3:$G$120,'Summary - Region (EU)'!$B$4,all!$V$3:$V$120,'Summary - Region (EU)'!G$13)</f>
        <v>4</v>
      </c>
      <c r="H37" s="17">
        <f>COUNTIFS(all!$G$3:$G$120,'Summary - Region (EU)'!$B$4,all!$V$3:$V$120,'Summary - Region (EU)'!H$13)</f>
        <v>0</v>
      </c>
      <c r="I37" s="17">
        <f>COUNTIFS(all!$G$3:$G$120,'Summary - Region (EU)'!$B$4,all!$V$3:$V$120,'Summary - Region (EU)'!I$13)</f>
        <v>0</v>
      </c>
      <c r="J37" s="15">
        <f>SUM(D37:I37)</f>
        <v>6</v>
      </c>
      <c r="K37" s="28">
        <f>SUMPRODUCT($D$11:$H$11,D37:H37)/SUM(D37:H37)</f>
        <v>3.5</v>
      </c>
    </row>
    <row r="38" spans="2:11" x14ac:dyDescent="0.2">
      <c r="B38" s="81" t="s">
        <v>223</v>
      </c>
      <c r="C38" s="81" t="s">
        <v>223</v>
      </c>
      <c r="D38" s="17">
        <f>COUNTIFS(all!$G$3:$G$120,'Summary - Region (EU)'!$B$4,all!$W$3:$W$120,'Summary - Region (EU)'!D$13)</f>
        <v>1</v>
      </c>
      <c r="E38" s="17">
        <f>COUNTIFS(all!$G$3:$G$120,'Summary - Region (EU)'!$B$4,all!$W$3:$W$120,'Summary - Region (EU)'!E$13)</f>
        <v>1</v>
      </c>
      <c r="F38" s="17">
        <f>COUNTIFS(all!$G$3:$G$120,'Summary - Region (EU)'!$B$4,all!$W$3:$W$120,'Summary - Region (EU)'!F$13)</f>
        <v>3</v>
      </c>
      <c r="G38" s="17">
        <f>COUNTIFS(all!$G$3:$G$120,'Summary - Region (EU)'!$B$4,all!$W$3:$W$120,'Summary - Region (EU)'!G$13)</f>
        <v>1</v>
      </c>
      <c r="H38" s="17">
        <f>COUNTIFS(all!$G$3:$G$120,'Summary - Region (EU)'!$B$4,all!$W$3:$W$120,'Summary - Region (EU)'!H$13)</f>
        <v>0</v>
      </c>
      <c r="I38" s="17">
        <f>COUNTIFS(all!$G$3:$G$120,'Summary - Region (EU)'!$B$4,all!$W$3:$W$120,'Summary - Region (EU)'!I$13)</f>
        <v>0</v>
      </c>
      <c r="J38" s="15">
        <f>SUM(D38:I38)</f>
        <v>6</v>
      </c>
      <c r="K38" s="28">
        <f>SUMPRODUCT($D$11:$H$11,D38:H38)/SUM(D38:H38)</f>
        <v>2.6666666666666665</v>
      </c>
    </row>
    <row r="39" spans="2:11" x14ac:dyDescent="0.2">
      <c r="B39" s="81" t="s">
        <v>224</v>
      </c>
      <c r="C39" s="81" t="s">
        <v>224</v>
      </c>
      <c r="D39" s="17">
        <f>COUNTIFS(all!$G$3:$G$120,'Summary - Region (EU)'!$B$4,all!$X$3:$X$120,'Summary - Region (EU)'!D$13)</f>
        <v>0</v>
      </c>
      <c r="E39" s="17">
        <f>COUNTIFS(all!$G$3:$G$120,'Summary - Region (EU)'!$B$4,all!$X$3:$X$120,'Summary - Region (EU)'!E$13)</f>
        <v>1</v>
      </c>
      <c r="F39" s="17">
        <f>COUNTIFS(all!$G$3:$G$120,'Summary - Region (EU)'!$B$4,all!$X$3:$X$120,'Summary - Region (EU)'!F$13)</f>
        <v>2</v>
      </c>
      <c r="G39" s="17">
        <f>COUNTIFS(all!$G$3:$G$120,'Summary - Region (EU)'!$B$4,all!$X$3:$X$120,'Summary - Region (EU)'!G$13)</f>
        <v>3</v>
      </c>
      <c r="H39" s="17">
        <f>COUNTIFS(all!$G$3:$G$120,'Summary - Region (EU)'!$B$4,all!$X$3:$X$120,'Summary - Region (EU)'!H$13)</f>
        <v>0</v>
      </c>
      <c r="I39" s="17">
        <f>COUNTIFS(all!$G$3:$G$120,'Summary - Region (EU)'!$B$4,all!$X$3:$X$120,'Summary - Region (EU)'!I$13)</f>
        <v>0</v>
      </c>
      <c r="J39" s="15">
        <f>SUM(D39:I39)</f>
        <v>6</v>
      </c>
      <c r="K39" s="28">
        <f>SUMPRODUCT($D$11:$H$11,D39:H39)/SUM(D39:H39)</f>
        <v>3.3333333333333335</v>
      </c>
    </row>
    <row r="42" spans="2:11" x14ac:dyDescent="0.2">
      <c r="B42" s="82" t="s">
        <v>274</v>
      </c>
      <c r="C42" s="82" t="s">
        <v>274</v>
      </c>
      <c r="D42" s="82" t="s">
        <v>274</v>
      </c>
      <c r="E42" s="82" t="s">
        <v>274</v>
      </c>
      <c r="F42" s="82" t="s">
        <v>274</v>
      </c>
      <c r="G42" s="82" t="s">
        <v>274</v>
      </c>
      <c r="H42" s="82" t="s">
        <v>274</v>
      </c>
      <c r="I42" s="82" t="s">
        <v>274</v>
      </c>
      <c r="J42" s="82" t="s">
        <v>274</v>
      </c>
      <c r="K42" s="82" t="s">
        <v>274</v>
      </c>
    </row>
    <row r="43" spans="2:11" ht="26" x14ac:dyDescent="0.2">
      <c r="B43" s="83" t="s">
        <v>259</v>
      </c>
      <c r="C43" s="83" t="s">
        <v>259</v>
      </c>
      <c r="D43" s="19" t="s">
        <v>215</v>
      </c>
      <c r="E43" s="19" t="s">
        <v>213</v>
      </c>
      <c r="F43" s="19" t="s">
        <v>211</v>
      </c>
      <c r="G43" s="19" t="s">
        <v>212</v>
      </c>
      <c r="H43" s="19" t="s">
        <v>216</v>
      </c>
      <c r="I43" s="13" t="s">
        <v>214</v>
      </c>
      <c r="J43" s="13" t="s">
        <v>258</v>
      </c>
      <c r="K43" s="29" t="s">
        <v>291</v>
      </c>
    </row>
    <row r="44" spans="2:11" x14ac:dyDescent="0.2">
      <c r="B44" s="81" t="s">
        <v>225</v>
      </c>
      <c r="C44" s="81" t="s">
        <v>225</v>
      </c>
      <c r="D44" s="17">
        <f>COUNTIFS(all!$G$3:$G$120,'Summary - Region (EU)'!$B$4,all!$Z$3:$Z$120,'Summary - Region (EU)'!D$13)</f>
        <v>1</v>
      </c>
      <c r="E44" s="17">
        <f>COUNTIFS(all!$G$3:$G$120,'Summary - Region (EU)'!$B$4,all!$Z$3:$Z$120,'Summary - Region (EU)'!E$13)</f>
        <v>0</v>
      </c>
      <c r="F44" s="17">
        <f>COUNTIFS(all!$G$3:$G$120,'Summary - Region (EU)'!$B$4,all!$Z$3:$Z$120,'Summary - Region (EU)'!F$13)</f>
        <v>2</v>
      </c>
      <c r="G44" s="17">
        <f>COUNTIFS(all!$G$3:$G$120,'Summary - Region (EU)'!$B$4,all!$Z$3:$Z$120,'Summary - Region (EU)'!G$13)</f>
        <v>3</v>
      </c>
      <c r="H44" s="17">
        <f>COUNTIFS(all!$G$3:$G$120,'Summary - Region (EU)'!$B$4,all!$Z$3:$Z$120,'Summary - Region (EU)'!H$13)</f>
        <v>0</v>
      </c>
      <c r="I44" s="17">
        <f>COUNTIFS(all!$G$3:$G$120,'Summary - Region (EU)'!$B$4,all!$Z$3:$Z$120,'Summary - Region (EU)'!I$13)</f>
        <v>1</v>
      </c>
      <c r="J44" s="15">
        <f>SUM(D44:I44)</f>
        <v>7</v>
      </c>
      <c r="K44" s="28">
        <f>SUMPRODUCT($D$11:$H$11,D44:H44)/SUM(D44:H44)</f>
        <v>3.1666666666666665</v>
      </c>
    </row>
    <row r="45" spans="2:11" x14ac:dyDescent="0.2">
      <c r="B45" s="81" t="s">
        <v>226</v>
      </c>
      <c r="C45" s="81" t="s">
        <v>226</v>
      </c>
      <c r="D45" s="17">
        <f>COUNTIFS(all!$G$3:$G$120,'Summary - Region (EU)'!$B$4,all!$AA$3:$AA$120,'Summary - Region (EU)'!D$13)</f>
        <v>0</v>
      </c>
      <c r="E45" s="17">
        <f>COUNTIFS(all!$G$3:$G$120,'Summary - Region (EU)'!$B$4,all!$AA$3:$AA$120,'Summary - Region (EU)'!E$13)</f>
        <v>0</v>
      </c>
      <c r="F45" s="17">
        <f>COUNTIFS(all!$G$3:$G$120,'Summary - Region (EU)'!$B$4,all!$AA$3:$AA$120,'Summary - Region (EU)'!F$13)</f>
        <v>4</v>
      </c>
      <c r="G45" s="17">
        <f>COUNTIFS(all!$G$3:$G$120,'Summary - Region (EU)'!$B$4,all!$AA$3:$AA$120,'Summary - Region (EU)'!G$13)</f>
        <v>2</v>
      </c>
      <c r="H45" s="17">
        <f>COUNTIFS(all!$G$3:$G$120,'Summary - Region (EU)'!$B$4,all!$AA$3:$AA$120,'Summary - Region (EU)'!H$13)</f>
        <v>1</v>
      </c>
      <c r="I45" s="17">
        <f>COUNTIFS(all!$G$3:$G$120,'Summary - Region (EU)'!$B$4,all!$AA$3:$AA$120,'Summary - Region (EU)'!I$13)</f>
        <v>0</v>
      </c>
      <c r="J45" s="15">
        <f>SUM(D45:I45)</f>
        <v>7</v>
      </c>
      <c r="K45" s="28">
        <f>SUMPRODUCT($D$11:$H$11,D45:H45)/SUM(D45:H45)</f>
        <v>3.5714285714285716</v>
      </c>
    </row>
    <row r="46" spans="2:11" x14ac:dyDescent="0.2">
      <c r="B46" s="81" t="s">
        <v>227</v>
      </c>
      <c r="C46" s="81" t="s">
        <v>227</v>
      </c>
      <c r="D46" s="17">
        <f>COUNTIFS(all!$G$3:$G$120,'Summary - Region (EU)'!$B$4,all!$AB$3:$AB$120,'Summary - Region (EU)'!D$13)</f>
        <v>0</v>
      </c>
      <c r="E46" s="17">
        <f>COUNTIFS(all!$G$3:$G$120,'Summary - Region (EU)'!$B$4,all!$AB$3:$AB$120,'Summary - Region (EU)'!E$13)</f>
        <v>0</v>
      </c>
      <c r="F46" s="17">
        <f>COUNTIFS(all!$G$3:$G$120,'Summary - Region (EU)'!$B$4,all!$AB$3:$AB$120,'Summary - Region (EU)'!F$13)</f>
        <v>5</v>
      </c>
      <c r="G46" s="17">
        <f>COUNTIFS(all!$G$3:$G$120,'Summary - Region (EU)'!$B$4,all!$AB$3:$AB$120,'Summary - Region (EU)'!G$13)</f>
        <v>2</v>
      </c>
      <c r="H46" s="17">
        <f>COUNTIFS(all!$G$3:$G$120,'Summary - Region (EU)'!$B$4,all!$AB$3:$AB$120,'Summary - Region (EU)'!H$13)</f>
        <v>0</v>
      </c>
      <c r="I46" s="17">
        <f>COUNTIFS(all!$G$3:$G$120,'Summary - Region (EU)'!$B$4,all!$AB$3:$AB$120,'Summary - Region (EU)'!I$13)</f>
        <v>0</v>
      </c>
      <c r="J46" s="15">
        <f>SUM(D46:I46)</f>
        <v>7</v>
      </c>
      <c r="K46" s="28">
        <f>SUMPRODUCT($D$11:$H$11,D46:H46)/SUM(D46:H46)</f>
        <v>3.2857142857142856</v>
      </c>
    </row>
    <row r="51" spans="1:11" x14ac:dyDescent="0.2">
      <c r="B51" s="82" t="s">
        <v>275</v>
      </c>
      <c r="C51" s="82" t="s">
        <v>275</v>
      </c>
      <c r="D51" s="82" t="s">
        <v>275</v>
      </c>
      <c r="E51" s="82" t="s">
        <v>275</v>
      </c>
      <c r="F51" s="82" t="s">
        <v>275</v>
      </c>
      <c r="G51" s="82" t="s">
        <v>275</v>
      </c>
      <c r="H51" s="82" t="s">
        <v>275</v>
      </c>
      <c r="I51" s="82" t="s">
        <v>275</v>
      </c>
      <c r="J51" s="82" t="s">
        <v>275</v>
      </c>
      <c r="K51" s="82" t="s">
        <v>275</v>
      </c>
    </row>
    <row r="52" spans="1:11" ht="26" x14ac:dyDescent="0.2">
      <c r="B52" s="84" t="s">
        <v>259</v>
      </c>
      <c r="C52" s="84" t="s">
        <v>259</v>
      </c>
      <c r="D52" s="19" t="s">
        <v>215</v>
      </c>
      <c r="E52" s="19" t="s">
        <v>213</v>
      </c>
      <c r="F52" s="19" t="s">
        <v>211</v>
      </c>
      <c r="G52" s="19" t="s">
        <v>212</v>
      </c>
      <c r="H52" s="19" t="s">
        <v>216</v>
      </c>
      <c r="I52" s="12" t="s">
        <v>214</v>
      </c>
      <c r="J52" s="13" t="s">
        <v>258</v>
      </c>
      <c r="K52" s="29" t="s">
        <v>291</v>
      </c>
    </row>
    <row r="53" spans="1:11" x14ac:dyDescent="0.2">
      <c r="B53" s="81" t="s">
        <v>228</v>
      </c>
      <c r="C53" s="81" t="s">
        <v>228</v>
      </c>
      <c r="D53" s="17">
        <f>COUNTIFS(all!$G$3:$G$120,'Summary - Region (EU)'!$B$4,all!$AD$3:$AD$120,'Summary - Region (EU)'!D$13)</f>
        <v>0</v>
      </c>
      <c r="E53" s="17">
        <f>COUNTIFS(all!$G$3:$G$120,'Summary - Region (EU)'!$B$4,all!$AD$3:$AD$120,'Summary - Region (EU)'!E$13)</f>
        <v>2</v>
      </c>
      <c r="F53" s="17">
        <f>COUNTIFS(all!$G$3:$G$120,'Summary - Region (EU)'!$B$4,all!$AD$3:$AD$120,'Summary - Region (EU)'!F$13)</f>
        <v>0</v>
      </c>
      <c r="G53" s="17">
        <f>COUNTIFS(all!$G$3:$G$120,'Summary - Region (EU)'!$B$4,all!$AD$3:$AD$120,'Summary - Region (EU)'!G$13)</f>
        <v>1</v>
      </c>
      <c r="H53" s="17">
        <f>COUNTIFS(all!$G$3:$G$120,'Summary - Region (EU)'!$B$4,all!$AD$3:$AD$120,'Summary - Region (EU)'!H$13)</f>
        <v>0</v>
      </c>
      <c r="I53" s="17">
        <f>COUNTIFS(all!$G$3:$G$120,'Summary - Region (EU)'!$B$4,all!$AD$3:$AD$120,'Summary - Region (EU)'!I$13)</f>
        <v>0</v>
      </c>
      <c r="J53" s="15">
        <f>SUM(D53:I53)</f>
        <v>3</v>
      </c>
      <c r="K53" s="28">
        <f>SUMPRODUCT($D$11:$H$11,D53:H53)/SUM(D53:H53)</f>
        <v>2.6666666666666665</v>
      </c>
    </row>
    <row r="54" spans="1:11" x14ac:dyDescent="0.2">
      <c r="B54" s="81" t="s">
        <v>229</v>
      </c>
      <c r="C54" s="81" t="s">
        <v>229</v>
      </c>
      <c r="D54" s="17">
        <f>COUNTIFS(all!$G$3:$G$120,'Summary - Region (EU)'!$B$4,all!$AE$3:$AE$120,'Summary - Region (EU)'!D$13)</f>
        <v>0</v>
      </c>
      <c r="E54" s="17">
        <f>COUNTIFS(all!$G$3:$G$120,'Summary - Region (EU)'!$B$4,all!$AE$3:$AE$120,'Summary - Region (EU)'!E$13)</f>
        <v>2</v>
      </c>
      <c r="F54" s="17">
        <f>COUNTIFS(all!$G$3:$G$120,'Summary - Region (EU)'!$B$4,all!$AE$3:$AE$120,'Summary - Region (EU)'!F$13)</f>
        <v>0</v>
      </c>
      <c r="G54" s="17">
        <f>COUNTIFS(all!$G$3:$G$120,'Summary - Region (EU)'!$B$4,all!$AE$3:$AE$120,'Summary - Region (EU)'!G$13)</f>
        <v>0</v>
      </c>
      <c r="H54" s="17">
        <f>COUNTIFS(all!$G$3:$G$120,'Summary - Region (EU)'!$B$4,all!$AE$3:$AE$120,'Summary - Region (EU)'!H$13)</f>
        <v>1</v>
      </c>
      <c r="I54" s="17">
        <f>COUNTIFS(all!$G$3:$G$120,'Summary - Region (EU)'!$B$4,all!$AE$3:$AE$120,'Summary - Region (EU)'!I$13)</f>
        <v>0</v>
      </c>
      <c r="J54" s="15">
        <f>SUM(D54:I54)</f>
        <v>3</v>
      </c>
      <c r="K54" s="28">
        <f>SUMPRODUCT($D$11:$H$11,D54:H54)/SUM(D54:H54)</f>
        <v>3</v>
      </c>
    </row>
    <row r="55" spans="1:11" x14ac:dyDescent="0.2">
      <c r="B55" s="81" t="s">
        <v>230</v>
      </c>
      <c r="C55" s="81" t="s">
        <v>230</v>
      </c>
      <c r="D55" s="17">
        <f>COUNTIFS(all!$G$3:$G$120,'Summary - Region (EU)'!$B$4,all!$AF$3:$AF$120,'Summary - Region (EU)'!D$13)</f>
        <v>0</v>
      </c>
      <c r="E55" s="17">
        <f>COUNTIFS(all!$G$3:$G$120,'Summary - Region (EU)'!$B$4,all!$AF$3:$AF$120,'Summary - Region (EU)'!E$13)</f>
        <v>1</v>
      </c>
      <c r="F55" s="17">
        <f>COUNTIFS(all!$G$3:$G$120,'Summary - Region (EU)'!$B$4,all!$AF$3:$AF$120,'Summary - Region (EU)'!F$13)</f>
        <v>2</v>
      </c>
      <c r="G55" s="17">
        <f>COUNTIFS(all!$G$3:$G$120,'Summary - Region (EU)'!$B$4,all!$AF$3:$AF$120,'Summary - Region (EU)'!G$13)</f>
        <v>0</v>
      </c>
      <c r="H55" s="17">
        <f>COUNTIFS(all!$G$3:$G$120,'Summary - Region (EU)'!$B$4,all!$AF$3:$AF$120,'Summary - Region (EU)'!H$13)</f>
        <v>0</v>
      </c>
      <c r="I55" s="17">
        <f>COUNTIFS(all!$G$3:$G$120,'Summary - Region (EU)'!$B$4,all!$AF$3:$AF$120,'Summary - Region (EU)'!I$13)</f>
        <v>0</v>
      </c>
      <c r="J55" s="15">
        <f>SUM(D55:I55)</f>
        <v>3</v>
      </c>
      <c r="K55" s="28">
        <f>SUMPRODUCT($D$11:$H$11,D55:H55)/SUM(D55:H55)</f>
        <v>2.6666666666666665</v>
      </c>
    </row>
    <row r="60" spans="1:11" x14ac:dyDescent="0.2">
      <c r="A60" t="s">
        <v>280</v>
      </c>
    </row>
    <row r="61" spans="1:11" x14ac:dyDescent="0.2">
      <c r="B61" s="10" t="s">
        <v>278</v>
      </c>
      <c r="C61" s="10" t="s">
        <v>277</v>
      </c>
      <c r="D61" s="10" t="s">
        <v>261</v>
      </c>
    </row>
    <row r="62" spans="1:11" x14ac:dyDescent="0.2">
      <c r="B62" t="s">
        <v>52</v>
      </c>
      <c r="C62" t="s">
        <v>126</v>
      </c>
      <c r="D62" t="s">
        <v>50</v>
      </c>
    </row>
    <row r="63" spans="1:11" x14ac:dyDescent="0.2">
      <c r="B63" t="s">
        <v>279</v>
      </c>
      <c r="C63" t="s">
        <v>153</v>
      </c>
      <c r="D63" t="s">
        <v>57</v>
      </c>
    </row>
    <row r="64" spans="1:11" x14ac:dyDescent="0.2">
      <c r="B64" t="s">
        <v>108</v>
      </c>
      <c r="C64" t="s">
        <v>167</v>
      </c>
      <c r="D64" t="s">
        <v>59</v>
      </c>
    </row>
    <row r="65" spans="2:4" x14ac:dyDescent="0.2">
      <c r="B65" t="s">
        <v>324</v>
      </c>
      <c r="C65" t="s">
        <v>51</v>
      </c>
      <c r="D65" t="s">
        <v>144</v>
      </c>
    </row>
    <row r="66" spans="2:4" x14ac:dyDescent="0.2">
      <c r="C66" t="s">
        <v>88</v>
      </c>
      <c r="D66" t="s">
        <v>93</v>
      </c>
    </row>
    <row r="67" spans="2:4" x14ac:dyDescent="0.2">
      <c r="C67" t="s">
        <v>159</v>
      </c>
    </row>
  </sheetData>
  <mergeCells count="33">
    <mergeCell ref="B7:P7"/>
    <mergeCell ref="B8:C8"/>
    <mergeCell ref="B9:C9"/>
    <mergeCell ref="B12:K12"/>
    <mergeCell ref="B13:C13"/>
    <mergeCell ref="B14:C14"/>
    <mergeCell ref="B15:C15"/>
    <mergeCell ref="B16:C16"/>
    <mergeCell ref="B17:C17"/>
    <mergeCell ref="B18:C18"/>
    <mergeCell ref="B19:C19"/>
    <mergeCell ref="B20:C20"/>
    <mergeCell ref="B25:K25"/>
    <mergeCell ref="B26:C26"/>
    <mergeCell ref="B27:C27"/>
    <mergeCell ref="B28:C28"/>
    <mergeCell ref="B29:C29"/>
    <mergeCell ref="B34:K34"/>
    <mergeCell ref="B35:C35"/>
    <mergeCell ref="B36:C36"/>
    <mergeCell ref="B37:C37"/>
    <mergeCell ref="B38:C38"/>
    <mergeCell ref="B39:C39"/>
    <mergeCell ref="B42:K42"/>
    <mergeCell ref="B53:C53"/>
    <mergeCell ref="B54:C54"/>
    <mergeCell ref="B55:C55"/>
    <mergeCell ref="B43:C43"/>
    <mergeCell ref="B44:C44"/>
    <mergeCell ref="B45:C45"/>
    <mergeCell ref="B46:C46"/>
    <mergeCell ref="B51:K51"/>
    <mergeCell ref="B52:C52"/>
  </mergeCells>
  <conditionalFormatting sqref="B9:N9">
    <cfRule type="dataBar" priority="9">
      <dataBar>
        <cfvo type="min"/>
        <cfvo type="max"/>
        <color rgb="FF638EC6"/>
      </dataBar>
      <extLst>
        <ext xmlns:x14="http://schemas.microsoft.com/office/spreadsheetml/2009/9/main" uri="{B025F937-C7B1-47D3-B67F-A62EFF666E3E}">
          <x14:id>{0B028989-2914-8E4D-9505-AC27ECF40CFF}</x14:id>
        </ext>
      </extLst>
    </cfRule>
  </conditionalFormatting>
  <conditionalFormatting sqref="D9:N9">
    <cfRule type="dataBar" priority="1">
      <dataBar>
        <cfvo type="min"/>
        <cfvo type="max"/>
        <color rgb="FF638EC6"/>
      </dataBar>
      <extLst>
        <ext xmlns:x14="http://schemas.microsoft.com/office/spreadsheetml/2009/9/main" uri="{B025F937-C7B1-47D3-B67F-A62EFF666E3E}">
          <x14:id>{2A87B3B1-E62B-814D-8078-F1DDB0C37A4E}</x14:id>
        </ext>
      </extLst>
    </cfRule>
  </conditionalFormatting>
  <conditionalFormatting sqref="D14:H20">
    <cfRule type="dataBar" priority="2">
      <dataBar>
        <cfvo type="min"/>
        <cfvo type="max"/>
        <color rgb="FF638EC6"/>
      </dataBar>
      <extLst>
        <ext xmlns:x14="http://schemas.microsoft.com/office/spreadsheetml/2009/9/main" uri="{B025F937-C7B1-47D3-B67F-A62EFF666E3E}">
          <x14:id>{212BA2B9-D1D6-8949-B7B8-C0CFAC583EFE}</x14:id>
        </ext>
      </extLst>
    </cfRule>
  </conditionalFormatting>
  <conditionalFormatting sqref="D27:I29">
    <cfRule type="dataBar" priority="8">
      <dataBar>
        <cfvo type="min"/>
        <cfvo type="max"/>
        <color rgb="FF638EC6"/>
      </dataBar>
      <extLst>
        <ext xmlns:x14="http://schemas.microsoft.com/office/spreadsheetml/2009/9/main" uri="{B025F937-C7B1-47D3-B67F-A62EFF666E3E}">
          <x14:id>{865CA75F-D8FA-A547-9D81-EAE56DC362E4}</x14:id>
        </ext>
      </extLst>
    </cfRule>
  </conditionalFormatting>
  <conditionalFormatting sqref="D36:I39">
    <cfRule type="dataBar" priority="7">
      <dataBar>
        <cfvo type="min"/>
        <cfvo type="max"/>
        <color rgb="FF638EC6"/>
      </dataBar>
      <extLst>
        <ext xmlns:x14="http://schemas.microsoft.com/office/spreadsheetml/2009/9/main" uri="{B025F937-C7B1-47D3-B67F-A62EFF666E3E}">
          <x14:id>{2D9FEDAB-A042-A344-A5ED-437D0D0E086E}</x14:id>
        </ext>
      </extLst>
    </cfRule>
  </conditionalFormatting>
  <conditionalFormatting sqref="D53:H55">
    <cfRule type="dataBar" priority="5">
      <dataBar>
        <cfvo type="min"/>
        <cfvo type="max"/>
        <color rgb="FF638EC6"/>
      </dataBar>
      <extLst>
        <ext xmlns:x14="http://schemas.microsoft.com/office/spreadsheetml/2009/9/main" uri="{B025F937-C7B1-47D3-B67F-A62EFF666E3E}">
          <x14:id>{C160BA65-F9F3-2F46-AB7E-1CC2825808D0}</x14:id>
        </ext>
      </extLst>
    </cfRule>
  </conditionalFormatting>
  <conditionalFormatting sqref="D44:H46">
    <cfRule type="dataBar" priority="6">
      <dataBar>
        <cfvo type="min"/>
        <cfvo type="max"/>
        <color rgb="FF638EC6"/>
      </dataBar>
      <extLst>
        <ext xmlns:x14="http://schemas.microsoft.com/office/spreadsheetml/2009/9/main" uri="{B025F937-C7B1-47D3-B67F-A62EFF666E3E}">
          <x14:id>{D0600FF5-D273-3441-B1E3-C383D63BD94A}</x14:id>
        </ext>
      </extLst>
    </cfRule>
  </conditionalFormatting>
  <conditionalFormatting sqref="D36:H39">
    <cfRule type="dataBar" priority="4">
      <dataBar>
        <cfvo type="min"/>
        <cfvo type="max"/>
        <color rgb="FF638EC6"/>
      </dataBar>
      <extLst>
        <ext xmlns:x14="http://schemas.microsoft.com/office/spreadsheetml/2009/9/main" uri="{B025F937-C7B1-47D3-B67F-A62EFF666E3E}">
          <x14:id>{E6B7C0DE-8417-F94E-9C06-308286533762}</x14:id>
        </ext>
      </extLst>
    </cfRule>
  </conditionalFormatting>
  <conditionalFormatting sqref="D27:H29">
    <cfRule type="dataBar" priority="3">
      <dataBar>
        <cfvo type="min"/>
        <cfvo type="max"/>
        <color rgb="FF638EC6"/>
      </dataBar>
      <extLst>
        <ext xmlns:x14="http://schemas.microsoft.com/office/spreadsheetml/2009/9/main" uri="{B025F937-C7B1-47D3-B67F-A62EFF666E3E}">
          <x14:id>{2C5A76CF-F3CC-E64F-A8F6-C6FBC51EB810}</x14:id>
        </ext>
      </extLst>
    </cfRule>
  </conditionalFormatting>
  <dataValidations count="2">
    <dataValidation type="list" allowBlank="1" showInputMessage="1" showErrorMessage="1" sqref="B4">
      <formula1>$B$62:$B$64</formula1>
    </dataValidation>
    <dataValidation type="list" allowBlank="1" showInputMessage="1" showErrorMessage="1" sqref="B5">
      <formula1>$C$62:$C$66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B028989-2914-8E4D-9505-AC27ECF40CFF}">
            <x14:dataBar minLength="0" maxLength="100" negativeBarColorSameAsPositive="1" axisPosition="none">
              <x14:cfvo type="min"/>
              <x14:cfvo type="max"/>
            </x14:dataBar>
          </x14:cfRule>
          <xm:sqref>B9:N9</xm:sqref>
        </x14:conditionalFormatting>
        <x14:conditionalFormatting xmlns:xm="http://schemas.microsoft.com/office/excel/2006/main">
          <x14:cfRule type="dataBar" id="{2A87B3B1-E62B-814D-8078-F1DDB0C37A4E}">
            <x14:dataBar minLength="0" maxLength="100" negativeBarColorSameAsPositive="1" axisPosition="none">
              <x14:cfvo type="min"/>
              <x14:cfvo type="max"/>
            </x14:dataBar>
          </x14:cfRule>
          <xm:sqref>D9:N9</xm:sqref>
        </x14:conditionalFormatting>
        <x14:conditionalFormatting xmlns:xm="http://schemas.microsoft.com/office/excel/2006/main">
          <x14:cfRule type="dataBar" id="{212BA2B9-D1D6-8949-B7B8-C0CFAC583EFE}">
            <x14:dataBar minLength="0" maxLength="100" negativeBarColorSameAsPositive="1" axisPosition="none">
              <x14:cfvo type="min"/>
              <x14:cfvo type="max"/>
            </x14:dataBar>
          </x14:cfRule>
          <xm:sqref>D14:H20</xm:sqref>
        </x14:conditionalFormatting>
        <x14:conditionalFormatting xmlns:xm="http://schemas.microsoft.com/office/excel/2006/main">
          <x14:cfRule type="dataBar" id="{865CA75F-D8FA-A547-9D81-EAE56DC362E4}">
            <x14:dataBar minLength="0" maxLength="100" negativeBarColorSameAsPositive="1" axisPosition="none">
              <x14:cfvo type="min"/>
              <x14:cfvo type="max"/>
            </x14:dataBar>
          </x14:cfRule>
          <xm:sqref>D27:I29</xm:sqref>
        </x14:conditionalFormatting>
        <x14:conditionalFormatting xmlns:xm="http://schemas.microsoft.com/office/excel/2006/main">
          <x14:cfRule type="dataBar" id="{2D9FEDAB-A042-A344-A5ED-437D0D0E086E}">
            <x14:dataBar minLength="0" maxLength="100" negativeBarColorSameAsPositive="1" axisPosition="none">
              <x14:cfvo type="min"/>
              <x14:cfvo type="max"/>
            </x14:dataBar>
          </x14:cfRule>
          <xm:sqref>D36:I39</xm:sqref>
        </x14:conditionalFormatting>
        <x14:conditionalFormatting xmlns:xm="http://schemas.microsoft.com/office/excel/2006/main">
          <x14:cfRule type="dataBar" id="{C160BA65-F9F3-2F46-AB7E-1CC2825808D0}">
            <x14:dataBar minLength="0" maxLength="100" negativeBarColorSameAsPositive="1" axisPosition="none">
              <x14:cfvo type="min"/>
              <x14:cfvo type="max"/>
            </x14:dataBar>
          </x14:cfRule>
          <xm:sqref>D53:H55</xm:sqref>
        </x14:conditionalFormatting>
        <x14:conditionalFormatting xmlns:xm="http://schemas.microsoft.com/office/excel/2006/main">
          <x14:cfRule type="dataBar" id="{D0600FF5-D273-3441-B1E3-C383D63BD94A}">
            <x14:dataBar minLength="0" maxLength="100" negativeBarColorSameAsPositive="1" axisPosition="none">
              <x14:cfvo type="min"/>
              <x14:cfvo type="max"/>
            </x14:dataBar>
          </x14:cfRule>
          <xm:sqref>D44:H46</xm:sqref>
        </x14:conditionalFormatting>
        <x14:conditionalFormatting xmlns:xm="http://schemas.microsoft.com/office/excel/2006/main">
          <x14:cfRule type="dataBar" id="{E6B7C0DE-8417-F94E-9C06-308286533762}">
            <x14:dataBar minLength="0" maxLength="100" negativeBarColorSameAsPositive="1" axisPosition="none">
              <x14:cfvo type="min"/>
              <x14:cfvo type="max"/>
            </x14:dataBar>
          </x14:cfRule>
          <xm:sqref>D36:H39</xm:sqref>
        </x14:conditionalFormatting>
        <x14:conditionalFormatting xmlns:xm="http://schemas.microsoft.com/office/excel/2006/main">
          <x14:cfRule type="dataBar" id="{2C5A76CF-F3CC-E64F-A8F6-C6FBC51EB810}">
            <x14:dataBar minLength="0" maxLength="100" negativeBarColorSameAsPositive="1" axisPosition="none">
              <x14:cfvo type="min"/>
              <x14:cfvo type="max"/>
            </x14:dataBar>
          </x14:cfRule>
          <xm:sqref>D27:H29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79998168889431442"/>
  </sheetPr>
  <dimension ref="A2:P67"/>
  <sheetViews>
    <sheetView zoomScale="120" zoomScaleNormal="120" zoomScalePageLayoutView="120" workbookViewId="0">
      <selection activeCell="P9" sqref="P9"/>
    </sheetView>
  </sheetViews>
  <sheetFormatPr baseColWidth="10" defaultRowHeight="14" x14ac:dyDescent="0.2"/>
  <cols>
    <col min="2" max="2" width="12.796875" customWidth="1"/>
    <col min="3" max="3" width="50.19921875" customWidth="1"/>
    <col min="4" max="14" width="16.3984375" customWidth="1"/>
    <col min="15" max="15" width="8.59765625" customWidth="1"/>
    <col min="16" max="16" width="16.3984375" customWidth="1"/>
  </cols>
  <sheetData>
    <row r="2" spans="1:16" x14ac:dyDescent="0.2">
      <c r="D2" s="27" t="s">
        <v>287</v>
      </c>
      <c r="E2" s="27" t="s">
        <v>288</v>
      </c>
      <c r="F2" s="27" t="s">
        <v>290</v>
      </c>
    </row>
    <row r="3" spans="1:16" x14ac:dyDescent="0.2">
      <c r="A3" s="10" t="s">
        <v>276</v>
      </c>
      <c r="D3">
        <f>VLOOKUP(B4,rate!A2:B4,2,FALSE)</f>
        <v>25</v>
      </c>
      <c r="E3">
        <f>VLOOKUP(B4,rate!A2:C4,3,FALSE)</f>
        <v>21</v>
      </c>
      <c r="F3">
        <f>VLOOKUP(B4,rate!A2:D4,4,FALSE)</f>
        <v>84</v>
      </c>
    </row>
    <row r="4" spans="1:16" x14ac:dyDescent="0.2">
      <c r="A4" t="s">
        <v>45</v>
      </c>
      <c r="B4" s="20" t="s">
        <v>108</v>
      </c>
    </row>
    <row r="7" spans="1:16" x14ac:dyDescent="0.2">
      <c r="B7" s="85" t="s">
        <v>262</v>
      </c>
      <c r="C7" s="85" t="s">
        <v>262</v>
      </c>
      <c r="D7" s="85" t="s">
        <v>262</v>
      </c>
      <c r="E7" s="85" t="s">
        <v>262</v>
      </c>
      <c r="F7" s="85" t="s">
        <v>262</v>
      </c>
      <c r="G7" s="85" t="s">
        <v>262</v>
      </c>
      <c r="H7" s="85" t="s">
        <v>262</v>
      </c>
      <c r="I7" s="85" t="s">
        <v>262</v>
      </c>
      <c r="J7" s="85" t="s">
        <v>262</v>
      </c>
      <c r="K7" s="85" t="s">
        <v>262</v>
      </c>
      <c r="L7" s="85" t="s">
        <v>262</v>
      </c>
      <c r="M7" s="85" t="s">
        <v>262</v>
      </c>
      <c r="N7" s="85" t="s">
        <v>262</v>
      </c>
      <c r="O7" s="85" t="s">
        <v>262</v>
      </c>
      <c r="P7" s="85" t="s">
        <v>262</v>
      </c>
    </row>
    <row r="8" spans="1:16" ht="26" x14ac:dyDescent="0.2">
      <c r="B8" s="83" t="s">
        <v>259</v>
      </c>
      <c r="C8" s="83" t="s">
        <v>259</v>
      </c>
      <c r="D8" s="19">
        <v>0</v>
      </c>
      <c r="E8" s="19" t="s">
        <v>263</v>
      </c>
      <c r="F8" s="19" t="s">
        <v>264</v>
      </c>
      <c r="G8" s="19" t="s">
        <v>265</v>
      </c>
      <c r="H8" s="19" t="s">
        <v>266</v>
      </c>
      <c r="I8" s="19" t="s">
        <v>267</v>
      </c>
      <c r="J8" s="19" t="s">
        <v>268</v>
      </c>
      <c r="K8" s="19" t="s">
        <v>269</v>
      </c>
      <c r="L8" s="19" t="s">
        <v>270</v>
      </c>
      <c r="M8" s="19" t="s">
        <v>271</v>
      </c>
      <c r="N8" s="19">
        <v>10</v>
      </c>
      <c r="O8" s="13" t="s">
        <v>282</v>
      </c>
      <c r="P8" s="13" t="s">
        <v>281</v>
      </c>
    </row>
    <row r="9" spans="1:16" x14ac:dyDescent="0.2">
      <c r="B9" s="81"/>
      <c r="C9" s="81"/>
      <c r="D9" s="17">
        <f>COUNTIFS(all!$G$3:$G$120,'Summary - Region (JP)'!$B$4,all!$H$3:$H$120,'Summary - Region (JP)'!D8)</f>
        <v>1</v>
      </c>
      <c r="E9" s="17">
        <f>COUNTIFS(all!$G$3:$G$120,'Summary - Region (JP)'!$B$4,all!$H$3:$H$120,'Summary - Region (JP)'!E8)</f>
        <v>0</v>
      </c>
      <c r="F9" s="17">
        <f>COUNTIFS(all!$G$3:$G$120,'Summary - Region (JP)'!$B$4,all!$H$3:$H$120,'Summary - Region (JP)'!F8)</f>
        <v>1</v>
      </c>
      <c r="G9" s="17">
        <f>COUNTIFS(all!$G$3:$G$120,'Summary - Region (JP)'!$B$4,all!$H$3:$H$120,'Summary - Region (JP)'!G8)</f>
        <v>1</v>
      </c>
      <c r="H9" s="17">
        <f>COUNTIFS(all!$G$3:$G$120,'Summary - Region (JP)'!$B$4,all!$H$3:$H$120,'Summary - Region (JP)'!H8)</f>
        <v>1</v>
      </c>
      <c r="I9" s="17">
        <f>COUNTIFS(all!$G$3:$G$120,'Summary - Region (JP)'!$B$4,all!$H$3:$H$120,'Summary - Region (JP)'!I8)</f>
        <v>3</v>
      </c>
      <c r="J9" s="17">
        <f>COUNTIFS(all!$G$3:$G$120,'Summary - Region (JP)'!$B$4,all!$H$3:$H$120,'Summary - Region (JP)'!J8)</f>
        <v>1</v>
      </c>
      <c r="K9" s="17">
        <f>COUNTIFS(all!$G$3:$G$120,'Summary - Region (JP)'!$B$4,all!$H$3:$H$120,'Summary - Region (JP)'!K8)</f>
        <v>4</v>
      </c>
      <c r="L9" s="17">
        <f>COUNTIFS(all!$G$3:$G$120,'Summary - Region (JP)'!$B$4,all!$H$3:$H$120,'Summary - Region (JP)'!L8)</f>
        <v>7</v>
      </c>
      <c r="M9" s="17">
        <f>COUNTIFS(all!$G$3:$G$120,'Summary - Region (JP)'!$B$4,all!$H$3:$H$120,'Summary - Region (JP)'!M8)</f>
        <v>0</v>
      </c>
      <c r="N9" s="17">
        <f>COUNTIFS(all!$G$3:$G$120,'Summary - Region (JP)'!$B$4,all!$H$3:$H$120,'Summary - Region (JP)'!N8)</f>
        <v>2</v>
      </c>
      <c r="O9" s="18">
        <f>((SUM(M9:N9)-SUM(D9:I9))/P9)*100</f>
        <v>-23.809523809523807</v>
      </c>
      <c r="P9" s="15">
        <f>SUM(D9:N9)</f>
        <v>21</v>
      </c>
    </row>
    <row r="11" spans="1:16" x14ac:dyDescent="0.2">
      <c r="D11">
        <v>1</v>
      </c>
      <c r="E11">
        <v>2</v>
      </c>
      <c r="F11">
        <v>3</v>
      </c>
      <c r="G11">
        <v>4</v>
      </c>
      <c r="H11">
        <v>5</v>
      </c>
    </row>
    <row r="12" spans="1:16" x14ac:dyDescent="0.2">
      <c r="B12" s="85" t="s">
        <v>260</v>
      </c>
      <c r="C12" s="85" t="s">
        <v>260</v>
      </c>
      <c r="D12" s="85" t="s">
        <v>260</v>
      </c>
      <c r="E12" s="85" t="s">
        <v>260</v>
      </c>
      <c r="F12" s="85" t="s">
        <v>260</v>
      </c>
      <c r="G12" s="85" t="s">
        <v>260</v>
      </c>
      <c r="H12" s="85" t="s">
        <v>260</v>
      </c>
      <c r="I12" s="85" t="s">
        <v>260</v>
      </c>
      <c r="J12" s="85" t="s">
        <v>260</v>
      </c>
      <c r="K12" s="85" t="s">
        <v>260</v>
      </c>
      <c r="O12" s="14"/>
    </row>
    <row r="13" spans="1:16" ht="26" x14ac:dyDescent="0.2">
      <c r="B13" s="83" t="s">
        <v>259</v>
      </c>
      <c r="C13" s="83" t="s">
        <v>259</v>
      </c>
      <c r="D13" s="19" t="s">
        <v>215</v>
      </c>
      <c r="E13" s="19" t="s">
        <v>213</v>
      </c>
      <c r="F13" s="19" t="s">
        <v>211</v>
      </c>
      <c r="G13" s="19" t="s">
        <v>212</v>
      </c>
      <c r="H13" s="19" t="s">
        <v>216</v>
      </c>
      <c r="I13" s="13" t="s">
        <v>214</v>
      </c>
      <c r="J13" s="13" t="s">
        <v>258</v>
      </c>
      <c r="K13" s="29" t="s">
        <v>291</v>
      </c>
    </row>
    <row r="14" spans="1:16" x14ac:dyDescent="0.2">
      <c r="B14" s="81" t="s">
        <v>205</v>
      </c>
      <c r="C14" s="81" t="s">
        <v>205</v>
      </c>
      <c r="D14" s="17">
        <f>COUNTIFS(all!$G$3:$G$120,'Summary - Region (JP)'!$B$4,all!$I$3:$I$120,'Summary - Region (JP)'!D$13)</f>
        <v>1</v>
      </c>
      <c r="E14" s="17">
        <f>COUNTIFS(all!$G$3:$G$120,'Summary - Region (JP)'!$B$4,all!$I$3:$I$120,'Summary - Region (JP)'!E$13)</f>
        <v>6</v>
      </c>
      <c r="F14" s="17">
        <f>COUNTIFS(all!$G$3:$G$120,'Summary - Region (JP)'!$B$4,all!$I$3:$I$120,'Summary - Region (JP)'!F$13)</f>
        <v>4</v>
      </c>
      <c r="G14" s="17">
        <f>COUNTIFS(all!$G$3:$G$120,'Summary - Region (JP)'!$B$4,all!$I$3:$I$120,'Summary - Region (JP)'!G$13)</f>
        <v>6</v>
      </c>
      <c r="H14" s="17">
        <f>COUNTIFS(all!$G$3:$G$120,'Summary - Region (JP)'!$B$4,all!$I$3:$I$120,'Summary - Region (JP)'!H$13)</f>
        <v>2</v>
      </c>
      <c r="I14" s="17">
        <f>COUNTIFS(all!$G$3:$G$120,'Summary - Region (JP)'!$B$4,all!$I$3:$I$120,'Summary - Region (JP)'!I$13)</f>
        <v>2</v>
      </c>
      <c r="J14" s="15">
        <f>SUM(D14:I14)</f>
        <v>21</v>
      </c>
      <c r="K14" s="28">
        <f>SUMPRODUCT($D$11:$H$11,D14:H14)/SUM(D14:H14)</f>
        <v>3.1052631578947367</v>
      </c>
    </row>
    <row r="15" spans="1:16" x14ac:dyDescent="0.2">
      <c r="B15" s="81" t="s">
        <v>206</v>
      </c>
      <c r="C15" s="81" t="s">
        <v>206</v>
      </c>
      <c r="D15" s="17">
        <f>COUNTIFS(all!$G$3:$G$120,'Summary - Region (JP)'!$B$4,all!$J$3:$J$120,'Summary - Region (JP)'!D$13)</f>
        <v>3</v>
      </c>
      <c r="E15" s="17">
        <f>COUNTIFS(all!$G$3:$G$120,'Summary - Region (JP)'!$B$4,all!$J$3:$J$120,'Summary - Region (JP)'!E$13)</f>
        <v>7</v>
      </c>
      <c r="F15" s="17">
        <f>COUNTIFS(all!$G$3:$G$120,'Summary - Region (JP)'!$B$4,all!$J$3:$J$120,'Summary - Region (JP)'!F$13)</f>
        <v>9</v>
      </c>
      <c r="G15" s="17">
        <f>COUNTIFS(all!$G$3:$G$120,'Summary - Region (JP)'!$B$4,all!$J$3:$J$120,'Summary - Region (JP)'!G$13)</f>
        <v>0</v>
      </c>
      <c r="H15" s="17">
        <f>COUNTIFS(all!$G$3:$G$120,'Summary - Region (JP)'!$B$4,all!$J$3:$J$120,'Summary - Region (JP)'!H$13)</f>
        <v>0</v>
      </c>
      <c r="I15" s="17">
        <f>COUNTIFS(all!$G$3:$G$120,'Summary - Region (JP)'!$B$4,all!$J$3:$J$120,'Summary - Region (JP)'!I$13)</f>
        <v>2</v>
      </c>
      <c r="J15" s="15">
        <f t="shared" ref="J15:J20" si="0">SUM(D15:I15)</f>
        <v>21</v>
      </c>
      <c r="K15" s="28">
        <f t="shared" ref="K15:K20" si="1">SUMPRODUCT($D$11:$H$11,D15:H15)/SUM(D15:H15)</f>
        <v>2.3157894736842106</v>
      </c>
    </row>
    <row r="16" spans="1:16" x14ac:dyDescent="0.2">
      <c r="B16" s="81" t="s">
        <v>207</v>
      </c>
      <c r="C16" s="81" t="s">
        <v>207</v>
      </c>
      <c r="D16" s="17">
        <f>COUNTIFS(all!$G$3:$G$120,'Summary - Region (JP)'!$B$4,all!$K$3:$K$120,'Summary - Region (JP)'!D$13)</f>
        <v>3</v>
      </c>
      <c r="E16" s="17">
        <f>COUNTIFS(all!$G$3:$G$120,'Summary - Region (JP)'!$B$4,all!$K$3:$K$120,'Summary - Region (JP)'!E$13)</f>
        <v>9</v>
      </c>
      <c r="F16" s="17">
        <f>COUNTIFS(all!$G$3:$G$120,'Summary - Region (JP)'!$B$4,all!$K$3:$K$120,'Summary - Region (JP)'!F$13)</f>
        <v>3</v>
      </c>
      <c r="G16" s="17">
        <f>COUNTIFS(all!$G$3:$G$120,'Summary - Region (JP)'!$B$4,all!$K$3:$K$120,'Summary - Region (JP)'!G$13)</f>
        <v>3</v>
      </c>
      <c r="H16" s="17">
        <f>COUNTIFS(all!$G$3:$G$120,'Summary - Region (JP)'!$B$4,all!$K$3:$K$120,'Summary - Region (JP)'!H$13)</f>
        <v>0</v>
      </c>
      <c r="I16" s="17">
        <f>COUNTIFS(all!$G$3:$G$120,'Summary - Region (JP)'!$B$4,all!$K$3:$K$120,'Summary - Region (JP)'!I$13)</f>
        <v>3</v>
      </c>
      <c r="J16" s="15">
        <f t="shared" si="0"/>
        <v>21</v>
      </c>
      <c r="K16" s="28">
        <f t="shared" si="1"/>
        <v>2.3333333333333335</v>
      </c>
    </row>
    <row r="17" spans="2:11" x14ac:dyDescent="0.2">
      <c r="B17" s="81" t="s">
        <v>217</v>
      </c>
      <c r="C17" s="81" t="s">
        <v>217</v>
      </c>
      <c r="D17" s="17">
        <f>COUNTIFS(all!$G$3:$G$120,'Summary - Region (JP)'!$B$4,all!$L$3:$L$120,'Summary - Region (JP)'!D$13)</f>
        <v>3</v>
      </c>
      <c r="E17" s="17">
        <f>COUNTIFS(all!$G$3:$G$120,'Summary - Region (JP)'!$B$4,all!$L$3:$L$120,'Summary - Region (JP)'!E$13)</f>
        <v>3</v>
      </c>
      <c r="F17" s="17">
        <f>COUNTIFS(all!$G$3:$G$120,'Summary - Region (JP)'!$B$4,all!$L$3:$L$120,'Summary - Region (JP)'!F$13)</f>
        <v>6</v>
      </c>
      <c r="G17" s="17">
        <f>COUNTIFS(all!$G$3:$G$120,'Summary - Region (JP)'!$B$4,all!$L$3:$L$120,'Summary - Region (JP)'!G$13)</f>
        <v>2</v>
      </c>
      <c r="H17" s="17">
        <f>COUNTIFS(all!$G$3:$G$120,'Summary - Region (JP)'!$B$4,all!$L$3:$L$120,'Summary - Region (JP)'!H$13)</f>
        <v>0</v>
      </c>
      <c r="I17" s="17">
        <f>COUNTIFS(all!$G$3:$G$120,'Summary - Region (JP)'!$B$4,all!$L$3:$L$120,'Summary - Region (JP)'!I$13)</f>
        <v>7</v>
      </c>
      <c r="J17" s="15">
        <f t="shared" si="0"/>
        <v>21</v>
      </c>
      <c r="K17" s="28">
        <f t="shared" si="1"/>
        <v>2.5</v>
      </c>
    </row>
    <row r="18" spans="2:11" x14ac:dyDescent="0.2">
      <c r="B18" s="81" t="s">
        <v>208</v>
      </c>
      <c r="C18" s="81" t="s">
        <v>208</v>
      </c>
      <c r="D18" s="17">
        <f>COUNTIFS(all!$G$3:$G$120,'Summary - Region (JP)'!$B$4,all!$M$3:$M$120,'Summary - Region (JP)'!D$13)</f>
        <v>2</v>
      </c>
      <c r="E18" s="17">
        <f>COUNTIFS(all!$G$3:$G$120,'Summary - Region (JP)'!$B$4,all!$M$3:$M$120,'Summary - Region (JP)'!E$13)</f>
        <v>6</v>
      </c>
      <c r="F18" s="17">
        <f>COUNTIFS(all!$G$3:$G$120,'Summary - Region (JP)'!$B$4,all!$M$3:$M$120,'Summary - Region (JP)'!F$13)</f>
        <v>5</v>
      </c>
      <c r="G18" s="17">
        <f>COUNTIFS(all!$G$3:$G$120,'Summary - Region (JP)'!$B$4,all!$M$3:$M$120,'Summary - Region (JP)'!G$13)</f>
        <v>2</v>
      </c>
      <c r="H18" s="17">
        <f>COUNTIFS(all!$G$3:$G$120,'Summary - Region (JP)'!$B$4,all!$M$3:$M$120,'Summary - Region (JP)'!H$13)</f>
        <v>0</v>
      </c>
      <c r="I18" s="17">
        <f>COUNTIFS(all!$G$3:$G$120,'Summary - Region (JP)'!$B$4,all!$M$3:$M$120,'Summary - Region (JP)'!I$13)</f>
        <v>6</v>
      </c>
      <c r="J18" s="15">
        <f t="shared" si="0"/>
        <v>21</v>
      </c>
      <c r="K18" s="28">
        <f t="shared" si="1"/>
        <v>2.4666666666666668</v>
      </c>
    </row>
    <row r="19" spans="2:11" x14ac:dyDescent="0.2">
      <c r="B19" s="81" t="s">
        <v>209</v>
      </c>
      <c r="C19" s="81" t="s">
        <v>209</v>
      </c>
      <c r="D19" s="17">
        <f>COUNTIFS(all!$G$3:$G$120,'Summary - Region (JP)'!$B$4,all!$N$3:$N$120,'Summary - Region (JP)'!D$13)</f>
        <v>6</v>
      </c>
      <c r="E19" s="17">
        <f>COUNTIFS(all!$G$3:$G$120,'Summary - Region (JP)'!$B$4,all!$N$3:$N$120,'Summary - Region (JP)'!E$13)</f>
        <v>2</v>
      </c>
      <c r="F19" s="17">
        <f>COUNTIFS(all!$G$3:$G$120,'Summary - Region (JP)'!$B$4,all!$N$3:$N$120,'Summary - Region (JP)'!F$13)</f>
        <v>6</v>
      </c>
      <c r="G19" s="17">
        <f>COUNTIFS(all!$G$3:$G$120,'Summary - Region (JP)'!$B$4,all!$N$3:$N$120,'Summary - Region (JP)'!G$13)</f>
        <v>1</v>
      </c>
      <c r="H19" s="17">
        <f>COUNTIFS(all!$G$3:$G$120,'Summary - Region (JP)'!$B$4,all!$N$3:$N$120,'Summary - Region (JP)'!H$13)</f>
        <v>0</v>
      </c>
      <c r="I19" s="17">
        <f>COUNTIFS(all!$G$3:$G$120,'Summary - Region (JP)'!$B$4,all!$N$3:$N$120,'Summary - Region (JP)'!I$13)</f>
        <v>6</v>
      </c>
      <c r="J19" s="15">
        <f t="shared" si="0"/>
        <v>21</v>
      </c>
      <c r="K19" s="28">
        <f t="shared" si="1"/>
        <v>2.1333333333333333</v>
      </c>
    </row>
    <row r="20" spans="2:11" x14ac:dyDescent="0.2">
      <c r="B20" s="81" t="s">
        <v>210</v>
      </c>
      <c r="C20" s="81" t="s">
        <v>210</v>
      </c>
      <c r="D20" s="17">
        <f>COUNTIFS(all!$G$3:$G$120,'Summary - Region (JP)'!$B$4,all!$O$3:$O$120,'Summary - Region (JP)'!D$13)</f>
        <v>3</v>
      </c>
      <c r="E20" s="17">
        <f>COUNTIFS(all!$G$3:$G$120,'Summary - Region (JP)'!$B$4,all!$O$3:$O$120,'Summary - Region (JP)'!E$13)</f>
        <v>4</v>
      </c>
      <c r="F20" s="17">
        <f>COUNTIFS(all!$G$3:$G$120,'Summary - Region (JP)'!$B$4,all!$O$3:$O$120,'Summary - Region (JP)'!F$13)</f>
        <v>5</v>
      </c>
      <c r="G20" s="17">
        <f>COUNTIFS(all!$G$3:$G$120,'Summary - Region (JP)'!$B$4,all!$O$3:$O$120,'Summary - Region (JP)'!G$13)</f>
        <v>0</v>
      </c>
      <c r="H20" s="17">
        <f>COUNTIFS(all!$G$3:$G$120,'Summary - Region (JP)'!$B$4,all!$O$3:$O$120,'Summary - Region (JP)'!H$13)</f>
        <v>0</v>
      </c>
      <c r="I20" s="17">
        <f>COUNTIFS(all!$G$3:$G$120,'Summary - Region (JP)'!$B$4,all!$O$3:$O$120,'Summary - Region (JP)'!I$13)</f>
        <v>9</v>
      </c>
      <c r="J20" s="15">
        <f t="shared" si="0"/>
        <v>21</v>
      </c>
      <c r="K20" s="28">
        <f t="shared" si="1"/>
        <v>2.1666666666666665</v>
      </c>
    </row>
    <row r="25" spans="2:11" x14ac:dyDescent="0.2">
      <c r="B25" s="85" t="s">
        <v>272</v>
      </c>
      <c r="C25" s="85" t="s">
        <v>272</v>
      </c>
      <c r="D25" s="85" t="s">
        <v>272</v>
      </c>
      <c r="E25" s="85" t="s">
        <v>272</v>
      </c>
      <c r="F25" s="85" t="s">
        <v>272</v>
      </c>
      <c r="G25" s="85" t="s">
        <v>272</v>
      </c>
      <c r="H25" s="85" t="s">
        <v>272</v>
      </c>
      <c r="I25" s="85" t="s">
        <v>272</v>
      </c>
      <c r="J25" s="85" t="s">
        <v>272</v>
      </c>
      <c r="K25" s="85" t="s">
        <v>272</v>
      </c>
    </row>
    <row r="26" spans="2:11" ht="26" x14ac:dyDescent="0.2">
      <c r="B26" s="83" t="s">
        <v>259</v>
      </c>
      <c r="C26" s="83" t="s">
        <v>259</v>
      </c>
      <c r="D26" s="19" t="s">
        <v>215</v>
      </c>
      <c r="E26" s="19" t="s">
        <v>213</v>
      </c>
      <c r="F26" s="19" t="s">
        <v>211</v>
      </c>
      <c r="G26" s="19" t="s">
        <v>212</v>
      </c>
      <c r="H26" s="19" t="s">
        <v>216</v>
      </c>
      <c r="I26" s="13" t="s">
        <v>214</v>
      </c>
      <c r="J26" s="13" t="s">
        <v>258</v>
      </c>
      <c r="K26" s="29" t="s">
        <v>291</v>
      </c>
    </row>
    <row r="27" spans="2:11" x14ac:dyDescent="0.2">
      <c r="B27" s="81" t="s">
        <v>218</v>
      </c>
      <c r="C27" s="81" t="s">
        <v>218</v>
      </c>
      <c r="D27" s="17">
        <f>COUNTIFS(all!$G$3:$G$120,'Summary - Region (JP)'!$B$4,all!$Q$3:$Q$120,'Summary - Region (JP)'!D$13)</f>
        <v>2</v>
      </c>
      <c r="E27" s="17">
        <f>COUNTIFS(all!$G$3:$G$120,'Summary - Region (JP)'!$B$4,all!$Q$3:$Q$120,'Summary - Region (JP)'!E$13)</f>
        <v>1</v>
      </c>
      <c r="F27" s="17">
        <f>COUNTIFS(all!$G$3:$G$120,'Summary - Region (JP)'!$B$4,all!$Q$3:$Q$120,'Summary - Region (JP)'!F$13)</f>
        <v>10</v>
      </c>
      <c r="G27" s="17">
        <f>COUNTIFS(all!$G$3:$G$120,'Summary - Region (JP)'!$B$4,all!$Q$3:$Q$120,'Summary - Region (JP)'!G$13)</f>
        <v>1</v>
      </c>
      <c r="H27" s="17">
        <f>COUNTIFS(all!$G$3:$G$120,'Summary - Region (JP)'!$B$4,all!$Q$3:$Q$120,'Summary - Region (JP)'!H$13)</f>
        <v>0</v>
      </c>
      <c r="I27" s="17">
        <f>COUNTIFS(all!$G$3:$G$120,'Summary - Region (JP)'!$B$4,all!$Q$3:$Q$120,'Summary - Region (JP)'!I$13)</f>
        <v>3</v>
      </c>
      <c r="J27" s="15">
        <f>SUM(D27:I27)</f>
        <v>17</v>
      </c>
      <c r="K27" s="28">
        <f>SUMPRODUCT($D$11:$H$11,D27:H27)/SUM(D27:H27)</f>
        <v>2.7142857142857144</v>
      </c>
    </row>
    <row r="28" spans="2:11" x14ac:dyDescent="0.2">
      <c r="B28" s="81" t="s">
        <v>219</v>
      </c>
      <c r="C28" s="81" t="s">
        <v>219</v>
      </c>
      <c r="D28" s="17">
        <f>COUNTIFS(all!$G$3:$G$120,'Summary - Region (JP)'!$B$4,all!$R$3:$R$120,'Summary - Region (JP)'!D$13)</f>
        <v>1</v>
      </c>
      <c r="E28" s="17">
        <f>COUNTIFS(all!$G$3:$G$120,'Summary - Region (JP)'!$B$4,all!$R$3:$R$120,'Summary - Region (JP)'!E$13)</f>
        <v>5</v>
      </c>
      <c r="F28" s="17">
        <f>COUNTIFS(all!$G$3:$G$120,'Summary - Region (JP)'!$B$4,all!$R$3:$R$120,'Summary - Region (JP)'!F$13)</f>
        <v>8</v>
      </c>
      <c r="G28" s="17">
        <f>COUNTIFS(all!$G$3:$G$120,'Summary - Region (JP)'!$B$4,all!$R$3:$R$120,'Summary - Region (JP)'!G$13)</f>
        <v>1</v>
      </c>
      <c r="H28" s="17">
        <f>COUNTIFS(all!$G$3:$G$120,'Summary - Region (JP)'!$B$4,all!$R$3:$R$120,'Summary - Region (JP)'!H$13)</f>
        <v>0</v>
      </c>
      <c r="I28" s="17">
        <f>COUNTIFS(all!$G$3:$G$120,'Summary - Region (JP)'!$B$4,all!$R$3:$R$120,'Summary - Region (JP)'!I$13)</f>
        <v>2</v>
      </c>
      <c r="J28" s="15">
        <f>SUM(D28:I28)</f>
        <v>17</v>
      </c>
      <c r="K28" s="28">
        <f>SUMPRODUCT($D$11:$H$11,D28:H28)/SUM(D28:H28)</f>
        <v>2.6</v>
      </c>
    </row>
    <row r="29" spans="2:11" x14ac:dyDescent="0.2">
      <c r="B29" s="81" t="s">
        <v>220</v>
      </c>
      <c r="C29" s="81" t="s">
        <v>220</v>
      </c>
      <c r="D29" s="17">
        <f>COUNTIFS(all!$G$3:$G$120,'Summary - Region (JP)'!$B$4,all!$S$3:$S$120,'Summary - Region (JP)'!D$13)</f>
        <v>1</v>
      </c>
      <c r="E29" s="17">
        <f>COUNTIFS(all!$G$3:$G$120,'Summary - Region (JP)'!$B$4,all!$S$3:$S$120,'Summary - Region (JP)'!E$13)</f>
        <v>6</v>
      </c>
      <c r="F29" s="17">
        <f>COUNTIFS(all!$G$3:$G$120,'Summary - Region (JP)'!$B$4,all!$S$3:$S$120,'Summary - Region (JP)'!F$13)</f>
        <v>7</v>
      </c>
      <c r="G29" s="17">
        <f>COUNTIFS(all!$G$3:$G$120,'Summary - Region (JP)'!$B$4,all!$S$3:$S$120,'Summary - Region (JP)'!G$13)</f>
        <v>1</v>
      </c>
      <c r="H29" s="17">
        <f>COUNTIFS(all!$G$3:$G$120,'Summary - Region (JP)'!$B$4,all!$S$3:$S$120,'Summary - Region (JP)'!H$13)</f>
        <v>0</v>
      </c>
      <c r="I29" s="17">
        <f>COUNTIFS(all!$G$3:$G$120,'Summary - Region (JP)'!$B$4,all!$S$3:$S$120,'Summary - Region (JP)'!I$13)</f>
        <v>2</v>
      </c>
      <c r="J29" s="15">
        <f>SUM(D29:I29)</f>
        <v>17</v>
      </c>
      <c r="K29" s="28">
        <f>SUMPRODUCT($D$11:$H$11,D29:H29)/SUM(D29:H29)</f>
        <v>2.5333333333333332</v>
      </c>
    </row>
    <row r="34" spans="2:11" x14ac:dyDescent="0.2">
      <c r="B34" s="85" t="s">
        <v>273</v>
      </c>
      <c r="C34" s="85" t="s">
        <v>273</v>
      </c>
      <c r="D34" s="85" t="s">
        <v>273</v>
      </c>
      <c r="E34" s="85" t="s">
        <v>273</v>
      </c>
      <c r="F34" s="85" t="s">
        <v>273</v>
      </c>
      <c r="G34" s="85" t="s">
        <v>273</v>
      </c>
      <c r="H34" s="85" t="s">
        <v>273</v>
      </c>
      <c r="I34" s="85" t="s">
        <v>273</v>
      </c>
      <c r="J34" s="85" t="s">
        <v>273</v>
      </c>
      <c r="K34" s="85" t="s">
        <v>273</v>
      </c>
    </row>
    <row r="35" spans="2:11" ht="26" x14ac:dyDescent="0.2">
      <c r="B35" s="83" t="s">
        <v>259</v>
      </c>
      <c r="C35" s="83" t="s">
        <v>259</v>
      </c>
      <c r="D35" s="19" t="s">
        <v>215</v>
      </c>
      <c r="E35" s="19" t="s">
        <v>213</v>
      </c>
      <c r="F35" s="19" t="s">
        <v>211</v>
      </c>
      <c r="G35" s="19" t="s">
        <v>212</v>
      </c>
      <c r="H35" s="19" t="s">
        <v>216</v>
      </c>
      <c r="I35" s="13" t="s">
        <v>214</v>
      </c>
      <c r="J35" s="13" t="s">
        <v>258</v>
      </c>
      <c r="K35" s="29" t="s">
        <v>291</v>
      </c>
    </row>
    <row r="36" spans="2:11" x14ac:dyDescent="0.2">
      <c r="B36" s="81" t="s">
        <v>221</v>
      </c>
      <c r="C36" s="81" t="s">
        <v>221</v>
      </c>
      <c r="D36" s="17">
        <f>COUNTIFS(all!$G$3:$G$120,'Summary - Region (JP)'!$B$4,all!$U$3:$U$120,'Summary - Region (JP)'!D$13)</f>
        <v>4</v>
      </c>
      <c r="E36" s="17">
        <f>COUNTIFS(all!$G$3:$G$120,'Summary - Region (JP)'!$B$4,all!$U$3:$U$120,'Summary - Region (JP)'!E$13)</f>
        <v>3</v>
      </c>
      <c r="F36" s="17">
        <f>COUNTIFS(all!$G$3:$G$120,'Summary - Region (JP)'!$B$4,all!$U$3:$U$120,'Summary - Region (JP)'!F$13)</f>
        <v>9</v>
      </c>
      <c r="G36" s="17">
        <f>COUNTIFS(all!$G$3:$G$120,'Summary - Region (JP)'!$B$4,all!$U$3:$U$120,'Summary - Region (JP)'!G$13)</f>
        <v>2</v>
      </c>
      <c r="H36" s="17">
        <f>COUNTIFS(all!$G$3:$G$120,'Summary - Region (JP)'!$B$4,all!$U$3:$U$120,'Summary - Region (JP)'!H$13)</f>
        <v>1</v>
      </c>
      <c r="I36" s="17">
        <f>COUNTIFS(all!$G$3:$G$120,'Summary - Region (JP)'!$B$4,all!$U$3:$U$120,'Summary - Region (JP)'!I$13)</f>
        <v>1</v>
      </c>
      <c r="J36" s="15">
        <f>SUM(D36:I36)</f>
        <v>20</v>
      </c>
      <c r="K36" s="28">
        <f>SUMPRODUCT($D$11:$H$11,D36:H36)/SUM(D36:H36)</f>
        <v>2.6315789473684212</v>
      </c>
    </row>
    <row r="37" spans="2:11" x14ac:dyDescent="0.2">
      <c r="B37" s="81" t="s">
        <v>222</v>
      </c>
      <c r="C37" s="81" t="s">
        <v>222</v>
      </c>
      <c r="D37" s="17">
        <f>COUNTIFS(all!$G$3:$G$120,'Summary - Region (JP)'!$B$4,all!$V$3:$V$120,'Summary - Region (JP)'!D$13)</f>
        <v>0</v>
      </c>
      <c r="E37" s="17">
        <f>COUNTIFS(all!$G$3:$G$120,'Summary - Region (JP)'!$B$4,all!$V$3:$V$120,'Summary - Region (JP)'!E$13)</f>
        <v>5</v>
      </c>
      <c r="F37" s="17">
        <f>COUNTIFS(all!$G$3:$G$120,'Summary - Region (JP)'!$B$4,all!$V$3:$V$120,'Summary - Region (JP)'!F$13)</f>
        <v>9</v>
      </c>
      <c r="G37" s="17">
        <f>COUNTIFS(all!$G$3:$G$120,'Summary - Region (JP)'!$B$4,all!$V$3:$V$120,'Summary - Region (JP)'!G$13)</f>
        <v>1</v>
      </c>
      <c r="H37" s="17">
        <f>COUNTIFS(all!$G$3:$G$120,'Summary - Region (JP)'!$B$4,all!$V$3:$V$120,'Summary - Region (JP)'!H$13)</f>
        <v>2</v>
      </c>
      <c r="I37" s="17">
        <f>COUNTIFS(all!$G$3:$G$120,'Summary - Region (JP)'!$B$4,all!$V$3:$V$120,'Summary - Region (JP)'!I$13)</f>
        <v>3</v>
      </c>
      <c r="J37" s="15">
        <f>SUM(D37:I37)</f>
        <v>20</v>
      </c>
      <c r="K37" s="28">
        <f>SUMPRODUCT($D$11:$H$11,D37:H37)/SUM(D37:H37)</f>
        <v>3</v>
      </c>
    </row>
    <row r="38" spans="2:11" x14ac:dyDescent="0.2">
      <c r="B38" s="81" t="s">
        <v>223</v>
      </c>
      <c r="C38" s="81" t="s">
        <v>223</v>
      </c>
      <c r="D38" s="17">
        <f>COUNTIFS(all!$G$3:$G$120,'Summary - Region (JP)'!$B$4,all!$W$3:$W$120,'Summary - Region (JP)'!D$13)</f>
        <v>5</v>
      </c>
      <c r="E38" s="17">
        <f>COUNTIFS(all!$G$3:$G$120,'Summary - Region (JP)'!$B$4,all!$W$3:$W$120,'Summary - Region (JP)'!E$13)</f>
        <v>5</v>
      </c>
      <c r="F38" s="17">
        <f>COUNTIFS(all!$G$3:$G$120,'Summary - Region (JP)'!$B$4,all!$W$3:$W$120,'Summary - Region (JP)'!F$13)</f>
        <v>6</v>
      </c>
      <c r="G38" s="17">
        <f>COUNTIFS(all!$G$3:$G$120,'Summary - Region (JP)'!$B$4,all!$W$3:$W$120,'Summary - Region (JP)'!G$13)</f>
        <v>2</v>
      </c>
      <c r="H38" s="17">
        <f>COUNTIFS(all!$G$3:$G$120,'Summary - Region (JP)'!$B$4,all!$W$3:$W$120,'Summary - Region (JP)'!H$13)</f>
        <v>1</v>
      </c>
      <c r="I38" s="17">
        <f>COUNTIFS(all!$G$3:$G$120,'Summary - Region (JP)'!$B$4,all!$W$3:$W$120,'Summary - Region (JP)'!I$13)</f>
        <v>1</v>
      </c>
      <c r="J38" s="15">
        <f>SUM(D38:I38)</f>
        <v>20</v>
      </c>
      <c r="K38" s="28">
        <f>SUMPRODUCT($D$11:$H$11,D38:H38)/SUM(D38:H38)</f>
        <v>2.4210526315789473</v>
      </c>
    </row>
    <row r="39" spans="2:11" x14ac:dyDescent="0.2">
      <c r="B39" s="81" t="s">
        <v>224</v>
      </c>
      <c r="C39" s="81" t="s">
        <v>224</v>
      </c>
      <c r="D39" s="17">
        <f>COUNTIFS(all!$G$3:$G$120,'Summary - Region (JP)'!$B$4,all!$X$3:$X$120,'Summary - Region (JP)'!D$13)</f>
        <v>1</v>
      </c>
      <c r="E39" s="17">
        <f>COUNTIFS(all!$G$3:$G$120,'Summary - Region (JP)'!$B$4,all!$X$3:$X$120,'Summary - Region (JP)'!E$13)</f>
        <v>8</v>
      </c>
      <c r="F39" s="17">
        <f>COUNTIFS(all!$G$3:$G$120,'Summary - Region (JP)'!$B$4,all!$X$3:$X$120,'Summary - Region (JP)'!F$13)</f>
        <v>5</v>
      </c>
      <c r="G39" s="17">
        <f>COUNTIFS(all!$G$3:$G$120,'Summary - Region (JP)'!$B$4,all!$X$3:$X$120,'Summary - Region (JP)'!G$13)</f>
        <v>2</v>
      </c>
      <c r="H39" s="17">
        <f>COUNTIFS(all!$G$3:$G$120,'Summary - Region (JP)'!$B$4,all!$X$3:$X$120,'Summary - Region (JP)'!H$13)</f>
        <v>2</v>
      </c>
      <c r="I39" s="17">
        <f>COUNTIFS(all!$G$3:$G$120,'Summary - Region (JP)'!$B$4,all!$X$3:$X$120,'Summary - Region (JP)'!I$13)</f>
        <v>2</v>
      </c>
      <c r="J39" s="15">
        <f>SUM(D39:I39)</f>
        <v>20</v>
      </c>
      <c r="K39" s="28">
        <f>SUMPRODUCT($D$11:$H$11,D39:H39)/SUM(D39:H39)</f>
        <v>2.7777777777777777</v>
      </c>
    </row>
    <row r="42" spans="2:11" x14ac:dyDescent="0.2">
      <c r="B42" s="82" t="s">
        <v>274</v>
      </c>
      <c r="C42" s="82" t="s">
        <v>274</v>
      </c>
      <c r="D42" s="82" t="s">
        <v>274</v>
      </c>
      <c r="E42" s="82" t="s">
        <v>274</v>
      </c>
      <c r="F42" s="82" t="s">
        <v>274</v>
      </c>
      <c r="G42" s="82" t="s">
        <v>274</v>
      </c>
      <c r="H42" s="82" t="s">
        <v>274</v>
      </c>
      <c r="I42" s="82" t="s">
        <v>274</v>
      </c>
      <c r="J42" s="82" t="s">
        <v>274</v>
      </c>
      <c r="K42" s="82" t="s">
        <v>274</v>
      </c>
    </row>
    <row r="43" spans="2:11" ht="26" x14ac:dyDescent="0.2">
      <c r="B43" s="83" t="s">
        <v>259</v>
      </c>
      <c r="C43" s="83" t="s">
        <v>259</v>
      </c>
      <c r="D43" s="19" t="s">
        <v>215</v>
      </c>
      <c r="E43" s="19" t="s">
        <v>213</v>
      </c>
      <c r="F43" s="19" t="s">
        <v>211</v>
      </c>
      <c r="G43" s="19" t="s">
        <v>212</v>
      </c>
      <c r="H43" s="19" t="s">
        <v>216</v>
      </c>
      <c r="I43" s="13" t="s">
        <v>214</v>
      </c>
      <c r="J43" s="13" t="s">
        <v>258</v>
      </c>
      <c r="K43" s="29" t="s">
        <v>291</v>
      </c>
    </row>
    <row r="44" spans="2:11" x14ac:dyDescent="0.2">
      <c r="B44" s="81" t="s">
        <v>225</v>
      </c>
      <c r="C44" s="81" t="s">
        <v>225</v>
      </c>
      <c r="D44" s="17">
        <f>COUNTIFS(all!$G$3:$G$120,'Summary - Region (JP)'!$B$4,all!$Z$3:$Z$120,'Summary - Region (JP)'!D$13)</f>
        <v>2</v>
      </c>
      <c r="E44" s="17">
        <f>COUNTIFS(all!$G$3:$G$120,'Summary - Region (JP)'!$B$4,all!$Z$3:$Z$120,'Summary - Region (JP)'!E$13)</f>
        <v>3</v>
      </c>
      <c r="F44" s="17">
        <f>COUNTIFS(all!$G$3:$G$120,'Summary - Region (JP)'!$B$4,all!$Z$3:$Z$120,'Summary - Region (JP)'!F$13)</f>
        <v>4</v>
      </c>
      <c r="G44" s="17">
        <f>COUNTIFS(all!$G$3:$G$120,'Summary - Region (JP)'!$B$4,all!$Z$3:$Z$120,'Summary - Region (JP)'!G$13)</f>
        <v>4</v>
      </c>
      <c r="H44" s="17">
        <f>COUNTIFS(all!$G$3:$G$120,'Summary - Region (JP)'!$B$4,all!$Z$3:$Z$120,'Summary - Region (JP)'!H$13)</f>
        <v>0</v>
      </c>
      <c r="I44" s="17">
        <f>COUNTIFS(all!$G$3:$G$120,'Summary - Region (JP)'!$B$4,all!$Z$3:$Z$120,'Summary - Region (JP)'!I$13)</f>
        <v>1</v>
      </c>
      <c r="J44" s="15">
        <f>SUM(D44:I44)</f>
        <v>14</v>
      </c>
      <c r="K44" s="28">
        <f>SUMPRODUCT($D$11:$H$11,D44:H44)/SUM(D44:H44)</f>
        <v>2.7692307692307692</v>
      </c>
    </row>
    <row r="45" spans="2:11" x14ac:dyDescent="0.2">
      <c r="B45" s="81" t="s">
        <v>226</v>
      </c>
      <c r="C45" s="81" t="s">
        <v>226</v>
      </c>
      <c r="D45" s="17">
        <f>COUNTIFS(all!$G$3:$G$120,'Summary - Region (JP)'!$B$4,all!$AA$3:$AA$120,'Summary - Region (JP)'!D$13)</f>
        <v>0</v>
      </c>
      <c r="E45" s="17">
        <f>COUNTIFS(all!$G$3:$G$120,'Summary - Region (JP)'!$B$4,all!$AA$3:$AA$120,'Summary - Region (JP)'!E$13)</f>
        <v>3</v>
      </c>
      <c r="F45" s="17">
        <f>COUNTIFS(all!$G$3:$G$120,'Summary - Region (JP)'!$B$4,all!$AA$3:$AA$120,'Summary - Region (JP)'!F$13)</f>
        <v>5</v>
      </c>
      <c r="G45" s="17">
        <f>COUNTIFS(all!$G$3:$G$120,'Summary - Region (JP)'!$B$4,all!$AA$3:$AA$120,'Summary - Region (JP)'!G$13)</f>
        <v>3</v>
      </c>
      <c r="H45" s="17">
        <f>COUNTIFS(all!$G$3:$G$120,'Summary - Region (JP)'!$B$4,all!$AA$3:$AA$120,'Summary - Region (JP)'!H$13)</f>
        <v>0</v>
      </c>
      <c r="I45" s="17">
        <f>COUNTIFS(all!$G$3:$G$120,'Summary - Region (JP)'!$B$4,all!$AA$3:$AA$120,'Summary - Region (JP)'!I$13)</f>
        <v>3</v>
      </c>
      <c r="J45" s="15">
        <f>SUM(D45:I45)</f>
        <v>14</v>
      </c>
      <c r="K45" s="28">
        <f>SUMPRODUCT($D$11:$H$11,D45:H45)/SUM(D45:H45)</f>
        <v>3</v>
      </c>
    </row>
    <row r="46" spans="2:11" x14ac:dyDescent="0.2">
      <c r="B46" s="81" t="s">
        <v>227</v>
      </c>
      <c r="C46" s="81" t="s">
        <v>227</v>
      </c>
      <c r="D46" s="17">
        <f>COUNTIFS(all!$G$3:$G$120,'Summary - Region (JP)'!$B$4,all!$AB$3:$AB$120,'Summary - Region (JP)'!D$13)</f>
        <v>2</v>
      </c>
      <c r="E46" s="17">
        <f>COUNTIFS(all!$G$3:$G$120,'Summary - Region (JP)'!$B$4,all!$AB$3:$AB$120,'Summary - Region (JP)'!E$13)</f>
        <v>3</v>
      </c>
      <c r="F46" s="17">
        <f>COUNTIFS(all!$G$3:$G$120,'Summary - Region (JP)'!$B$4,all!$AB$3:$AB$120,'Summary - Region (JP)'!F$13)</f>
        <v>5</v>
      </c>
      <c r="G46" s="17">
        <f>COUNTIFS(all!$G$3:$G$120,'Summary - Region (JP)'!$B$4,all!$AB$3:$AB$120,'Summary - Region (JP)'!G$13)</f>
        <v>3</v>
      </c>
      <c r="H46" s="17">
        <f>COUNTIFS(all!$G$3:$G$120,'Summary - Region (JP)'!$B$4,all!$AB$3:$AB$120,'Summary - Region (JP)'!H$13)</f>
        <v>0</v>
      </c>
      <c r="I46" s="17">
        <f>COUNTIFS(all!$G$3:$G$120,'Summary - Region (JP)'!$B$4,all!$AB$3:$AB$120,'Summary - Region (JP)'!I$13)</f>
        <v>1</v>
      </c>
      <c r="J46" s="15">
        <f>SUM(D46:I46)</f>
        <v>14</v>
      </c>
      <c r="K46" s="28">
        <f>SUMPRODUCT($D$11:$H$11,D46:H46)/SUM(D46:H46)</f>
        <v>2.6923076923076925</v>
      </c>
    </row>
    <row r="51" spans="1:11" x14ac:dyDescent="0.2">
      <c r="B51" s="82" t="s">
        <v>275</v>
      </c>
      <c r="C51" s="82" t="s">
        <v>275</v>
      </c>
      <c r="D51" s="82" t="s">
        <v>275</v>
      </c>
      <c r="E51" s="82" t="s">
        <v>275</v>
      </c>
      <c r="F51" s="82" t="s">
        <v>275</v>
      </c>
      <c r="G51" s="82" t="s">
        <v>275</v>
      </c>
      <c r="H51" s="82" t="s">
        <v>275</v>
      </c>
      <c r="I51" s="82" t="s">
        <v>275</v>
      </c>
      <c r="J51" s="82" t="s">
        <v>275</v>
      </c>
      <c r="K51" s="82" t="s">
        <v>275</v>
      </c>
    </row>
    <row r="52" spans="1:11" ht="26" x14ac:dyDescent="0.2">
      <c r="B52" s="84" t="s">
        <v>259</v>
      </c>
      <c r="C52" s="84" t="s">
        <v>259</v>
      </c>
      <c r="D52" s="19" t="s">
        <v>215</v>
      </c>
      <c r="E52" s="19" t="s">
        <v>213</v>
      </c>
      <c r="F52" s="19" t="s">
        <v>211</v>
      </c>
      <c r="G52" s="19" t="s">
        <v>212</v>
      </c>
      <c r="H52" s="19" t="s">
        <v>216</v>
      </c>
      <c r="I52" s="12" t="s">
        <v>214</v>
      </c>
      <c r="J52" s="13" t="s">
        <v>258</v>
      </c>
      <c r="K52" s="29" t="s">
        <v>291</v>
      </c>
    </row>
    <row r="53" spans="1:11" x14ac:dyDescent="0.2">
      <c r="B53" s="81" t="s">
        <v>228</v>
      </c>
      <c r="C53" s="81" t="s">
        <v>228</v>
      </c>
      <c r="D53" s="17">
        <f>COUNTIFS(all!$G$3:$G$120,'Summary - Region (JP)'!$B$4,all!$AD$3:$AD$120,'Summary - Region (JP)'!D$13)</f>
        <v>1</v>
      </c>
      <c r="E53" s="17">
        <f>COUNTIFS(all!$G$3:$G$120,'Summary - Region (JP)'!$B$4,all!$AD$3:$AD$120,'Summary - Region (JP)'!E$13)</f>
        <v>1</v>
      </c>
      <c r="F53" s="17">
        <f>COUNTIFS(all!$G$3:$G$120,'Summary - Region (JP)'!$B$4,all!$AD$3:$AD$120,'Summary - Region (JP)'!F$13)</f>
        <v>9</v>
      </c>
      <c r="G53" s="17">
        <f>COUNTIFS(all!$G$3:$G$120,'Summary - Region (JP)'!$B$4,all!$AD$3:$AD$120,'Summary - Region (JP)'!G$13)</f>
        <v>1</v>
      </c>
      <c r="H53" s="17">
        <f>COUNTIFS(all!$G$3:$G$120,'Summary - Region (JP)'!$B$4,all!$AD$3:$AD$120,'Summary - Region (JP)'!H$13)</f>
        <v>1</v>
      </c>
      <c r="I53" s="17">
        <f>COUNTIFS(all!$G$3:$G$120,'Summary - Region (JP)'!$B$4,all!$AD$3:$AD$120,'Summary - Region (JP)'!I$13)</f>
        <v>1</v>
      </c>
      <c r="J53" s="15">
        <f>SUM(D53:I53)</f>
        <v>14</v>
      </c>
      <c r="K53" s="28">
        <f>SUMPRODUCT($D$11:$H$11,D53:H53)/SUM(D53:H53)</f>
        <v>3</v>
      </c>
    </row>
    <row r="54" spans="1:11" x14ac:dyDescent="0.2">
      <c r="B54" s="81" t="s">
        <v>229</v>
      </c>
      <c r="C54" s="81" t="s">
        <v>229</v>
      </c>
      <c r="D54" s="17">
        <f>COUNTIFS(all!$G$3:$G$120,'Summary - Region (JP)'!$B$4,all!$AE$3:$AE$120,'Summary - Region (JP)'!D$13)</f>
        <v>1</v>
      </c>
      <c r="E54" s="17">
        <f>COUNTIFS(all!$G$3:$G$120,'Summary - Region (JP)'!$B$4,all!$AE$3:$AE$120,'Summary - Region (JP)'!E$13)</f>
        <v>3</v>
      </c>
      <c r="F54" s="17">
        <f>COUNTIFS(all!$G$3:$G$120,'Summary - Region (JP)'!$B$4,all!$AE$3:$AE$120,'Summary - Region (JP)'!F$13)</f>
        <v>6</v>
      </c>
      <c r="G54" s="17">
        <f>COUNTIFS(all!$G$3:$G$120,'Summary - Region (JP)'!$B$4,all!$AE$3:$AE$120,'Summary - Region (JP)'!G$13)</f>
        <v>0</v>
      </c>
      <c r="H54" s="17">
        <f>COUNTIFS(all!$G$3:$G$120,'Summary - Region (JP)'!$B$4,all!$AE$3:$AE$120,'Summary - Region (JP)'!H$13)</f>
        <v>2</v>
      </c>
      <c r="I54" s="17">
        <f>COUNTIFS(all!$G$3:$G$120,'Summary - Region (JP)'!$B$4,all!$AE$3:$AE$120,'Summary - Region (JP)'!I$13)</f>
        <v>2</v>
      </c>
      <c r="J54" s="15">
        <f>SUM(D54:I54)</f>
        <v>14</v>
      </c>
      <c r="K54" s="28">
        <f>SUMPRODUCT($D$11:$H$11,D54:H54)/SUM(D54:H54)</f>
        <v>2.9166666666666665</v>
      </c>
    </row>
    <row r="55" spans="1:11" x14ac:dyDescent="0.2">
      <c r="B55" s="81" t="s">
        <v>230</v>
      </c>
      <c r="C55" s="81" t="s">
        <v>230</v>
      </c>
      <c r="D55" s="17">
        <f>COUNTIFS(all!$G$3:$G$120,'Summary - Region (JP)'!$B$4,all!$AF$3:$AF$120,'Summary - Region (JP)'!D$13)</f>
        <v>1</v>
      </c>
      <c r="E55" s="17">
        <f>COUNTIFS(all!$G$3:$G$120,'Summary - Region (JP)'!$B$4,all!$AF$3:$AF$120,'Summary - Region (JP)'!E$13)</f>
        <v>2</v>
      </c>
      <c r="F55" s="17">
        <f>COUNTIFS(all!$G$3:$G$120,'Summary - Region (JP)'!$B$4,all!$AF$3:$AF$120,'Summary - Region (JP)'!F$13)</f>
        <v>6</v>
      </c>
      <c r="G55" s="17">
        <f>COUNTIFS(all!$G$3:$G$120,'Summary - Region (JP)'!$B$4,all!$AF$3:$AF$120,'Summary - Region (JP)'!G$13)</f>
        <v>0</v>
      </c>
      <c r="H55" s="17">
        <f>COUNTIFS(all!$G$3:$G$120,'Summary - Region (JP)'!$B$4,all!$AF$3:$AF$120,'Summary - Region (JP)'!H$13)</f>
        <v>2</v>
      </c>
      <c r="I55" s="17">
        <f>COUNTIFS(all!$G$3:$G$120,'Summary - Region (JP)'!$B$4,all!$AF$3:$AF$120,'Summary - Region (JP)'!I$13)</f>
        <v>3</v>
      </c>
      <c r="J55" s="15">
        <f>SUM(D55:I55)</f>
        <v>14</v>
      </c>
      <c r="K55" s="28">
        <f>SUMPRODUCT($D$11:$H$11,D55:H55)/SUM(D55:H55)</f>
        <v>3</v>
      </c>
    </row>
    <row r="60" spans="1:11" x14ac:dyDescent="0.2">
      <c r="A60" t="s">
        <v>280</v>
      </c>
    </row>
    <row r="61" spans="1:11" x14ac:dyDescent="0.2">
      <c r="B61" s="10" t="s">
        <v>278</v>
      </c>
      <c r="C61" s="10" t="s">
        <v>277</v>
      </c>
      <c r="D61" s="10" t="s">
        <v>261</v>
      </c>
    </row>
    <row r="62" spans="1:11" x14ac:dyDescent="0.2">
      <c r="B62" t="s">
        <v>52</v>
      </c>
      <c r="C62" t="s">
        <v>126</v>
      </c>
      <c r="D62" t="s">
        <v>50</v>
      </c>
    </row>
    <row r="63" spans="1:11" x14ac:dyDescent="0.2">
      <c r="B63" t="s">
        <v>279</v>
      </c>
      <c r="C63" t="s">
        <v>153</v>
      </c>
      <c r="D63" t="s">
        <v>57</v>
      </c>
    </row>
    <row r="64" spans="1:11" x14ac:dyDescent="0.2">
      <c r="B64" t="s">
        <v>108</v>
      </c>
      <c r="C64" t="s">
        <v>167</v>
      </c>
      <c r="D64" t="s">
        <v>59</v>
      </c>
    </row>
    <row r="65" spans="2:4" x14ac:dyDescent="0.2">
      <c r="B65" t="s">
        <v>324</v>
      </c>
      <c r="C65" t="s">
        <v>51</v>
      </c>
      <c r="D65" t="s">
        <v>144</v>
      </c>
    </row>
    <row r="66" spans="2:4" x14ac:dyDescent="0.2">
      <c r="C66" t="s">
        <v>88</v>
      </c>
      <c r="D66" t="s">
        <v>93</v>
      </c>
    </row>
    <row r="67" spans="2:4" x14ac:dyDescent="0.2">
      <c r="C67" t="s">
        <v>159</v>
      </c>
    </row>
  </sheetData>
  <mergeCells count="33">
    <mergeCell ref="B7:P7"/>
    <mergeCell ref="B8:C8"/>
    <mergeCell ref="B9:C9"/>
    <mergeCell ref="B12:K12"/>
    <mergeCell ref="B13:C13"/>
    <mergeCell ref="B14:C14"/>
    <mergeCell ref="B15:C15"/>
    <mergeCell ref="B16:C16"/>
    <mergeCell ref="B17:C17"/>
    <mergeCell ref="B18:C18"/>
    <mergeCell ref="B19:C19"/>
    <mergeCell ref="B20:C20"/>
    <mergeCell ref="B25:K25"/>
    <mergeCell ref="B26:C26"/>
    <mergeCell ref="B27:C27"/>
    <mergeCell ref="B28:C28"/>
    <mergeCell ref="B29:C29"/>
    <mergeCell ref="B34:K34"/>
    <mergeCell ref="B35:C35"/>
    <mergeCell ref="B36:C36"/>
    <mergeCell ref="B37:C37"/>
    <mergeCell ref="B38:C38"/>
    <mergeCell ref="B39:C39"/>
    <mergeCell ref="B42:K42"/>
    <mergeCell ref="B53:C53"/>
    <mergeCell ref="B54:C54"/>
    <mergeCell ref="B55:C55"/>
    <mergeCell ref="B43:C43"/>
    <mergeCell ref="B44:C44"/>
    <mergeCell ref="B45:C45"/>
    <mergeCell ref="B46:C46"/>
    <mergeCell ref="B51:K51"/>
    <mergeCell ref="B52:C52"/>
  </mergeCells>
  <conditionalFormatting sqref="B9:N9">
    <cfRule type="dataBar" priority="9">
      <dataBar>
        <cfvo type="min"/>
        <cfvo type="max"/>
        <color rgb="FF638EC6"/>
      </dataBar>
      <extLst>
        <ext xmlns:x14="http://schemas.microsoft.com/office/spreadsheetml/2009/9/main" uri="{B025F937-C7B1-47D3-B67F-A62EFF666E3E}">
          <x14:id>{3B0D9DCA-C926-9D4B-8C68-00E6A3CA2452}</x14:id>
        </ext>
      </extLst>
    </cfRule>
  </conditionalFormatting>
  <conditionalFormatting sqref="D9:N9">
    <cfRule type="dataBar" priority="1">
      <dataBar>
        <cfvo type="min"/>
        <cfvo type="max"/>
        <color rgb="FF638EC6"/>
      </dataBar>
      <extLst>
        <ext xmlns:x14="http://schemas.microsoft.com/office/spreadsheetml/2009/9/main" uri="{B025F937-C7B1-47D3-B67F-A62EFF666E3E}">
          <x14:id>{93F0552D-2195-6343-B856-0511BCE0E6C6}</x14:id>
        </ext>
      </extLst>
    </cfRule>
  </conditionalFormatting>
  <conditionalFormatting sqref="D14:H20">
    <cfRule type="dataBar" priority="2">
      <dataBar>
        <cfvo type="min"/>
        <cfvo type="max"/>
        <color rgb="FF638EC6"/>
      </dataBar>
      <extLst>
        <ext xmlns:x14="http://schemas.microsoft.com/office/spreadsheetml/2009/9/main" uri="{B025F937-C7B1-47D3-B67F-A62EFF666E3E}">
          <x14:id>{AC59682E-4B1E-0B48-BC01-5112AE5BC425}</x14:id>
        </ext>
      </extLst>
    </cfRule>
  </conditionalFormatting>
  <conditionalFormatting sqref="D27:I29">
    <cfRule type="dataBar" priority="8">
      <dataBar>
        <cfvo type="min"/>
        <cfvo type="max"/>
        <color rgb="FF638EC6"/>
      </dataBar>
      <extLst>
        <ext xmlns:x14="http://schemas.microsoft.com/office/spreadsheetml/2009/9/main" uri="{B025F937-C7B1-47D3-B67F-A62EFF666E3E}">
          <x14:id>{F87504B5-A3E1-0744-8DC8-5BF531723401}</x14:id>
        </ext>
      </extLst>
    </cfRule>
  </conditionalFormatting>
  <conditionalFormatting sqref="D36:I39">
    <cfRule type="dataBar" priority="7">
      <dataBar>
        <cfvo type="min"/>
        <cfvo type="max"/>
        <color rgb="FF638EC6"/>
      </dataBar>
      <extLst>
        <ext xmlns:x14="http://schemas.microsoft.com/office/spreadsheetml/2009/9/main" uri="{B025F937-C7B1-47D3-B67F-A62EFF666E3E}">
          <x14:id>{6B6CD7E2-5F1D-3342-B687-77486696227A}</x14:id>
        </ext>
      </extLst>
    </cfRule>
  </conditionalFormatting>
  <conditionalFormatting sqref="D53:H55">
    <cfRule type="dataBar" priority="5">
      <dataBar>
        <cfvo type="min"/>
        <cfvo type="max"/>
        <color rgb="FF638EC6"/>
      </dataBar>
      <extLst>
        <ext xmlns:x14="http://schemas.microsoft.com/office/spreadsheetml/2009/9/main" uri="{B025F937-C7B1-47D3-B67F-A62EFF666E3E}">
          <x14:id>{CCE8AC8E-AFFA-DF4E-810A-924823BA1517}</x14:id>
        </ext>
      </extLst>
    </cfRule>
  </conditionalFormatting>
  <conditionalFormatting sqref="D44:H46">
    <cfRule type="dataBar" priority="6">
      <dataBar>
        <cfvo type="min"/>
        <cfvo type="max"/>
        <color rgb="FF638EC6"/>
      </dataBar>
      <extLst>
        <ext xmlns:x14="http://schemas.microsoft.com/office/spreadsheetml/2009/9/main" uri="{B025F937-C7B1-47D3-B67F-A62EFF666E3E}">
          <x14:id>{41B85060-A368-EB48-A8A5-24CD29A27EF3}</x14:id>
        </ext>
      </extLst>
    </cfRule>
  </conditionalFormatting>
  <conditionalFormatting sqref="D36:H39">
    <cfRule type="dataBar" priority="4">
      <dataBar>
        <cfvo type="min"/>
        <cfvo type="max"/>
        <color rgb="FF638EC6"/>
      </dataBar>
      <extLst>
        <ext xmlns:x14="http://schemas.microsoft.com/office/spreadsheetml/2009/9/main" uri="{B025F937-C7B1-47D3-B67F-A62EFF666E3E}">
          <x14:id>{07B8ABA8-BACF-0D4E-B61C-164BB176F609}</x14:id>
        </ext>
      </extLst>
    </cfRule>
  </conditionalFormatting>
  <conditionalFormatting sqref="D27:H29">
    <cfRule type="dataBar" priority="3">
      <dataBar>
        <cfvo type="min"/>
        <cfvo type="max"/>
        <color rgb="FF638EC6"/>
      </dataBar>
      <extLst>
        <ext xmlns:x14="http://schemas.microsoft.com/office/spreadsheetml/2009/9/main" uri="{B025F937-C7B1-47D3-B67F-A62EFF666E3E}">
          <x14:id>{397C8287-4C8B-9948-9365-79325F523438}</x14:id>
        </ext>
      </extLst>
    </cfRule>
  </conditionalFormatting>
  <dataValidations count="2">
    <dataValidation type="list" allowBlank="1" showInputMessage="1" showErrorMessage="1" sqref="B5">
      <formula1>$C$62:$C$66</formula1>
    </dataValidation>
    <dataValidation type="list" allowBlank="1" showInputMessage="1" showErrorMessage="1" sqref="B4">
      <formula1>$B$62:$B$64</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B0D9DCA-C926-9D4B-8C68-00E6A3CA2452}">
            <x14:dataBar minLength="0" maxLength="100" negativeBarColorSameAsPositive="1" axisPosition="none">
              <x14:cfvo type="min"/>
              <x14:cfvo type="max"/>
            </x14:dataBar>
          </x14:cfRule>
          <xm:sqref>B9:N9</xm:sqref>
        </x14:conditionalFormatting>
        <x14:conditionalFormatting xmlns:xm="http://schemas.microsoft.com/office/excel/2006/main">
          <x14:cfRule type="dataBar" id="{93F0552D-2195-6343-B856-0511BCE0E6C6}">
            <x14:dataBar minLength="0" maxLength="100" negativeBarColorSameAsPositive="1" axisPosition="none">
              <x14:cfvo type="min"/>
              <x14:cfvo type="max"/>
            </x14:dataBar>
          </x14:cfRule>
          <xm:sqref>D9:N9</xm:sqref>
        </x14:conditionalFormatting>
        <x14:conditionalFormatting xmlns:xm="http://schemas.microsoft.com/office/excel/2006/main">
          <x14:cfRule type="dataBar" id="{AC59682E-4B1E-0B48-BC01-5112AE5BC425}">
            <x14:dataBar minLength="0" maxLength="100" negativeBarColorSameAsPositive="1" axisPosition="none">
              <x14:cfvo type="min"/>
              <x14:cfvo type="max"/>
            </x14:dataBar>
          </x14:cfRule>
          <xm:sqref>D14:H20</xm:sqref>
        </x14:conditionalFormatting>
        <x14:conditionalFormatting xmlns:xm="http://schemas.microsoft.com/office/excel/2006/main">
          <x14:cfRule type="dataBar" id="{F87504B5-A3E1-0744-8DC8-5BF531723401}">
            <x14:dataBar minLength="0" maxLength="100" negativeBarColorSameAsPositive="1" axisPosition="none">
              <x14:cfvo type="min"/>
              <x14:cfvo type="max"/>
            </x14:dataBar>
          </x14:cfRule>
          <xm:sqref>D27:I29</xm:sqref>
        </x14:conditionalFormatting>
        <x14:conditionalFormatting xmlns:xm="http://schemas.microsoft.com/office/excel/2006/main">
          <x14:cfRule type="dataBar" id="{6B6CD7E2-5F1D-3342-B687-77486696227A}">
            <x14:dataBar minLength="0" maxLength="100" negativeBarColorSameAsPositive="1" axisPosition="none">
              <x14:cfvo type="min"/>
              <x14:cfvo type="max"/>
            </x14:dataBar>
          </x14:cfRule>
          <xm:sqref>D36:I39</xm:sqref>
        </x14:conditionalFormatting>
        <x14:conditionalFormatting xmlns:xm="http://schemas.microsoft.com/office/excel/2006/main">
          <x14:cfRule type="dataBar" id="{CCE8AC8E-AFFA-DF4E-810A-924823BA1517}">
            <x14:dataBar minLength="0" maxLength="100" negativeBarColorSameAsPositive="1" axisPosition="none">
              <x14:cfvo type="min"/>
              <x14:cfvo type="max"/>
            </x14:dataBar>
          </x14:cfRule>
          <xm:sqref>D53:H55</xm:sqref>
        </x14:conditionalFormatting>
        <x14:conditionalFormatting xmlns:xm="http://schemas.microsoft.com/office/excel/2006/main">
          <x14:cfRule type="dataBar" id="{41B85060-A368-EB48-A8A5-24CD29A27EF3}">
            <x14:dataBar minLength="0" maxLength="100" negativeBarColorSameAsPositive="1" axisPosition="none">
              <x14:cfvo type="min"/>
              <x14:cfvo type="max"/>
            </x14:dataBar>
          </x14:cfRule>
          <xm:sqref>D44:H46</xm:sqref>
        </x14:conditionalFormatting>
        <x14:conditionalFormatting xmlns:xm="http://schemas.microsoft.com/office/excel/2006/main">
          <x14:cfRule type="dataBar" id="{07B8ABA8-BACF-0D4E-B61C-164BB176F609}">
            <x14:dataBar minLength="0" maxLength="100" negativeBarColorSameAsPositive="1" axisPosition="none">
              <x14:cfvo type="min"/>
              <x14:cfvo type="max"/>
            </x14:dataBar>
          </x14:cfRule>
          <xm:sqref>D36:H39</xm:sqref>
        </x14:conditionalFormatting>
        <x14:conditionalFormatting xmlns:xm="http://schemas.microsoft.com/office/excel/2006/main">
          <x14:cfRule type="dataBar" id="{397C8287-4C8B-9948-9365-79325F523438}">
            <x14:dataBar minLength="0" maxLength="100" negativeBarColorSameAsPositive="1" axisPosition="none">
              <x14:cfvo type="min"/>
              <x14:cfvo type="max"/>
            </x14:dataBar>
          </x14:cfRule>
          <xm:sqref>D27:H29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79998168889431442"/>
  </sheetPr>
  <dimension ref="A2:P66"/>
  <sheetViews>
    <sheetView topLeftCell="B1" zoomScale="140" zoomScaleNormal="140" zoomScalePageLayoutView="140" workbookViewId="0">
      <selection activeCell="B17" sqref="B17:C17"/>
    </sheetView>
  </sheetViews>
  <sheetFormatPr baseColWidth="10" defaultRowHeight="14" x14ac:dyDescent="0.2"/>
  <cols>
    <col min="2" max="2" width="12.796875" customWidth="1"/>
    <col min="3" max="3" width="50.19921875" customWidth="1"/>
    <col min="4" max="14" width="16.3984375" customWidth="1"/>
    <col min="15" max="15" width="8.59765625" customWidth="1"/>
    <col min="16" max="16" width="16.3984375" customWidth="1"/>
  </cols>
  <sheetData>
    <row r="2" spans="1:16" x14ac:dyDescent="0.2">
      <c r="D2" s="27" t="s">
        <v>287</v>
      </c>
      <c r="E2" s="27" t="s">
        <v>288</v>
      </c>
      <c r="F2" s="27" t="s">
        <v>290</v>
      </c>
    </row>
    <row r="3" spans="1:16" x14ac:dyDescent="0.2">
      <c r="A3" s="10" t="s">
        <v>276</v>
      </c>
      <c r="D3">
        <f>VLOOKUP(B4,rate!A2:B5,2,FALSE)</f>
        <v>16</v>
      </c>
      <c r="E3">
        <f>VLOOKUP(B4,rate!A2:C5,3,FALSE)</f>
        <v>5</v>
      </c>
      <c r="F3">
        <f>VLOOKUP(B4,rate!A2:D5,4,FALSE)</f>
        <v>31</v>
      </c>
    </row>
    <row r="4" spans="1:16" x14ac:dyDescent="0.2">
      <c r="A4" t="s">
        <v>45</v>
      </c>
      <c r="B4" s="20" t="s">
        <v>324</v>
      </c>
    </row>
    <row r="7" spans="1:16" x14ac:dyDescent="0.2">
      <c r="B7" s="85" t="s">
        <v>262</v>
      </c>
      <c r="C7" s="85" t="s">
        <v>262</v>
      </c>
      <c r="D7" s="85" t="s">
        <v>262</v>
      </c>
      <c r="E7" s="85" t="s">
        <v>262</v>
      </c>
      <c r="F7" s="85" t="s">
        <v>262</v>
      </c>
      <c r="G7" s="85" t="s">
        <v>262</v>
      </c>
      <c r="H7" s="85" t="s">
        <v>262</v>
      </c>
      <c r="I7" s="85" t="s">
        <v>262</v>
      </c>
      <c r="J7" s="85" t="s">
        <v>262</v>
      </c>
      <c r="K7" s="85" t="s">
        <v>262</v>
      </c>
      <c r="L7" s="85" t="s">
        <v>262</v>
      </c>
      <c r="M7" s="85" t="s">
        <v>262</v>
      </c>
      <c r="N7" s="85" t="s">
        <v>262</v>
      </c>
      <c r="O7" s="85" t="s">
        <v>262</v>
      </c>
      <c r="P7" s="85" t="s">
        <v>262</v>
      </c>
    </row>
    <row r="8" spans="1:16" ht="26" x14ac:dyDescent="0.2">
      <c r="B8" s="83" t="s">
        <v>259</v>
      </c>
      <c r="C8" s="83" t="s">
        <v>259</v>
      </c>
      <c r="D8" s="19">
        <v>0</v>
      </c>
      <c r="E8" s="19" t="s">
        <v>263</v>
      </c>
      <c r="F8" s="19" t="s">
        <v>264</v>
      </c>
      <c r="G8" s="19" t="s">
        <v>265</v>
      </c>
      <c r="H8" s="19" t="s">
        <v>266</v>
      </c>
      <c r="I8" s="19" t="s">
        <v>267</v>
      </c>
      <c r="J8" s="19" t="s">
        <v>268</v>
      </c>
      <c r="K8" s="19" t="s">
        <v>269</v>
      </c>
      <c r="L8" s="19" t="s">
        <v>270</v>
      </c>
      <c r="M8" s="19" t="s">
        <v>271</v>
      </c>
      <c r="N8" s="19">
        <v>10</v>
      </c>
      <c r="O8" s="13" t="s">
        <v>282</v>
      </c>
      <c r="P8" s="13" t="s">
        <v>281</v>
      </c>
    </row>
    <row r="9" spans="1:16" x14ac:dyDescent="0.2">
      <c r="B9" s="81"/>
      <c r="C9" s="81"/>
      <c r="D9" s="17">
        <f>COUNTIFS(all!$G$3:$G$120,'Summary - Region (CN)'!$B$4,all!$H$3:$H$120,'Summary - Region (CN)'!D8)</f>
        <v>0</v>
      </c>
      <c r="E9" s="17">
        <f>COUNTIFS(all!$G$3:$G$120,'Summary - Region (CN)'!$B$4,all!$H$3:$H$120,'Summary - Region (CN)'!E8)</f>
        <v>0</v>
      </c>
      <c r="F9" s="17">
        <f>COUNTIFS(all!$G$3:$G$120,'Summary - Region (CN)'!$B$4,all!$H$3:$H$120,'Summary - Region (CN)'!F8)</f>
        <v>0</v>
      </c>
      <c r="G9" s="17">
        <f>COUNTIFS(all!$G$3:$G$120,'Summary - Region (CN)'!$B$4,all!$H$3:$H$120,'Summary - Region (CN)'!G8)</f>
        <v>0</v>
      </c>
      <c r="H9" s="17">
        <f>COUNTIFS(all!$G$3:$G$120,'Summary - Region (CN)'!$B$4,all!$H$3:$H$120,'Summary - Region (CN)'!H8)</f>
        <v>0</v>
      </c>
      <c r="I9" s="17">
        <f>COUNTIFS(all!$G$3:$G$120,'Summary - Region (CN)'!$B$4,all!$H$3:$H$120,'Summary - Region (CN)'!I8)</f>
        <v>0</v>
      </c>
      <c r="J9" s="17">
        <f>COUNTIFS(all!$G$3:$G$120,'Summary - Region (CN)'!$B$4,all!$H$3:$H$120,'Summary - Region (CN)'!J8)</f>
        <v>0</v>
      </c>
      <c r="K9" s="17">
        <f>COUNTIFS(all!$G$3:$G$120,'Summary - Region (CN)'!$B$4,all!$H$3:$H$120,'Summary - Region (CN)'!K8)</f>
        <v>0</v>
      </c>
      <c r="L9" s="17">
        <f>COUNTIFS(all!$G$3:$G$120,'Summary - Region (CN)'!$B$4,all!$H$3:$H$120,'Summary - Region (CN)'!L8)</f>
        <v>2</v>
      </c>
      <c r="M9" s="17">
        <f>COUNTIFS(all!$G$3:$G$120,'Summary - Region (CN)'!$B$4,all!$H$3:$H$120,'Summary - Region (CN)'!M8)</f>
        <v>0</v>
      </c>
      <c r="N9" s="17">
        <f>COUNTIFS(all!$G$3:$G$120,'Summary - Region (CN)'!$B$4,all!$H$3:$H$120,'Summary - Region (CN)'!N8)</f>
        <v>3</v>
      </c>
      <c r="O9" s="18">
        <f>((SUM(M9:N9)-SUM(D9:I9))/P9)*100</f>
        <v>60</v>
      </c>
      <c r="P9" s="15">
        <f>SUM(D9:N9)</f>
        <v>5</v>
      </c>
    </row>
    <row r="11" spans="1:16" x14ac:dyDescent="0.2">
      <c r="D11">
        <v>1</v>
      </c>
      <c r="E11">
        <v>2</v>
      </c>
      <c r="F11">
        <v>3</v>
      </c>
      <c r="G11">
        <v>4</v>
      </c>
      <c r="H11">
        <v>5</v>
      </c>
    </row>
    <row r="12" spans="1:16" x14ac:dyDescent="0.2">
      <c r="B12" s="85" t="s">
        <v>260</v>
      </c>
      <c r="C12" s="85" t="s">
        <v>260</v>
      </c>
      <c r="D12" s="85" t="s">
        <v>260</v>
      </c>
      <c r="E12" s="85" t="s">
        <v>260</v>
      </c>
      <c r="F12" s="85" t="s">
        <v>260</v>
      </c>
      <c r="G12" s="85" t="s">
        <v>260</v>
      </c>
      <c r="H12" s="85" t="s">
        <v>260</v>
      </c>
      <c r="I12" s="85" t="s">
        <v>260</v>
      </c>
      <c r="J12" s="85" t="s">
        <v>260</v>
      </c>
      <c r="K12" s="85" t="s">
        <v>260</v>
      </c>
      <c r="O12" s="14"/>
    </row>
    <row r="13" spans="1:16" ht="26" x14ac:dyDescent="0.2">
      <c r="B13" s="83" t="s">
        <v>259</v>
      </c>
      <c r="C13" s="83" t="s">
        <v>259</v>
      </c>
      <c r="D13" s="19" t="s">
        <v>215</v>
      </c>
      <c r="E13" s="19" t="s">
        <v>213</v>
      </c>
      <c r="F13" s="19" t="s">
        <v>211</v>
      </c>
      <c r="G13" s="19" t="s">
        <v>212</v>
      </c>
      <c r="H13" s="19" t="s">
        <v>216</v>
      </c>
      <c r="I13" s="13" t="s">
        <v>214</v>
      </c>
      <c r="J13" s="13" t="s">
        <v>258</v>
      </c>
      <c r="K13" s="29" t="s">
        <v>291</v>
      </c>
    </row>
    <row r="14" spans="1:16" x14ac:dyDescent="0.2">
      <c r="B14" s="81" t="s">
        <v>205</v>
      </c>
      <c r="C14" s="81" t="s">
        <v>205</v>
      </c>
      <c r="D14" s="17">
        <f>COUNTIFS(all!$G$3:$G$120,'Summary - Region (CN)'!$B$4,all!$I$3:$I$120,'Summary - Region (CN)'!D$13)</f>
        <v>0</v>
      </c>
      <c r="E14" s="17">
        <f>COUNTIFS(all!$G$3:$G$120,'Summary - Region (CN)'!$B$4,all!$I$3:$I$120,'Summary - Region (CN)'!E$13)</f>
        <v>0</v>
      </c>
      <c r="F14" s="17">
        <f>COUNTIFS(all!$G$3:$G$120,'Summary - Region (CN)'!$B$4,all!$I$3:$I$120,'Summary - Region (CN)'!F$13)</f>
        <v>1</v>
      </c>
      <c r="G14" s="17">
        <f>COUNTIFS(all!$G$3:$G$120,'Summary - Region (CN)'!$B$4,all!$I$3:$I$120,'Summary - Region (CN)'!G$13)</f>
        <v>3</v>
      </c>
      <c r="H14" s="17">
        <f>COUNTIFS(all!$G$3:$G$120,'Summary - Region (CN)'!$B$4,all!$I$3:$I$120,'Summary - Region (CN)'!H$13)</f>
        <v>1</v>
      </c>
      <c r="I14" s="17">
        <f>COUNTIFS(all!$G$3:$G$120,'Summary - Region (CN)'!$B$4,all!$I$3:$I$120,'Summary - Region (CN)'!I$13)</f>
        <v>0</v>
      </c>
      <c r="J14" s="15">
        <f>SUM(D14:I14)</f>
        <v>5</v>
      </c>
      <c r="K14" s="28">
        <f>SUMPRODUCT($D$11:$H$11,D14:H14)/SUM(D14:H14)</f>
        <v>4</v>
      </c>
    </row>
    <row r="15" spans="1:16" x14ac:dyDescent="0.2">
      <c r="B15" s="81" t="s">
        <v>206</v>
      </c>
      <c r="C15" s="81" t="s">
        <v>206</v>
      </c>
      <c r="D15" s="17">
        <f>COUNTIFS(all!$G$3:$G$120,'Summary - Region (CN)'!$B$4,all!$J$3:$J$120,'Summary - Region (CN)'!D$13)</f>
        <v>0</v>
      </c>
      <c r="E15" s="17">
        <f>COUNTIFS(all!$G$3:$G$120,'Summary - Region (CN)'!$B$4,all!$J$3:$J$120,'Summary - Region (CN)'!E$13)</f>
        <v>0</v>
      </c>
      <c r="F15" s="17">
        <f>COUNTIFS(all!$G$3:$G$120,'Summary - Region (CN)'!$B$4,all!$J$3:$J$120,'Summary - Region (CN)'!F$13)</f>
        <v>1</v>
      </c>
      <c r="G15" s="17">
        <f>COUNTIFS(all!$G$3:$G$120,'Summary - Region (CN)'!$B$4,all!$J$3:$J$120,'Summary - Region (CN)'!G$13)</f>
        <v>3</v>
      </c>
      <c r="H15" s="17">
        <f>COUNTIFS(all!$G$3:$G$120,'Summary - Region (CN)'!$B$4,all!$J$3:$J$120,'Summary - Region (CN)'!H$13)</f>
        <v>1</v>
      </c>
      <c r="I15" s="17">
        <f>COUNTIFS(all!$G$3:$G$120,'Summary - Region (CN)'!$B$4,all!$J$3:$J$120,'Summary - Region (CN)'!I$13)</f>
        <v>0</v>
      </c>
      <c r="J15" s="15">
        <f t="shared" ref="J15:J20" si="0">SUM(D15:I15)</f>
        <v>5</v>
      </c>
      <c r="K15" s="28">
        <f t="shared" ref="K15:K20" si="1">SUMPRODUCT($D$11:$H$11,D15:H15)/SUM(D15:H15)</f>
        <v>4</v>
      </c>
    </row>
    <row r="16" spans="1:16" x14ac:dyDescent="0.2">
      <c r="B16" s="81" t="s">
        <v>207</v>
      </c>
      <c r="C16" s="81" t="s">
        <v>207</v>
      </c>
      <c r="D16" s="17">
        <f>COUNTIFS(all!$G$3:$G$120,'Summary - Region (CN)'!$B$4,all!$K$3:$K$120,'Summary - Region (CN)'!D$13)</f>
        <v>0</v>
      </c>
      <c r="E16" s="17">
        <f>COUNTIFS(all!$G$3:$G$120,'Summary - Region (CN)'!$B$4,all!$K$3:$K$120,'Summary - Region (CN)'!E$13)</f>
        <v>0</v>
      </c>
      <c r="F16" s="17">
        <f>COUNTIFS(all!$G$3:$G$120,'Summary - Region (CN)'!$B$4,all!$K$3:$K$120,'Summary - Region (CN)'!F$13)</f>
        <v>0</v>
      </c>
      <c r="G16" s="17">
        <f>COUNTIFS(all!$G$3:$G$120,'Summary - Region (CN)'!$B$4,all!$K$3:$K$120,'Summary - Region (CN)'!G$13)</f>
        <v>4</v>
      </c>
      <c r="H16" s="17">
        <f>COUNTIFS(all!$G$3:$G$120,'Summary - Region (CN)'!$B$4,all!$K$3:$K$120,'Summary - Region (CN)'!H$13)</f>
        <v>1</v>
      </c>
      <c r="I16" s="17">
        <f>COUNTIFS(all!$G$3:$G$120,'Summary - Region (CN)'!$B$4,all!$K$3:$K$120,'Summary - Region (CN)'!I$13)</f>
        <v>0</v>
      </c>
      <c r="J16" s="15">
        <f t="shared" si="0"/>
        <v>5</v>
      </c>
      <c r="K16" s="28">
        <f t="shared" si="1"/>
        <v>4.2</v>
      </c>
    </row>
    <row r="17" spans="2:11" x14ac:dyDescent="0.2">
      <c r="B17" s="81" t="s">
        <v>217</v>
      </c>
      <c r="C17" s="81" t="s">
        <v>217</v>
      </c>
      <c r="D17" s="17">
        <f>COUNTIFS(all!$G$3:$G$120,'Summary - Region (CN)'!$B$4,all!$L$3:$L$120,'Summary - Region (CN)'!D$13)</f>
        <v>0</v>
      </c>
      <c r="E17" s="17">
        <f>COUNTIFS(all!$G$3:$G$120,'Summary - Region (CN)'!$B$4,all!$L$3:$L$120,'Summary - Region (CN)'!E$13)</f>
        <v>0</v>
      </c>
      <c r="F17" s="17">
        <f>COUNTIFS(all!$G$3:$G$120,'Summary - Region (CN)'!$B$4,all!$L$3:$L$120,'Summary - Region (CN)'!F$13)</f>
        <v>2</v>
      </c>
      <c r="G17" s="17">
        <f>COUNTIFS(all!$G$3:$G$120,'Summary - Region (CN)'!$B$4,all!$L$3:$L$120,'Summary - Region (CN)'!G$13)</f>
        <v>2</v>
      </c>
      <c r="H17" s="17">
        <f>COUNTIFS(all!$G$3:$G$120,'Summary - Region (CN)'!$B$4,all!$L$3:$L$120,'Summary - Region (CN)'!H$13)</f>
        <v>1</v>
      </c>
      <c r="I17" s="17">
        <f>COUNTIFS(all!$G$3:$G$120,'Summary - Region (CN)'!$B$4,all!$L$3:$L$120,'Summary - Region (CN)'!I$13)</f>
        <v>0</v>
      </c>
      <c r="J17" s="15">
        <f t="shared" si="0"/>
        <v>5</v>
      </c>
      <c r="K17" s="28">
        <f t="shared" si="1"/>
        <v>3.8</v>
      </c>
    </row>
    <row r="18" spans="2:11" x14ac:dyDescent="0.2">
      <c r="B18" s="81" t="s">
        <v>208</v>
      </c>
      <c r="C18" s="81" t="s">
        <v>208</v>
      </c>
      <c r="D18" s="17">
        <f>COUNTIFS(all!$G$3:$G$120,'Summary - Region (CN)'!$B$4,all!$M$3:$M$120,'Summary - Region (CN)'!D$13)</f>
        <v>0</v>
      </c>
      <c r="E18" s="17">
        <f>COUNTIFS(all!$G$3:$G$120,'Summary - Region (CN)'!$B$4,all!$M$3:$M$120,'Summary - Region (CN)'!E$13)</f>
        <v>0</v>
      </c>
      <c r="F18" s="17">
        <f>COUNTIFS(all!$G$3:$G$120,'Summary - Region (CN)'!$B$4,all!$M$3:$M$120,'Summary - Region (CN)'!F$13)</f>
        <v>1</v>
      </c>
      <c r="G18" s="17">
        <f>COUNTIFS(all!$G$3:$G$120,'Summary - Region (CN)'!$B$4,all!$M$3:$M$120,'Summary - Region (CN)'!G$13)</f>
        <v>3</v>
      </c>
      <c r="H18" s="17">
        <f>COUNTIFS(all!$G$3:$G$120,'Summary - Region (CN)'!$B$4,all!$M$3:$M$120,'Summary - Region (CN)'!H$13)</f>
        <v>1</v>
      </c>
      <c r="I18" s="17">
        <f>COUNTIFS(all!$G$3:$G$120,'Summary - Region (CN)'!$B$4,all!$M$3:$M$120,'Summary - Region (CN)'!I$13)</f>
        <v>0</v>
      </c>
      <c r="J18" s="15">
        <f t="shared" si="0"/>
        <v>5</v>
      </c>
      <c r="K18" s="28">
        <f t="shared" si="1"/>
        <v>4</v>
      </c>
    </row>
    <row r="19" spans="2:11" x14ac:dyDescent="0.2">
      <c r="B19" s="81" t="s">
        <v>209</v>
      </c>
      <c r="C19" s="81" t="s">
        <v>209</v>
      </c>
      <c r="D19" s="17">
        <f>COUNTIFS(all!$G$3:$G$120,'Summary - Region (CN)'!$B$4,all!$N$3:$N$120,'Summary - Region (CN)'!D$13)</f>
        <v>0</v>
      </c>
      <c r="E19" s="17">
        <f>COUNTIFS(all!$G$3:$G$120,'Summary - Region (CN)'!$B$4,all!$N$3:$N$120,'Summary - Region (CN)'!E$13)</f>
        <v>0</v>
      </c>
      <c r="F19" s="17">
        <f>COUNTIFS(all!$G$3:$G$120,'Summary - Region (CN)'!$B$4,all!$N$3:$N$120,'Summary - Region (CN)'!F$13)</f>
        <v>0</v>
      </c>
      <c r="G19" s="17">
        <f>COUNTIFS(all!$G$3:$G$120,'Summary - Region (CN)'!$B$4,all!$N$3:$N$120,'Summary - Region (CN)'!G$13)</f>
        <v>3</v>
      </c>
      <c r="H19" s="17">
        <f>COUNTIFS(all!$G$3:$G$120,'Summary - Region (CN)'!$B$4,all!$N$3:$N$120,'Summary - Region (CN)'!H$13)</f>
        <v>1</v>
      </c>
      <c r="I19" s="17">
        <f>COUNTIFS(all!$G$3:$G$120,'Summary - Region (CN)'!$B$4,all!$N$3:$N$120,'Summary - Region (CN)'!I$13)</f>
        <v>1</v>
      </c>
      <c r="J19" s="15">
        <f t="shared" si="0"/>
        <v>5</v>
      </c>
      <c r="K19" s="28">
        <f t="shared" si="1"/>
        <v>4.25</v>
      </c>
    </row>
    <row r="20" spans="2:11" x14ac:dyDescent="0.2">
      <c r="B20" s="81" t="s">
        <v>210</v>
      </c>
      <c r="C20" s="81" t="s">
        <v>210</v>
      </c>
      <c r="D20" s="17">
        <f>COUNTIFS(all!$G$3:$G$120,'Summary - Region (CN)'!$B$4,all!$O$3:$O$120,'Summary - Region (CN)'!D$13)</f>
        <v>0</v>
      </c>
      <c r="E20" s="17">
        <f>COUNTIFS(all!$G$3:$G$120,'Summary - Region (CN)'!$B$4,all!$O$3:$O$120,'Summary - Region (CN)'!E$13)</f>
        <v>0</v>
      </c>
      <c r="F20" s="17">
        <f>COUNTIFS(all!$G$3:$G$120,'Summary - Region (CN)'!$B$4,all!$O$3:$O$120,'Summary - Region (CN)'!F$13)</f>
        <v>0</v>
      </c>
      <c r="G20" s="17">
        <f>COUNTIFS(all!$G$3:$G$120,'Summary - Region (CN)'!$B$4,all!$O$3:$O$120,'Summary - Region (CN)'!G$13)</f>
        <v>3</v>
      </c>
      <c r="H20" s="17">
        <f>COUNTIFS(all!$G$3:$G$120,'Summary - Region (CN)'!$B$4,all!$O$3:$O$120,'Summary - Region (CN)'!H$13)</f>
        <v>1</v>
      </c>
      <c r="I20" s="17">
        <f>COUNTIFS(all!$G$3:$G$120,'Summary - Region (CN)'!$B$4,all!$O$3:$O$120,'Summary - Region (CN)'!I$13)</f>
        <v>1</v>
      </c>
      <c r="J20" s="15">
        <f t="shared" si="0"/>
        <v>5</v>
      </c>
      <c r="K20" s="28">
        <f t="shared" si="1"/>
        <v>4.25</v>
      </c>
    </row>
    <row r="25" spans="2:11" x14ac:dyDescent="0.2">
      <c r="B25" s="85" t="s">
        <v>272</v>
      </c>
      <c r="C25" s="85" t="s">
        <v>272</v>
      </c>
      <c r="D25" s="85" t="s">
        <v>272</v>
      </c>
      <c r="E25" s="85" t="s">
        <v>272</v>
      </c>
      <c r="F25" s="85" t="s">
        <v>272</v>
      </c>
      <c r="G25" s="85" t="s">
        <v>272</v>
      </c>
      <c r="H25" s="85" t="s">
        <v>272</v>
      </c>
      <c r="I25" s="85" t="s">
        <v>272</v>
      </c>
      <c r="J25" s="85" t="s">
        <v>272</v>
      </c>
      <c r="K25" s="85" t="s">
        <v>272</v>
      </c>
    </row>
    <row r="26" spans="2:11" ht="26" x14ac:dyDescent="0.2">
      <c r="B26" s="83" t="s">
        <v>259</v>
      </c>
      <c r="C26" s="83" t="s">
        <v>259</v>
      </c>
      <c r="D26" s="19" t="s">
        <v>215</v>
      </c>
      <c r="E26" s="19" t="s">
        <v>213</v>
      </c>
      <c r="F26" s="19" t="s">
        <v>211</v>
      </c>
      <c r="G26" s="19" t="s">
        <v>212</v>
      </c>
      <c r="H26" s="19" t="s">
        <v>216</v>
      </c>
      <c r="I26" s="13" t="s">
        <v>214</v>
      </c>
      <c r="J26" s="13" t="s">
        <v>258</v>
      </c>
      <c r="K26" s="29" t="s">
        <v>291</v>
      </c>
    </row>
    <row r="27" spans="2:11" x14ac:dyDescent="0.2">
      <c r="B27" s="81" t="s">
        <v>218</v>
      </c>
      <c r="C27" s="81" t="s">
        <v>218</v>
      </c>
      <c r="D27" s="17">
        <f>COUNTIFS(all!$G$3:$G$120,'Summary - Region (CN)'!$B$4,all!$Q$3:$Q$120,'Summary - Region (CN)'!D$13)</f>
        <v>0</v>
      </c>
      <c r="E27" s="17">
        <f>COUNTIFS(all!$G$3:$G$120,'Summary - Region (CN)'!$B$4,all!$Q$3:$Q$120,'Summary - Region (CN)'!E$13)</f>
        <v>0</v>
      </c>
      <c r="F27" s="17">
        <f>COUNTIFS(all!$G$3:$G$120,'Summary - Region (CN)'!$B$4,all!$Q$3:$Q$120,'Summary - Region (CN)'!F$13)</f>
        <v>1</v>
      </c>
      <c r="G27" s="17">
        <f>COUNTIFS(all!$G$3:$G$120,'Summary - Region (CN)'!$B$4,all!$Q$3:$Q$120,'Summary - Region (CN)'!G$13)</f>
        <v>2</v>
      </c>
      <c r="H27" s="17">
        <f>COUNTIFS(all!$G$3:$G$120,'Summary - Region (CN)'!$B$4,all!$Q$3:$Q$120,'Summary - Region (CN)'!H$13)</f>
        <v>1</v>
      </c>
      <c r="I27" s="17">
        <f>COUNTIFS(all!$G$3:$G$120,'Summary - Region (CN)'!$B$4,all!$Q$3:$Q$120,'Summary - Region (CN)'!I$13)</f>
        <v>0</v>
      </c>
      <c r="J27" s="15">
        <f>SUM(D27:I27)</f>
        <v>4</v>
      </c>
      <c r="K27" s="28">
        <f>SUMPRODUCT($D$11:$H$11,D27:H27)/SUM(D27:H27)</f>
        <v>4</v>
      </c>
    </row>
    <row r="28" spans="2:11" x14ac:dyDescent="0.2">
      <c r="B28" s="81" t="s">
        <v>219</v>
      </c>
      <c r="C28" s="81" t="s">
        <v>219</v>
      </c>
      <c r="D28" s="17">
        <f>COUNTIFS(all!$G$3:$G$120,'Summary - Region (CN)'!$B$4,all!$R$3:$R$120,'Summary - Region (CN)'!D$13)</f>
        <v>0</v>
      </c>
      <c r="E28" s="17">
        <f>COUNTIFS(all!$G$3:$G$120,'Summary - Region (CN)'!$B$4,all!$R$3:$R$120,'Summary - Region (CN)'!E$13)</f>
        <v>0</v>
      </c>
      <c r="F28" s="17">
        <f>COUNTIFS(all!$G$3:$G$120,'Summary - Region (CN)'!$B$4,all!$R$3:$R$120,'Summary - Region (CN)'!F$13)</f>
        <v>0</v>
      </c>
      <c r="G28" s="17">
        <f>COUNTIFS(all!$G$3:$G$120,'Summary - Region (CN)'!$B$4,all!$R$3:$R$120,'Summary - Region (CN)'!G$13)</f>
        <v>3</v>
      </c>
      <c r="H28" s="17">
        <f>COUNTIFS(all!$G$3:$G$120,'Summary - Region (CN)'!$B$4,all!$R$3:$R$120,'Summary - Region (CN)'!H$13)</f>
        <v>1</v>
      </c>
      <c r="I28" s="17">
        <f>COUNTIFS(all!$G$3:$G$120,'Summary - Region (CN)'!$B$4,all!$R$3:$R$120,'Summary - Region (CN)'!I$13)</f>
        <v>0</v>
      </c>
      <c r="J28" s="15">
        <f>SUM(D28:I28)</f>
        <v>4</v>
      </c>
      <c r="K28" s="28">
        <f>SUMPRODUCT($D$11:$H$11,D28:H28)/SUM(D28:H28)</f>
        <v>4.25</v>
      </c>
    </row>
    <row r="29" spans="2:11" x14ac:dyDescent="0.2">
      <c r="B29" s="81" t="s">
        <v>220</v>
      </c>
      <c r="C29" s="81" t="s">
        <v>220</v>
      </c>
      <c r="D29" s="17">
        <f>COUNTIFS(all!$G$3:$G$120,'Summary - Region (CN)'!$B$4,all!$S$3:$S$120,'Summary - Region (CN)'!D$13)</f>
        <v>0</v>
      </c>
      <c r="E29" s="17">
        <f>COUNTIFS(all!$G$3:$G$120,'Summary - Region (CN)'!$B$4,all!$S$3:$S$120,'Summary - Region (CN)'!E$13)</f>
        <v>0</v>
      </c>
      <c r="F29" s="17">
        <f>COUNTIFS(all!$G$3:$G$120,'Summary - Region (CN)'!$B$4,all!$S$3:$S$120,'Summary - Region (CN)'!F$13)</f>
        <v>0</v>
      </c>
      <c r="G29" s="17">
        <f>COUNTIFS(all!$G$3:$G$120,'Summary - Region (CN)'!$B$4,all!$S$3:$S$120,'Summary - Region (CN)'!G$13)</f>
        <v>2</v>
      </c>
      <c r="H29" s="17">
        <f>COUNTIFS(all!$G$3:$G$120,'Summary - Region (CN)'!$B$4,all!$S$3:$S$120,'Summary - Region (CN)'!H$13)</f>
        <v>2</v>
      </c>
      <c r="I29" s="17">
        <f>COUNTIFS(all!$G$3:$G$120,'Summary - Region (CN)'!$B$4,all!$S$3:$S$120,'Summary - Region (CN)'!I$13)</f>
        <v>0</v>
      </c>
      <c r="J29" s="15">
        <f>SUM(D29:I29)</f>
        <v>4</v>
      </c>
      <c r="K29" s="28">
        <f>SUMPRODUCT($D$11:$H$11,D29:H29)/SUM(D29:H29)</f>
        <v>4.5</v>
      </c>
    </row>
    <row r="34" spans="2:11" x14ac:dyDescent="0.2">
      <c r="B34" s="85" t="s">
        <v>273</v>
      </c>
      <c r="C34" s="85" t="s">
        <v>273</v>
      </c>
      <c r="D34" s="85" t="s">
        <v>273</v>
      </c>
      <c r="E34" s="85" t="s">
        <v>273</v>
      </c>
      <c r="F34" s="85" t="s">
        <v>273</v>
      </c>
      <c r="G34" s="85" t="s">
        <v>273</v>
      </c>
      <c r="H34" s="85" t="s">
        <v>273</v>
      </c>
      <c r="I34" s="85" t="s">
        <v>273</v>
      </c>
      <c r="J34" s="85" t="s">
        <v>273</v>
      </c>
      <c r="K34" s="85" t="s">
        <v>273</v>
      </c>
    </row>
    <row r="35" spans="2:11" ht="26" x14ac:dyDescent="0.2">
      <c r="B35" s="83" t="s">
        <v>259</v>
      </c>
      <c r="C35" s="83" t="s">
        <v>259</v>
      </c>
      <c r="D35" s="19" t="s">
        <v>215</v>
      </c>
      <c r="E35" s="19" t="s">
        <v>213</v>
      </c>
      <c r="F35" s="19" t="s">
        <v>211</v>
      </c>
      <c r="G35" s="19" t="s">
        <v>212</v>
      </c>
      <c r="H35" s="19" t="s">
        <v>216</v>
      </c>
      <c r="I35" s="13" t="s">
        <v>214</v>
      </c>
      <c r="J35" s="13" t="s">
        <v>258</v>
      </c>
      <c r="K35" s="29" t="s">
        <v>291</v>
      </c>
    </row>
    <row r="36" spans="2:11" x14ac:dyDescent="0.2">
      <c r="B36" s="81" t="s">
        <v>221</v>
      </c>
      <c r="C36" s="81" t="s">
        <v>221</v>
      </c>
      <c r="D36" s="17">
        <f>COUNTIFS(all!$G$3:$G$120,'Summary - Region (CN)'!$B$4,all!$U$3:$U$120,'Summary - Region (CN)'!D$13)</f>
        <v>0</v>
      </c>
      <c r="E36" s="17">
        <f>COUNTIFS(all!$G$3:$G$120,'Summary - Region (CN)'!$B$4,all!$U$3:$U$120,'Summary - Region (CN)'!E$13)</f>
        <v>0</v>
      </c>
      <c r="F36" s="17">
        <f>COUNTIFS(all!$G$3:$G$120,'Summary - Region (CN)'!$B$4,all!$U$3:$U$120,'Summary - Region (CN)'!F$13)</f>
        <v>0</v>
      </c>
      <c r="G36" s="17">
        <f>COUNTIFS(all!$G$3:$G$120,'Summary - Region (CN)'!$B$4,all!$U$3:$U$120,'Summary - Region (CN)'!G$13)</f>
        <v>4</v>
      </c>
      <c r="H36" s="17">
        <f>COUNTIFS(all!$G$3:$G$120,'Summary - Region (CN)'!$B$4,all!$U$3:$U$120,'Summary - Region (CN)'!H$13)</f>
        <v>1</v>
      </c>
      <c r="I36" s="17">
        <f>COUNTIFS(all!$G$3:$G$120,'Summary - Region (CN)'!$B$4,all!$U$3:$U$120,'Summary - Region (CN)'!I$13)</f>
        <v>0</v>
      </c>
      <c r="J36" s="15">
        <f>SUM(D36:I36)</f>
        <v>5</v>
      </c>
      <c r="K36" s="28">
        <f>SUMPRODUCT($D$11:$H$11,D36:H36)/SUM(D36:H36)</f>
        <v>4.2</v>
      </c>
    </row>
    <row r="37" spans="2:11" x14ac:dyDescent="0.2">
      <c r="B37" s="81" t="s">
        <v>222</v>
      </c>
      <c r="C37" s="81" t="s">
        <v>222</v>
      </c>
      <c r="D37" s="17">
        <f>COUNTIFS(all!$G$3:$G$120,'Summary - Region (CN)'!$B$4,all!$V$3:$V$120,'Summary - Region (CN)'!D$13)</f>
        <v>0</v>
      </c>
      <c r="E37" s="17">
        <f>COUNTIFS(all!$G$3:$G$120,'Summary - Region (CN)'!$B$4,all!$V$3:$V$120,'Summary - Region (CN)'!E$13)</f>
        <v>0</v>
      </c>
      <c r="F37" s="17">
        <f>COUNTIFS(all!$G$3:$G$120,'Summary - Region (CN)'!$B$4,all!$V$3:$V$120,'Summary - Region (CN)'!F$13)</f>
        <v>0</v>
      </c>
      <c r="G37" s="17">
        <f>COUNTIFS(all!$G$3:$G$120,'Summary - Region (CN)'!$B$4,all!$V$3:$V$120,'Summary - Region (CN)'!G$13)</f>
        <v>3</v>
      </c>
      <c r="H37" s="17">
        <f>COUNTIFS(all!$G$3:$G$120,'Summary - Region (CN)'!$B$4,all!$V$3:$V$120,'Summary - Region (CN)'!H$13)</f>
        <v>2</v>
      </c>
      <c r="I37" s="17">
        <f>COUNTIFS(all!$G$3:$G$120,'Summary - Region (CN)'!$B$4,all!$V$3:$V$120,'Summary - Region (CN)'!I$13)</f>
        <v>0</v>
      </c>
      <c r="J37" s="15">
        <f>SUM(D37:I37)</f>
        <v>5</v>
      </c>
      <c r="K37" s="28">
        <f>SUMPRODUCT($D$11:$H$11,D37:H37)/SUM(D37:H37)</f>
        <v>4.4000000000000004</v>
      </c>
    </row>
    <row r="38" spans="2:11" x14ac:dyDescent="0.2">
      <c r="B38" s="81" t="s">
        <v>223</v>
      </c>
      <c r="C38" s="81" t="s">
        <v>223</v>
      </c>
      <c r="D38" s="17">
        <f>COUNTIFS(all!$G$3:$G$120,'Summary - Region (CN)'!$B$4,all!$W$3:$W$120,'Summary - Region (CN)'!D$13)</f>
        <v>0</v>
      </c>
      <c r="E38" s="17">
        <f>COUNTIFS(all!$G$3:$G$120,'Summary - Region (CN)'!$B$4,all!$W$3:$W$120,'Summary - Region (CN)'!E$13)</f>
        <v>0</v>
      </c>
      <c r="F38" s="17">
        <f>COUNTIFS(all!$G$3:$G$120,'Summary - Region (CN)'!$B$4,all!$W$3:$W$120,'Summary - Region (CN)'!F$13)</f>
        <v>0</v>
      </c>
      <c r="G38" s="17">
        <f>COUNTIFS(all!$G$3:$G$120,'Summary - Region (CN)'!$B$4,all!$W$3:$W$120,'Summary - Region (CN)'!G$13)</f>
        <v>3</v>
      </c>
      <c r="H38" s="17">
        <f>COUNTIFS(all!$G$3:$G$120,'Summary - Region (CN)'!$B$4,all!$W$3:$W$120,'Summary - Region (CN)'!H$13)</f>
        <v>2</v>
      </c>
      <c r="I38" s="17">
        <f>COUNTIFS(all!$G$3:$G$120,'Summary - Region (CN)'!$B$4,all!$W$3:$W$120,'Summary - Region (CN)'!I$13)</f>
        <v>0</v>
      </c>
      <c r="J38" s="15">
        <f>SUM(D38:I38)</f>
        <v>5</v>
      </c>
      <c r="K38" s="28">
        <f>SUMPRODUCT($D$11:$H$11,D38:H38)/SUM(D38:H38)</f>
        <v>4.4000000000000004</v>
      </c>
    </row>
    <row r="39" spans="2:11" x14ac:dyDescent="0.2">
      <c r="B39" s="81" t="s">
        <v>224</v>
      </c>
      <c r="C39" s="81" t="s">
        <v>224</v>
      </c>
      <c r="D39" s="17">
        <f>COUNTIFS(all!$G$3:$G$120,'Summary - Region (CN)'!$B$4,all!$X$3:$X$120,'Summary - Region (CN)'!D$13)</f>
        <v>0</v>
      </c>
      <c r="E39" s="17">
        <f>COUNTIFS(all!$G$3:$G$120,'Summary - Region (CN)'!$B$4,all!$X$3:$X$120,'Summary - Region (CN)'!E$13)</f>
        <v>0</v>
      </c>
      <c r="F39" s="17">
        <f>COUNTIFS(all!$G$3:$G$120,'Summary - Region (CN)'!$B$4,all!$X$3:$X$120,'Summary - Region (CN)'!F$13)</f>
        <v>0</v>
      </c>
      <c r="G39" s="17">
        <f>COUNTIFS(all!$G$3:$G$120,'Summary - Region (CN)'!$B$4,all!$X$3:$X$120,'Summary - Region (CN)'!G$13)</f>
        <v>2</v>
      </c>
      <c r="H39" s="17">
        <f>COUNTIFS(all!$G$3:$G$120,'Summary - Region (CN)'!$B$4,all!$X$3:$X$120,'Summary - Region (CN)'!H$13)</f>
        <v>3</v>
      </c>
      <c r="I39" s="17">
        <f>COUNTIFS(all!$G$3:$G$120,'Summary - Region (CN)'!$B$4,all!$X$3:$X$120,'Summary - Region (CN)'!I$13)</f>
        <v>0</v>
      </c>
      <c r="J39" s="15">
        <f>SUM(D39:I39)</f>
        <v>5</v>
      </c>
      <c r="K39" s="28">
        <f>SUMPRODUCT($D$11:$H$11,D39:H39)/SUM(D39:H39)</f>
        <v>4.5999999999999996</v>
      </c>
    </row>
    <row r="42" spans="2:11" x14ac:dyDescent="0.2">
      <c r="B42" s="82" t="s">
        <v>274</v>
      </c>
      <c r="C42" s="82" t="s">
        <v>274</v>
      </c>
      <c r="D42" s="82" t="s">
        <v>274</v>
      </c>
      <c r="E42" s="82" t="s">
        <v>274</v>
      </c>
      <c r="F42" s="82" t="s">
        <v>274</v>
      </c>
      <c r="G42" s="82" t="s">
        <v>274</v>
      </c>
      <c r="H42" s="82" t="s">
        <v>274</v>
      </c>
      <c r="I42" s="82" t="s">
        <v>274</v>
      </c>
      <c r="J42" s="82" t="s">
        <v>274</v>
      </c>
      <c r="K42" s="82" t="s">
        <v>274</v>
      </c>
    </row>
    <row r="43" spans="2:11" ht="26" x14ac:dyDescent="0.2">
      <c r="B43" s="83" t="s">
        <v>259</v>
      </c>
      <c r="C43" s="83" t="s">
        <v>259</v>
      </c>
      <c r="D43" s="19" t="s">
        <v>215</v>
      </c>
      <c r="E43" s="19" t="s">
        <v>213</v>
      </c>
      <c r="F43" s="19" t="s">
        <v>211</v>
      </c>
      <c r="G43" s="19" t="s">
        <v>212</v>
      </c>
      <c r="H43" s="19" t="s">
        <v>216</v>
      </c>
      <c r="I43" s="13" t="s">
        <v>214</v>
      </c>
      <c r="J43" s="13" t="s">
        <v>258</v>
      </c>
      <c r="K43" s="29" t="s">
        <v>291</v>
      </c>
    </row>
    <row r="44" spans="2:11" x14ac:dyDescent="0.2">
      <c r="B44" s="81" t="s">
        <v>225</v>
      </c>
      <c r="C44" s="81" t="s">
        <v>225</v>
      </c>
      <c r="D44" s="17">
        <f>COUNTIFS(all!$G$3:$G$120,'Summary - Region (CN)'!$B$4,all!$Z$3:$Z$120,'Summary - Region (CN)'!D$13)</f>
        <v>0</v>
      </c>
      <c r="E44" s="17">
        <f>COUNTIFS(all!$G$3:$G$120,'Summary - Region (CN)'!$B$4,all!$Z$3:$Z$120,'Summary - Region (CN)'!E$13)</f>
        <v>0</v>
      </c>
      <c r="F44" s="17">
        <f>COUNTIFS(all!$G$3:$G$120,'Summary - Region (CN)'!$B$4,all!$Z$3:$Z$120,'Summary - Region (CN)'!F$13)</f>
        <v>0</v>
      </c>
      <c r="G44" s="17">
        <f>COUNTIFS(all!$G$3:$G$120,'Summary - Region (CN)'!$B$4,all!$Z$3:$Z$120,'Summary - Region (CN)'!G$13)</f>
        <v>0</v>
      </c>
      <c r="H44" s="17">
        <f>COUNTIFS(all!$G$3:$G$120,'Summary - Region (CN)'!$B$4,all!$Z$3:$Z$120,'Summary - Region (CN)'!H$13)</f>
        <v>0</v>
      </c>
      <c r="I44" s="17">
        <f>COUNTIFS(all!$G$3:$G$120,'Summary - Region (CN)'!$B$4,all!$Z$3:$Z$120,'Summary - Region (CN)'!I$13)</f>
        <v>0</v>
      </c>
      <c r="J44" s="15">
        <f>SUM(D44:I44)</f>
        <v>0</v>
      </c>
      <c r="K44" s="28" t="e">
        <f>SUMPRODUCT($D$11:$H$11,D44:H44)/SUM(D44:H44)</f>
        <v>#DIV/0!</v>
      </c>
    </row>
    <row r="45" spans="2:11" x14ac:dyDescent="0.2">
      <c r="B45" s="81" t="s">
        <v>226</v>
      </c>
      <c r="C45" s="81" t="s">
        <v>226</v>
      </c>
      <c r="D45" s="17">
        <f>COUNTIFS(all!$G$3:$G$120,'Summary - Region (CN)'!$B$4,all!$AA$3:$AA$120,'Summary - Region (CN)'!D$13)</f>
        <v>0</v>
      </c>
      <c r="E45" s="17">
        <f>COUNTIFS(all!$G$3:$G$120,'Summary - Region (CN)'!$B$4,all!$AA$3:$AA$120,'Summary - Region (CN)'!E$13)</f>
        <v>0</v>
      </c>
      <c r="F45" s="17">
        <f>COUNTIFS(all!$G$3:$G$120,'Summary - Region (CN)'!$B$4,all!$AA$3:$AA$120,'Summary - Region (CN)'!F$13)</f>
        <v>0</v>
      </c>
      <c r="G45" s="17">
        <f>COUNTIFS(all!$G$3:$G$120,'Summary - Region (CN)'!$B$4,all!$AA$3:$AA$120,'Summary - Region (CN)'!G$13)</f>
        <v>0</v>
      </c>
      <c r="H45" s="17">
        <f>COUNTIFS(all!$G$3:$G$120,'Summary - Region (CN)'!$B$4,all!$AA$3:$AA$120,'Summary - Region (CN)'!H$13)</f>
        <v>0</v>
      </c>
      <c r="I45" s="17">
        <f>COUNTIFS(all!$G$3:$G$120,'Summary - Region (CN)'!$B$4,all!$AA$3:$AA$120,'Summary - Region (CN)'!I$13)</f>
        <v>0</v>
      </c>
      <c r="J45" s="15">
        <f>SUM(D45:I45)</f>
        <v>0</v>
      </c>
      <c r="K45" s="28" t="e">
        <f>SUMPRODUCT($D$11:$H$11,D45:H45)/SUM(D45:H45)</f>
        <v>#DIV/0!</v>
      </c>
    </row>
    <row r="46" spans="2:11" x14ac:dyDescent="0.2">
      <c r="B46" s="81" t="s">
        <v>227</v>
      </c>
      <c r="C46" s="81" t="s">
        <v>227</v>
      </c>
      <c r="D46" s="17">
        <f>COUNTIFS(all!$G$3:$G$120,'Summary - Region (CN)'!$B$4,all!$AB$3:$AB$120,'Summary - Region (CN)'!D$13)</f>
        <v>0</v>
      </c>
      <c r="E46" s="17">
        <f>COUNTIFS(all!$G$3:$G$120,'Summary - Region (CN)'!$B$4,all!$AB$3:$AB$120,'Summary - Region (CN)'!E$13)</f>
        <v>0</v>
      </c>
      <c r="F46" s="17">
        <f>COUNTIFS(all!$G$3:$G$120,'Summary - Region (CN)'!$B$4,all!$AB$3:$AB$120,'Summary - Region (CN)'!F$13)</f>
        <v>0</v>
      </c>
      <c r="G46" s="17">
        <f>COUNTIFS(all!$G$3:$G$120,'Summary - Region (CN)'!$B$4,all!$AB$3:$AB$120,'Summary - Region (CN)'!G$13)</f>
        <v>0</v>
      </c>
      <c r="H46" s="17">
        <f>COUNTIFS(all!$G$3:$G$120,'Summary - Region (CN)'!$B$4,all!$AB$3:$AB$120,'Summary - Region (CN)'!H$13)</f>
        <v>0</v>
      </c>
      <c r="I46" s="17">
        <f>COUNTIFS(all!$G$3:$G$120,'Summary - Region (CN)'!$B$4,all!$AB$3:$AB$120,'Summary - Region (CN)'!I$13)</f>
        <v>0</v>
      </c>
      <c r="J46" s="15">
        <f>SUM(D46:I46)</f>
        <v>0</v>
      </c>
      <c r="K46" s="28" t="e">
        <f>SUMPRODUCT($D$11:$H$11,D46:H46)/SUM(D46:H46)</f>
        <v>#DIV/0!</v>
      </c>
    </row>
    <row r="51" spans="1:11" x14ac:dyDescent="0.2">
      <c r="B51" s="82" t="s">
        <v>275</v>
      </c>
      <c r="C51" s="82" t="s">
        <v>275</v>
      </c>
      <c r="D51" s="82" t="s">
        <v>275</v>
      </c>
      <c r="E51" s="82" t="s">
        <v>275</v>
      </c>
      <c r="F51" s="82" t="s">
        <v>275</v>
      </c>
      <c r="G51" s="82" t="s">
        <v>275</v>
      </c>
      <c r="H51" s="82" t="s">
        <v>275</v>
      </c>
      <c r="I51" s="82" t="s">
        <v>275</v>
      </c>
      <c r="J51" s="82" t="s">
        <v>275</v>
      </c>
      <c r="K51" s="82" t="s">
        <v>275</v>
      </c>
    </row>
    <row r="52" spans="1:11" ht="26" x14ac:dyDescent="0.2">
      <c r="B52" s="84" t="s">
        <v>259</v>
      </c>
      <c r="C52" s="84" t="s">
        <v>259</v>
      </c>
      <c r="D52" s="19" t="s">
        <v>215</v>
      </c>
      <c r="E52" s="19" t="s">
        <v>213</v>
      </c>
      <c r="F52" s="19" t="s">
        <v>211</v>
      </c>
      <c r="G52" s="19" t="s">
        <v>212</v>
      </c>
      <c r="H52" s="19" t="s">
        <v>216</v>
      </c>
      <c r="I52" s="12" t="s">
        <v>214</v>
      </c>
      <c r="J52" s="13" t="s">
        <v>258</v>
      </c>
      <c r="K52" s="29" t="s">
        <v>291</v>
      </c>
    </row>
    <row r="53" spans="1:11" x14ac:dyDescent="0.2">
      <c r="B53" s="81" t="s">
        <v>228</v>
      </c>
      <c r="C53" s="81" t="s">
        <v>228</v>
      </c>
      <c r="D53" s="17">
        <f>COUNTIFS(all!$G$3:$G$120,'Summary - Region (CN)'!$B$4,all!$AD$3:$AD$120,'Summary - Region (CN)'!D$13)</f>
        <v>0</v>
      </c>
      <c r="E53" s="17">
        <f>COUNTIFS(all!$G$3:$G$120,'Summary - Region (CN)'!$B$4,all!$AD$3:$AD$120,'Summary - Region (CN)'!E$13)</f>
        <v>0</v>
      </c>
      <c r="F53" s="17">
        <f>COUNTIFS(all!$G$3:$G$120,'Summary - Region (CN)'!$B$4,all!$AD$3:$AD$120,'Summary - Region (CN)'!F$13)</f>
        <v>0</v>
      </c>
      <c r="G53" s="17">
        <f>COUNTIFS(all!$G$3:$G$120,'Summary - Region (CN)'!$B$4,all!$AD$3:$AD$120,'Summary - Region (CN)'!G$13)</f>
        <v>0</v>
      </c>
      <c r="H53" s="17">
        <f>COUNTIFS(all!$G$3:$G$120,'Summary - Region (CN)'!$B$4,all!$AD$3:$AD$120,'Summary - Region (CN)'!H$13)</f>
        <v>0</v>
      </c>
      <c r="I53" s="17">
        <f>COUNTIFS(all!$G$3:$G$120,'Summary - Region (CN)'!$B$4,all!$AD$3:$AD$120,'Summary - Region (CN)'!I$13)</f>
        <v>0</v>
      </c>
      <c r="J53" s="15">
        <f>SUM(D53:I53)</f>
        <v>0</v>
      </c>
      <c r="K53" s="28" t="e">
        <f>SUMPRODUCT($D$11:$H$11,D53:H53)/SUM(D53:H53)</f>
        <v>#DIV/0!</v>
      </c>
    </row>
    <row r="54" spans="1:11" x14ac:dyDescent="0.2">
      <c r="B54" s="81" t="s">
        <v>229</v>
      </c>
      <c r="C54" s="81" t="s">
        <v>229</v>
      </c>
      <c r="D54" s="17">
        <f>COUNTIFS(all!$G$3:$G$120,'Summary - Region (CN)'!$B$4,all!$AE$3:$AE$120,'Summary - Region (CN)'!D$13)</f>
        <v>0</v>
      </c>
      <c r="E54" s="17">
        <f>COUNTIFS(all!$G$3:$G$120,'Summary - Region (CN)'!$B$4,all!$AE$3:$AE$120,'Summary - Region (CN)'!E$13)</f>
        <v>0</v>
      </c>
      <c r="F54" s="17">
        <f>COUNTIFS(all!$G$3:$G$120,'Summary - Region (CN)'!$B$4,all!$AE$3:$AE$120,'Summary - Region (CN)'!F$13)</f>
        <v>0</v>
      </c>
      <c r="G54" s="17">
        <f>COUNTIFS(all!$G$3:$G$120,'Summary - Region (CN)'!$B$4,all!$AE$3:$AE$120,'Summary - Region (CN)'!G$13)</f>
        <v>0</v>
      </c>
      <c r="H54" s="17">
        <f>COUNTIFS(all!$G$3:$G$120,'Summary - Region (CN)'!$B$4,all!$AE$3:$AE$120,'Summary - Region (CN)'!H$13)</f>
        <v>0</v>
      </c>
      <c r="I54" s="17">
        <f>COUNTIFS(all!$G$3:$G$120,'Summary - Region (CN)'!$B$4,all!$AE$3:$AE$120,'Summary - Region (CN)'!I$13)</f>
        <v>0</v>
      </c>
      <c r="J54" s="15">
        <f>SUM(D54:I54)</f>
        <v>0</v>
      </c>
      <c r="K54" s="28" t="e">
        <f>SUMPRODUCT($D$11:$H$11,D54:H54)/SUM(D54:H54)</f>
        <v>#DIV/0!</v>
      </c>
    </row>
    <row r="55" spans="1:11" x14ac:dyDescent="0.2">
      <c r="B55" s="81" t="s">
        <v>230</v>
      </c>
      <c r="C55" s="81" t="s">
        <v>230</v>
      </c>
      <c r="D55" s="17">
        <f>COUNTIFS(all!$G$3:$G$120,'Summary - Region (CN)'!$B$4,all!$AF$3:$AF$120,'Summary - Region (CN)'!D$13)</f>
        <v>0</v>
      </c>
      <c r="E55" s="17">
        <f>COUNTIFS(all!$G$3:$G$120,'Summary - Region (CN)'!$B$4,all!$AF$3:$AF$120,'Summary - Region (CN)'!E$13)</f>
        <v>0</v>
      </c>
      <c r="F55" s="17">
        <f>COUNTIFS(all!$G$3:$G$120,'Summary - Region (CN)'!$B$4,all!$AF$3:$AF$120,'Summary - Region (CN)'!F$13)</f>
        <v>0</v>
      </c>
      <c r="G55" s="17">
        <f>COUNTIFS(all!$G$3:$G$120,'Summary - Region (CN)'!$B$4,all!$AF$3:$AF$120,'Summary - Region (CN)'!G$13)</f>
        <v>0</v>
      </c>
      <c r="H55" s="17">
        <f>COUNTIFS(all!$G$3:$G$120,'Summary - Region (CN)'!$B$4,all!$AF$3:$AF$120,'Summary - Region (CN)'!H$13)</f>
        <v>0</v>
      </c>
      <c r="I55" s="17">
        <f>COUNTIFS(all!$G$3:$G$120,'Summary - Region (CN)'!$B$4,all!$AF$3:$AF$120,'Summary - Region (CN)'!I$13)</f>
        <v>0</v>
      </c>
      <c r="J55" s="15">
        <f>SUM(D55:I55)</f>
        <v>0</v>
      </c>
      <c r="K55" s="28" t="e">
        <f>SUMPRODUCT($D$11:$H$11,D55:H55)/SUM(D55:H55)</f>
        <v>#DIV/0!</v>
      </c>
    </row>
    <row r="60" spans="1:11" x14ac:dyDescent="0.2">
      <c r="A60" t="s">
        <v>280</v>
      </c>
    </row>
    <row r="61" spans="1:11" x14ac:dyDescent="0.2">
      <c r="B61" s="10" t="s">
        <v>278</v>
      </c>
      <c r="C61" s="10" t="s">
        <v>277</v>
      </c>
      <c r="D61" s="10" t="s">
        <v>261</v>
      </c>
    </row>
    <row r="62" spans="1:11" x14ac:dyDescent="0.2">
      <c r="B62" t="s">
        <v>52</v>
      </c>
      <c r="C62" t="s">
        <v>126</v>
      </c>
      <c r="D62" t="s">
        <v>50</v>
      </c>
    </row>
    <row r="63" spans="1:11" x14ac:dyDescent="0.2">
      <c r="B63" t="s">
        <v>279</v>
      </c>
      <c r="C63" t="s">
        <v>153</v>
      </c>
      <c r="D63" t="s">
        <v>57</v>
      </c>
    </row>
    <row r="64" spans="1:11" x14ac:dyDescent="0.2">
      <c r="B64" t="s">
        <v>108</v>
      </c>
      <c r="C64" t="s">
        <v>167</v>
      </c>
      <c r="D64" t="s">
        <v>59</v>
      </c>
    </row>
    <row r="65" spans="2:4" x14ac:dyDescent="0.2">
      <c r="B65" t="s">
        <v>324</v>
      </c>
      <c r="C65" t="s">
        <v>51</v>
      </c>
      <c r="D65" t="s">
        <v>144</v>
      </c>
    </row>
    <row r="66" spans="2:4" x14ac:dyDescent="0.2">
      <c r="C66" t="s">
        <v>88</v>
      </c>
      <c r="D66" t="s">
        <v>93</v>
      </c>
    </row>
  </sheetData>
  <mergeCells count="33">
    <mergeCell ref="B20:C20"/>
    <mergeCell ref="B7:P7"/>
    <mergeCell ref="B8:C8"/>
    <mergeCell ref="B9:C9"/>
    <mergeCell ref="B12:K12"/>
    <mergeCell ref="B13:C13"/>
    <mergeCell ref="B14:C14"/>
    <mergeCell ref="B15:C15"/>
    <mergeCell ref="B16:C16"/>
    <mergeCell ref="B17:C17"/>
    <mergeCell ref="B18:C18"/>
    <mergeCell ref="B19:C19"/>
    <mergeCell ref="B42:K42"/>
    <mergeCell ref="B25:K25"/>
    <mergeCell ref="B26:C26"/>
    <mergeCell ref="B27:C27"/>
    <mergeCell ref="B28:C28"/>
    <mergeCell ref="B29:C29"/>
    <mergeCell ref="B34:K34"/>
    <mergeCell ref="B35:C35"/>
    <mergeCell ref="B36:C36"/>
    <mergeCell ref="B37:C37"/>
    <mergeCell ref="B38:C38"/>
    <mergeCell ref="B39:C39"/>
    <mergeCell ref="B53:C53"/>
    <mergeCell ref="B54:C54"/>
    <mergeCell ref="B55:C55"/>
    <mergeCell ref="B43:C43"/>
    <mergeCell ref="B44:C44"/>
    <mergeCell ref="B45:C45"/>
    <mergeCell ref="B46:C46"/>
    <mergeCell ref="B51:K51"/>
    <mergeCell ref="B52:C52"/>
  </mergeCells>
  <conditionalFormatting sqref="B9:N9">
    <cfRule type="dataBar" priority="9">
      <dataBar>
        <cfvo type="min"/>
        <cfvo type="max"/>
        <color rgb="FF638EC6"/>
      </dataBar>
      <extLst>
        <ext xmlns:x14="http://schemas.microsoft.com/office/spreadsheetml/2009/9/main" uri="{B025F937-C7B1-47D3-B67F-A62EFF666E3E}">
          <x14:id>{1823378B-B559-BA43-8A30-5AA3117A2800}</x14:id>
        </ext>
      </extLst>
    </cfRule>
  </conditionalFormatting>
  <conditionalFormatting sqref="D9:N9">
    <cfRule type="dataBar" priority="1">
      <dataBar>
        <cfvo type="min"/>
        <cfvo type="max"/>
        <color rgb="FF638EC6"/>
      </dataBar>
      <extLst>
        <ext xmlns:x14="http://schemas.microsoft.com/office/spreadsheetml/2009/9/main" uri="{B025F937-C7B1-47D3-B67F-A62EFF666E3E}">
          <x14:id>{53924FE5-5E15-B444-96D7-513EA60A6FB5}</x14:id>
        </ext>
      </extLst>
    </cfRule>
  </conditionalFormatting>
  <conditionalFormatting sqref="D14:H20">
    <cfRule type="dataBar" priority="2">
      <dataBar>
        <cfvo type="min"/>
        <cfvo type="max"/>
        <color rgb="FF638EC6"/>
      </dataBar>
      <extLst>
        <ext xmlns:x14="http://schemas.microsoft.com/office/spreadsheetml/2009/9/main" uri="{B025F937-C7B1-47D3-B67F-A62EFF666E3E}">
          <x14:id>{FEED8C5E-CA11-F74F-8A52-45E47F0D2FB6}</x14:id>
        </ext>
      </extLst>
    </cfRule>
  </conditionalFormatting>
  <conditionalFormatting sqref="D27:I29">
    <cfRule type="dataBar" priority="8">
      <dataBar>
        <cfvo type="min"/>
        <cfvo type="max"/>
        <color rgb="FF638EC6"/>
      </dataBar>
      <extLst>
        <ext xmlns:x14="http://schemas.microsoft.com/office/spreadsheetml/2009/9/main" uri="{B025F937-C7B1-47D3-B67F-A62EFF666E3E}">
          <x14:id>{2C8C7ED2-A298-8E49-AE53-5D318BCF9143}</x14:id>
        </ext>
      </extLst>
    </cfRule>
  </conditionalFormatting>
  <conditionalFormatting sqref="D36:I39">
    <cfRule type="dataBar" priority="7">
      <dataBar>
        <cfvo type="min"/>
        <cfvo type="max"/>
        <color rgb="FF638EC6"/>
      </dataBar>
      <extLst>
        <ext xmlns:x14="http://schemas.microsoft.com/office/spreadsheetml/2009/9/main" uri="{B025F937-C7B1-47D3-B67F-A62EFF666E3E}">
          <x14:id>{83B028DC-81EE-A14A-851E-69C0329A9484}</x14:id>
        </ext>
      </extLst>
    </cfRule>
  </conditionalFormatting>
  <conditionalFormatting sqref="D53:H55">
    <cfRule type="dataBar" priority="5">
      <dataBar>
        <cfvo type="min"/>
        <cfvo type="max"/>
        <color rgb="FF638EC6"/>
      </dataBar>
      <extLst>
        <ext xmlns:x14="http://schemas.microsoft.com/office/spreadsheetml/2009/9/main" uri="{B025F937-C7B1-47D3-B67F-A62EFF666E3E}">
          <x14:id>{CE1B2244-CE0F-044F-B3A3-F637E26F5228}</x14:id>
        </ext>
      </extLst>
    </cfRule>
  </conditionalFormatting>
  <conditionalFormatting sqref="D44:H46">
    <cfRule type="dataBar" priority="6">
      <dataBar>
        <cfvo type="min"/>
        <cfvo type="max"/>
        <color rgb="FF638EC6"/>
      </dataBar>
      <extLst>
        <ext xmlns:x14="http://schemas.microsoft.com/office/spreadsheetml/2009/9/main" uri="{B025F937-C7B1-47D3-B67F-A62EFF666E3E}">
          <x14:id>{CD84A4F5-DD58-C640-AE0B-6FD899A5E7A0}</x14:id>
        </ext>
      </extLst>
    </cfRule>
  </conditionalFormatting>
  <conditionalFormatting sqref="D36:H39">
    <cfRule type="dataBar" priority="4">
      <dataBar>
        <cfvo type="min"/>
        <cfvo type="max"/>
        <color rgb="FF638EC6"/>
      </dataBar>
      <extLst>
        <ext xmlns:x14="http://schemas.microsoft.com/office/spreadsheetml/2009/9/main" uri="{B025F937-C7B1-47D3-B67F-A62EFF666E3E}">
          <x14:id>{99E6E87D-6C42-D94D-B770-35893350B39D}</x14:id>
        </ext>
      </extLst>
    </cfRule>
  </conditionalFormatting>
  <conditionalFormatting sqref="D27:H29">
    <cfRule type="dataBar" priority="3">
      <dataBar>
        <cfvo type="min"/>
        <cfvo type="max"/>
        <color rgb="FF638EC6"/>
      </dataBar>
      <extLst>
        <ext xmlns:x14="http://schemas.microsoft.com/office/spreadsheetml/2009/9/main" uri="{B025F937-C7B1-47D3-B67F-A62EFF666E3E}">
          <x14:id>{98C3B49D-2571-AC43-93E6-58F9016C76E4}</x14:id>
        </ext>
      </extLst>
    </cfRule>
  </conditionalFormatting>
  <dataValidations count="2">
    <dataValidation type="list" allowBlank="1" showInputMessage="1" showErrorMessage="1" sqref="B4">
      <formula1>$B$62:$B$68</formula1>
    </dataValidation>
    <dataValidation type="list" allowBlank="1" showInputMessage="1" showErrorMessage="1" sqref="B5">
      <formula1>$C$62:$C$66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823378B-B559-BA43-8A30-5AA3117A2800}">
            <x14:dataBar minLength="0" maxLength="100" negativeBarColorSameAsPositive="1" axisPosition="none">
              <x14:cfvo type="min"/>
              <x14:cfvo type="max"/>
            </x14:dataBar>
          </x14:cfRule>
          <xm:sqref>B9:N9</xm:sqref>
        </x14:conditionalFormatting>
        <x14:conditionalFormatting xmlns:xm="http://schemas.microsoft.com/office/excel/2006/main">
          <x14:cfRule type="dataBar" id="{53924FE5-5E15-B444-96D7-513EA60A6FB5}">
            <x14:dataBar minLength="0" maxLength="100" negativeBarColorSameAsPositive="1" axisPosition="none">
              <x14:cfvo type="min"/>
              <x14:cfvo type="max"/>
            </x14:dataBar>
          </x14:cfRule>
          <xm:sqref>D9:N9</xm:sqref>
        </x14:conditionalFormatting>
        <x14:conditionalFormatting xmlns:xm="http://schemas.microsoft.com/office/excel/2006/main">
          <x14:cfRule type="dataBar" id="{FEED8C5E-CA11-F74F-8A52-45E47F0D2FB6}">
            <x14:dataBar minLength="0" maxLength="100" negativeBarColorSameAsPositive="1" axisPosition="none">
              <x14:cfvo type="min"/>
              <x14:cfvo type="max"/>
            </x14:dataBar>
          </x14:cfRule>
          <xm:sqref>D14:H20</xm:sqref>
        </x14:conditionalFormatting>
        <x14:conditionalFormatting xmlns:xm="http://schemas.microsoft.com/office/excel/2006/main">
          <x14:cfRule type="dataBar" id="{2C8C7ED2-A298-8E49-AE53-5D318BCF9143}">
            <x14:dataBar minLength="0" maxLength="100" negativeBarColorSameAsPositive="1" axisPosition="none">
              <x14:cfvo type="min"/>
              <x14:cfvo type="max"/>
            </x14:dataBar>
          </x14:cfRule>
          <xm:sqref>D27:I29</xm:sqref>
        </x14:conditionalFormatting>
        <x14:conditionalFormatting xmlns:xm="http://schemas.microsoft.com/office/excel/2006/main">
          <x14:cfRule type="dataBar" id="{83B028DC-81EE-A14A-851E-69C0329A9484}">
            <x14:dataBar minLength="0" maxLength="100" negativeBarColorSameAsPositive="1" axisPosition="none">
              <x14:cfvo type="min"/>
              <x14:cfvo type="max"/>
            </x14:dataBar>
          </x14:cfRule>
          <xm:sqref>D36:I39</xm:sqref>
        </x14:conditionalFormatting>
        <x14:conditionalFormatting xmlns:xm="http://schemas.microsoft.com/office/excel/2006/main">
          <x14:cfRule type="dataBar" id="{CE1B2244-CE0F-044F-B3A3-F637E26F5228}">
            <x14:dataBar minLength="0" maxLength="100" negativeBarColorSameAsPositive="1" axisPosition="none">
              <x14:cfvo type="min"/>
              <x14:cfvo type="max"/>
            </x14:dataBar>
          </x14:cfRule>
          <xm:sqref>D53:H55</xm:sqref>
        </x14:conditionalFormatting>
        <x14:conditionalFormatting xmlns:xm="http://schemas.microsoft.com/office/excel/2006/main">
          <x14:cfRule type="dataBar" id="{CD84A4F5-DD58-C640-AE0B-6FD899A5E7A0}">
            <x14:dataBar minLength="0" maxLength="100" negativeBarColorSameAsPositive="1" axisPosition="none">
              <x14:cfvo type="min"/>
              <x14:cfvo type="max"/>
            </x14:dataBar>
          </x14:cfRule>
          <xm:sqref>D44:H46</xm:sqref>
        </x14:conditionalFormatting>
        <x14:conditionalFormatting xmlns:xm="http://schemas.microsoft.com/office/excel/2006/main">
          <x14:cfRule type="dataBar" id="{99E6E87D-6C42-D94D-B770-35893350B39D}">
            <x14:dataBar minLength="0" maxLength="100" negativeBarColorSameAsPositive="1" axisPosition="none">
              <x14:cfvo type="min"/>
              <x14:cfvo type="max"/>
            </x14:dataBar>
          </x14:cfRule>
          <xm:sqref>D36:H39</xm:sqref>
        </x14:conditionalFormatting>
        <x14:conditionalFormatting xmlns:xm="http://schemas.microsoft.com/office/excel/2006/main">
          <x14:cfRule type="dataBar" id="{98C3B49D-2571-AC43-93E6-58F9016C76E4}">
            <x14:dataBar minLength="0" maxLength="100" negativeBarColorSameAsPositive="1" axisPosition="none">
              <x14:cfvo type="min"/>
              <x14:cfvo type="max"/>
            </x14:dataBar>
          </x14:cfRule>
          <xm:sqref>D27:H29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NPS Pivot</vt:lpstr>
      <vt:lpstr>Region Comparison</vt:lpstr>
      <vt:lpstr>Client Comparison</vt:lpstr>
      <vt:lpstr>ClientReg Comparison</vt:lpstr>
      <vt:lpstr>Summary - Region</vt:lpstr>
      <vt:lpstr>Summary - Region (US)</vt:lpstr>
      <vt:lpstr>Summary - Region (EU)</vt:lpstr>
      <vt:lpstr>Summary - Region (JP)</vt:lpstr>
      <vt:lpstr>Summary - Region (CN)</vt:lpstr>
      <vt:lpstr>Summary - Client</vt:lpstr>
      <vt:lpstr>Summary - Client (Pfizer)</vt:lpstr>
      <vt:lpstr>Summary - Client (Sunovion)</vt:lpstr>
      <vt:lpstr>Summary - Client (MSD)</vt:lpstr>
      <vt:lpstr>Summary - Client (Lilly)</vt:lpstr>
      <vt:lpstr>Summary - Client (MSJ)</vt:lpstr>
      <vt:lpstr>Summary - Client (AZ)</vt:lpstr>
      <vt:lpstr>Summary - Region_Company</vt:lpstr>
      <vt:lpstr>Summary - RegCli (PfizerUS)</vt:lpstr>
      <vt:lpstr>Summary - RegCli (PfizerJPN)</vt:lpstr>
      <vt:lpstr>Summary - RegCli (PfizerCN)</vt:lpstr>
      <vt:lpstr>Analysis Summary - Function</vt:lpstr>
      <vt:lpstr>all</vt:lpstr>
      <vt:lpstr>rate</vt:lpstr>
      <vt:lpstr>en</vt:lpstr>
      <vt:lpstr>cn</vt:lpstr>
      <vt:lpstr>ja</vt:lpstr>
      <vt:lpstr>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2017-05-03T04:30:57Z</dcterms:created>
  <dcterms:modified xsi:type="dcterms:W3CDTF">2017-07-19T17:53:52Z</dcterms:modified>
</cp:coreProperties>
</file>