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13_ncr:1_{A4763911-2154-4B22-BDBD-32E473F6242C}" xr6:coauthVersionLast="47" xr6:coauthVersionMax="47" xr10:uidLastSave="{00000000-0000-0000-0000-000000000000}"/>
  <bookViews>
    <workbookView xWindow="-108" yWindow="-108" windowWidth="23256" windowHeight="12456" firstSheet="1" activeTab="1" xr2:uid="{FD7EAB8D-0EEE-4DB5-86BE-CDD040CF48A6}"/>
  </bookViews>
  <sheets>
    <sheet name="Chart2" sheetId="3" r:id="rId1"/>
    <sheet name="Sheet1 (2)" sheetId="5" r:id="rId2"/>
    <sheet name="Chart3" sheetId="6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4" i="5"/>
  <c r="E5" i="5"/>
  <c r="E6" i="5"/>
  <c r="E7" i="5"/>
  <c r="E8" i="5"/>
  <c r="E9" i="5"/>
  <c r="E10" i="5"/>
  <c r="E11" i="5"/>
  <c r="E12" i="5"/>
  <c r="E13" i="5"/>
  <c r="E14" i="5"/>
  <c r="E15" i="5"/>
  <c r="E4" i="5"/>
  <c r="D5" i="5"/>
  <c r="D6" i="5"/>
  <c r="D7" i="5"/>
  <c r="D8" i="5"/>
  <c r="D9" i="5"/>
  <c r="D10" i="5"/>
  <c r="D11" i="5"/>
  <c r="D12" i="5"/>
  <c r="D13" i="5"/>
  <c r="D14" i="5"/>
  <c r="D15" i="5"/>
  <c r="D4" i="5"/>
  <c r="K5" i="1"/>
  <c r="K6" i="1"/>
  <c r="K7" i="1"/>
  <c r="K8" i="1"/>
  <c r="K9" i="1"/>
  <c r="K10" i="1"/>
  <c r="K11" i="1"/>
  <c r="K12" i="1"/>
  <c r="K13" i="1"/>
  <c r="K14" i="1"/>
  <c r="K15" i="1"/>
  <c r="K4" i="1"/>
  <c r="K19" i="1" s="1"/>
  <c r="E19" i="1"/>
  <c r="F19" i="1"/>
  <c r="G19" i="1"/>
  <c r="H19" i="1"/>
  <c r="I19" i="1"/>
  <c r="J19" i="1"/>
  <c r="D19" i="1"/>
  <c r="E18" i="1"/>
  <c r="F18" i="1"/>
  <c r="G18" i="1"/>
  <c r="H18" i="1"/>
  <c r="I18" i="1"/>
  <c r="J18" i="1"/>
  <c r="D18" i="1"/>
  <c r="J17" i="1"/>
  <c r="I17" i="1"/>
  <c r="H17" i="1"/>
  <c r="G17" i="1"/>
  <c r="F17" i="1"/>
  <c r="E17" i="1"/>
  <c r="D17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  <c r="K17" i="1" l="1"/>
  <c r="K18" i="1"/>
</calcChain>
</file>

<file path=xl/sharedStrings.xml><?xml version="1.0" encoding="utf-8"?>
<sst xmlns="http://schemas.openxmlformats.org/spreadsheetml/2006/main" count="72" uniqueCount="44">
  <si>
    <t>Armazem Só Birocci.lda</t>
  </si>
  <si>
    <t>Código do artigo</t>
  </si>
  <si>
    <t>Artigo</t>
  </si>
  <si>
    <t>Preço de compra sem iva</t>
  </si>
  <si>
    <t>Iva por artigo</t>
  </si>
  <si>
    <t>Preço compra com iva</t>
  </si>
  <si>
    <t>Quantidade adquirida</t>
  </si>
  <si>
    <t>Valor total investido</t>
  </si>
  <si>
    <t>Valor do lucro por artigo</t>
  </si>
  <si>
    <t>Preço de venda por artigo</t>
  </si>
  <si>
    <t>Valor do iva na venda por artigo</t>
  </si>
  <si>
    <t>Lucro final global</t>
  </si>
  <si>
    <t>S99</t>
  </si>
  <si>
    <t>S93</t>
  </si>
  <si>
    <t>S78</t>
  </si>
  <si>
    <t>S77</t>
  </si>
  <si>
    <t>S67</t>
  </si>
  <si>
    <t>S56</t>
  </si>
  <si>
    <t>S55</t>
  </si>
  <si>
    <t>S45</t>
  </si>
  <si>
    <t>S3</t>
  </si>
  <si>
    <t>S20</t>
  </si>
  <si>
    <t>S185</t>
  </si>
  <si>
    <t>S15</t>
  </si>
  <si>
    <t>Dobradiça</t>
  </si>
  <si>
    <t>Fechadura</t>
  </si>
  <si>
    <t>Chave</t>
  </si>
  <si>
    <t>Martelo</t>
  </si>
  <si>
    <t>Tesoura</t>
  </si>
  <si>
    <t>Pá</t>
  </si>
  <si>
    <t>Balde</t>
  </si>
  <si>
    <t>Escada</t>
  </si>
  <si>
    <t>Enchada</t>
  </si>
  <si>
    <t>Torneira</t>
  </si>
  <si>
    <t>Serrote</t>
  </si>
  <si>
    <t>Esquadro</t>
  </si>
  <si>
    <t>Total</t>
  </si>
  <si>
    <t>Média</t>
  </si>
  <si>
    <t>Minimo</t>
  </si>
  <si>
    <t>Taxa de iva</t>
  </si>
  <si>
    <t>Margen de lucro</t>
  </si>
  <si>
    <t>Nome do artigo em maiúscula</t>
  </si>
  <si>
    <t>Nome do artigo em minúscula</t>
  </si>
  <si>
    <t>Juntar o código do artigocom o seu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</si>
</sst>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* #,##0.00\ [$€-816]_-;\-* #,##0.00\ [$€-816]_-;_-* &quot;-&quot;??\ [$€-81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9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164" fontId="0" fillId="0" borderId="1" xfId="1" applyNumberFormat="1" applyFont="1" applyBorder="1"/>
    <xf numFmtId="164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1" xfId="0" applyBorder="1" applyAlignment="1">
      <alignment horizont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Sheet1!$C$4:$C$15</c:f>
              <c:numCache>
                <c:formatCode>_-* #,##0.00\ [$€-816]_-;\-* #,##0.00\ [$€-816]_-;_-* "-"??\ [$€-816]_-;_-@_-</c:formatCode>
                <c:ptCount val="12"/>
                <c:pt idx="0">
                  <c:v>4</c:v>
                </c:pt>
                <c:pt idx="1">
                  <c:v>125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40</c:v>
                </c:pt>
                <c:pt idx="8">
                  <c:v>20</c:v>
                </c:pt>
                <c:pt idx="9">
                  <c:v>14</c:v>
                </c:pt>
                <c:pt idx="10">
                  <c:v>22</c:v>
                </c:pt>
                <c:pt idx="11">
                  <c:v>13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9F9-476A-8FE0-4DC80221957A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Sheet1!$D$4:$D$15</c:f>
              <c:numCache>
                <c:formatCode>_-* #,##0.00\ [$€-816]_-;\-* #,##0.00\ [$€-816]_-;_-* "-"??\ [$€-816]_-;_-@_-</c:formatCode>
                <c:ptCount val="12"/>
                <c:pt idx="0">
                  <c:v>0.92</c:v>
                </c:pt>
                <c:pt idx="1">
                  <c:v>28.75</c:v>
                </c:pt>
                <c:pt idx="2">
                  <c:v>2.3000000000000003</c:v>
                </c:pt>
                <c:pt idx="3">
                  <c:v>3.45</c:v>
                </c:pt>
                <c:pt idx="4">
                  <c:v>2.3000000000000003</c:v>
                </c:pt>
                <c:pt idx="5">
                  <c:v>3.45</c:v>
                </c:pt>
                <c:pt idx="6">
                  <c:v>1.1500000000000001</c:v>
                </c:pt>
                <c:pt idx="7">
                  <c:v>9.2000000000000011</c:v>
                </c:pt>
                <c:pt idx="8">
                  <c:v>4.6000000000000005</c:v>
                </c:pt>
                <c:pt idx="9">
                  <c:v>3.22</c:v>
                </c:pt>
                <c:pt idx="10">
                  <c:v>5.0600000000000005</c:v>
                </c:pt>
                <c:pt idx="11">
                  <c:v>2.99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9F9-476A-8FE0-4DC80221957A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Sheet1!$E$4:$E$15</c:f>
              <c:numCache>
                <c:formatCode>_-* #,##0.00\ [$€-816]_-;\-* #,##0.00\ [$€-816]_-;_-* "-"??\ [$€-816]_-;_-@_-</c:formatCode>
                <c:ptCount val="12"/>
                <c:pt idx="0">
                  <c:v>4.92</c:v>
                </c:pt>
                <c:pt idx="1">
                  <c:v>153.75</c:v>
                </c:pt>
                <c:pt idx="2">
                  <c:v>12.3</c:v>
                </c:pt>
                <c:pt idx="3">
                  <c:v>18.45</c:v>
                </c:pt>
                <c:pt idx="4">
                  <c:v>12.3</c:v>
                </c:pt>
                <c:pt idx="5">
                  <c:v>18.45</c:v>
                </c:pt>
                <c:pt idx="6">
                  <c:v>6.15</c:v>
                </c:pt>
                <c:pt idx="7">
                  <c:v>49.2</c:v>
                </c:pt>
                <c:pt idx="8">
                  <c:v>24.6</c:v>
                </c:pt>
                <c:pt idx="9">
                  <c:v>17.22</c:v>
                </c:pt>
                <c:pt idx="10">
                  <c:v>27.060000000000002</c:v>
                </c:pt>
                <c:pt idx="11">
                  <c:v>15.99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B9F9-476A-8FE0-4DC80221957A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Sheet1!$G$4:$G$15</c:f>
              <c:numCache>
                <c:formatCode>_-* #,##0.00\ [$€-816]_-;\-* #,##0.00\ [$€-816]_-;_-* "-"??\ [$€-816]_-;_-@_-</c:formatCode>
                <c:ptCount val="12"/>
                <c:pt idx="0">
                  <c:v>400</c:v>
                </c:pt>
                <c:pt idx="1">
                  <c:v>6250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975</c:v>
                </c:pt>
                <c:pt idx="6">
                  <c:v>1000</c:v>
                </c:pt>
                <c:pt idx="7">
                  <c:v>400</c:v>
                </c:pt>
                <c:pt idx="8">
                  <c:v>3000</c:v>
                </c:pt>
                <c:pt idx="9">
                  <c:v>770</c:v>
                </c:pt>
                <c:pt idx="10">
                  <c:v>440</c:v>
                </c:pt>
                <c:pt idx="11">
                  <c:v>130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B9F9-476A-8FE0-4DC80221957A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Sheet1!$H$4:$H$15</c:f>
              <c:numCache>
                <c:formatCode>_-* #,##0.00\ [$€-816]_-;\-* #,##0.00\ [$€-816]_-;_-* "-"??\ [$€-816]_-;_-@_-</c:formatCode>
                <c:ptCount val="12"/>
                <c:pt idx="0">
                  <c:v>1.2</c:v>
                </c:pt>
                <c:pt idx="1">
                  <c:v>37.5</c:v>
                </c:pt>
                <c:pt idx="2">
                  <c:v>3</c:v>
                </c:pt>
                <c:pt idx="3">
                  <c:v>4.5</c:v>
                </c:pt>
                <c:pt idx="4">
                  <c:v>3</c:v>
                </c:pt>
                <c:pt idx="5">
                  <c:v>4.5</c:v>
                </c:pt>
                <c:pt idx="6">
                  <c:v>1.5</c:v>
                </c:pt>
                <c:pt idx="7">
                  <c:v>12</c:v>
                </c:pt>
                <c:pt idx="8">
                  <c:v>6</c:v>
                </c:pt>
                <c:pt idx="9">
                  <c:v>4.2</c:v>
                </c:pt>
                <c:pt idx="10">
                  <c:v>6.6</c:v>
                </c:pt>
                <c:pt idx="11">
                  <c:v>3.9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B9F9-476A-8FE0-4DC80221957A}"/>
            </c:ext>
          </c:extLst>
        </c:ser>
        <c:ser>
          <c:idx val="5"/>
          <c:order val="5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Sheet1!$I$4:$I$15</c:f>
              <c:numCache>
                <c:formatCode>_-* #,##0.00\ [$€-816]_-;\-* #,##0.00\ [$€-816]_-;_-* "-"??\ [$€-816]_-;_-@_-</c:formatCode>
                <c:ptCount val="12"/>
                <c:pt idx="0">
                  <c:v>1.1960000000000002</c:v>
                </c:pt>
                <c:pt idx="1">
                  <c:v>37.375</c:v>
                </c:pt>
                <c:pt idx="2">
                  <c:v>2.99</c:v>
                </c:pt>
                <c:pt idx="3">
                  <c:v>4.4850000000000003</c:v>
                </c:pt>
                <c:pt idx="4">
                  <c:v>2.99</c:v>
                </c:pt>
                <c:pt idx="5">
                  <c:v>4.4850000000000003</c:v>
                </c:pt>
                <c:pt idx="6">
                  <c:v>1.4950000000000001</c:v>
                </c:pt>
                <c:pt idx="7">
                  <c:v>11.96</c:v>
                </c:pt>
                <c:pt idx="8">
                  <c:v>5.98</c:v>
                </c:pt>
                <c:pt idx="9">
                  <c:v>4.1859999999999999</c:v>
                </c:pt>
                <c:pt idx="10">
                  <c:v>6.5780000000000003</c:v>
                </c:pt>
                <c:pt idx="11">
                  <c:v>3.887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B9F9-476A-8FE0-4DC80221957A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Sheet1!$J$4:$J$15</c:f>
              <c:numCache>
                <c:formatCode>_-* #,##0.00\ [$€-816]_-;\-* #,##0.00\ [$€-816]_-;_-* "-"??\ [$€-816]_-;_-@_-</c:formatCode>
                <c:ptCount val="12"/>
                <c:pt idx="0">
                  <c:v>6.3960000000000008</c:v>
                </c:pt>
                <c:pt idx="1">
                  <c:v>199.875</c:v>
                </c:pt>
                <c:pt idx="2">
                  <c:v>15.99</c:v>
                </c:pt>
                <c:pt idx="3">
                  <c:v>23.984999999999999</c:v>
                </c:pt>
                <c:pt idx="4">
                  <c:v>15.99</c:v>
                </c:pt>
                <c:pt idx="5">
                  <c:v>23.984999999999999</c:v>
                </c:pt>
                <c:pt idx="6">
                  <c:v>7.9950000000000001</c:v>
                </c:pt>
                <c:pt idx="7">
                  <c:v>63.96</c:v>
                </c:pt>
                <c:pt idx="8">
                  <c:v>31.98</c:v>
                </c:pt>
                <c:pt idx="9">
                  <c:v>22.385999999999999</c:v>
                </c:pt>
                <c:pt idx="10">
                  <c:v>35.178000000000004</c:v>
                </c:pt>
                <c:pt idx="11">
                  <c:v>20.786999999999999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B9F9-476A-8FE0-4DC80221957A}"/>
            </c:ext>
          </c:extLst>
        </c:ser>
        <c:ser>
          <c:idx val="7"/>
          <c:order val="7"/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Sheet1!$K$4:$K$15</c:f>
              <c:numCache>
                <c:formatCode>_-* #,##0.00\ [$€-816]_-;\-* #,##0.00\ [$€-816]_-;_-* "-"??\ [$€-816]_-;_-@_-</c:formatCode>
                <c:ptCount val="12"/>
                <c:pt idx="0">
                  <c:v>120</c:v>
                </c:pt>
                <c:pt idx="1">
                  <c:v>1875</c:v>
                </c:pt>
                <c:pt idx="2">
                  <c:v>300</c:v>
                </c:pt>
                <c:pt idx="3">
                  <c:v>225</c:v>
                </c:pt>
                <c:pt idx="4">
                  <c:v>150</c:v>
                </c:pt>
                <c:pt idx="5">
                  <c:v>292.5</c:v>
                </c:pt>
                <c:pt idx="6">
                  <c:v>300</c:v>
                </c:pt>
                <c:pt idx="7">
                  <c:v>120</c:v>
                </c:pt>
                <c:pt idx="8">
                  <c:v>900</c:v>
                </c:pt>
                <c:pt idx="9">
                  <c:v>231</c:v>
                </c:pt>
                <c:pt idx="10">
                  <c:v>132</c:v>
                </c:pt>
                <c:pt idx="11">
                  <c:v>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B9F9-476A-8FE0-4DC80221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12521664"/>
        <c:axId val="912510624"/>
        <c:axId val="0"/>
      </c:bar3DChart>
      <c:catAx>
        <c:axId val="9125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510624"/>
        <c:crosses val="autoZero"/>
        <c:auto val="1"/>
        <c:lblAlgn val="ctr"/>
        <c:lblOffset val="100"/>
        <c:noMultiLvlLbl val="0"/>
      </c:catAx>
      <c:valAx>
        <c:axId val="91251062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,##0.00\ [$€-816]_-;\-* #,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5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 w="19050">
          <a:solidFill>
            <a:schemeClr val="accent1"/>
          </a:solidFill>
        </a:ln>
        <a:effectLst/>
        <a:sp3d contourW="19050">
          <a:contourClr>
            <a:schemeClr val="accent1"/>
          </a:contourClr>
        </a:sp3d>
      </c:spPr>
    </c:sideWall>
    <c:backWall>
      <c:thickness val="0"/>
      <c:spPr>
        <a:noFill/>
        <a:ln w="19050">
          <a:solidFill>
            <a:schemeClr val="accent1"/>
          </a:solidFill>
        </a:ln>
        <a:effectLst/>
        <a:sp3d contourW="19050">
          <a:contourClr>
            <a:schemeClr val="accent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Sheet1!$C$4:$C$15</c:f>
              <c:numCache>
                <c:formatCode>_-* #,##0.00\ [$€-816]_-;\-* #,##0.00\ [$€-816]_-;_-* "-"??\ [$€-816]_-;_-@_-</c:formatCode>
                <c:ptCount val="12"/>
                <c:pt idx="0">
                  <c:v>4</c:v>
                </c:pt>
                <c:pt idx="1">
                  <c:v>125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40</c:v>
                </c:pt>
                <c:pt idx="8">
                  <c:v>20</c:v>
                </c:pt>
                <c:pt idx="9">
                  <c:v>14</c:v>
                </c:pt>
                <c:pt idx="10">
                  <c:v>22</c:v>
                </c:pt>
                <c:pt idx="11">
                  <c:v>13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7AC-46BA-B9A9-C6F34D269FFA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Sheet1!$D$4:$D$15</c:f>
              <c:numCache>
                <c:formatCode>_-* #,##0.00\ [$€-816]_-;\-* #,##0.00\ [$€-816]_-;_-* "-"??\ [$€-816]_-;_-@_-</c:formatCode>
                <c:ptCount val="12"/>
                <c:pt idx="0">
                  <c:v>0.92</c:v>
                </c:pt>
                <c:pt idx="1">
                  <c:v>28.75</c:v>
                </c:pt>
                <c:pt idx="2">
                  <c:v>2.3000000000000003</c:v>
                </c:pt>
                <c:pt idx="3">
                  <c:v>3.45</c:v>
                </c:pt>
                <c:pt idx="4">
                  <c:v>2.3000000000000003</c:v>
                </c:pt>
                <c:pt idx="5">
                  <c:v>3.45</c:v>
                </c:pt>
                <c:pt idx="6">
                  <c:v>1.1500000000000001</c:v>
                </c:pt>
                <c:pt idx="7">
                  <c:v>9.2000000000000011</c:v>
                </c:pt>
                <c:pt idx="8">
                  <c:v>4.6000000000000005</c:v>
                </c:pt>
                <c:pt idx="9">
                  <c:v>3.22</c:v>
                </c:pt>
                <c:pt idx="10">
                  <c:v>5.0600000000000005</c:v>
                </c:pt>
                <c:pt idx="11">
                  <c:v>2.99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7AC-46BA-B9A9-C6F34D269FFA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Sheet1!$E$4:$E$15</c:f>
              <c:numCache>
                <c:formatCode>_-* #,##0.00\ [$€-816]_-;\-* #,##0.00\ [$€-816]_-;_-* "-"??\ [$€-816]_-;_-@_-</c:formatCode>
                <c:ptCount val="12"/>
                <c:pt idx="0">
                  <c:v>4.92</c:v>
                </c:pt>
                <c:pt idx="1">
                  <c:v>153.75</c:v>
                </c:pt>
                <c:pt idx="2">
                  <c:v>12.3</c:v>
                </c:pt>
                <c:pt idx="3">
                  <c:v>18.45</c:v>
                </c:pt>
                <c:pt idx="4">
                  <c:v>12.3</c:v>
                </c:pt>
                <c:pt idx="5">
                  <c:v>18.45</c:v>
                </c:pt>
                <c:pt idx="6">
                  <c:v>6.15</c:v>
                </c:pt>
                <c:pt idx="7">
                  <c:v>49.2</c:v>
                </c:pt>
                <c:pt idx="8">
                  <c:v>24.6</c:v>
                </c:pt>
                <c:pt idx="9">
                  <c:v>17.22</c:v>
                </c:pt>
                <c:pt idx="10">
                  <c:v>27.060000000000002</c:v>
                </c:pt>
                <c:pt idx="11">
                  <c:v>15.99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57AC-46BA-B9A9-C6F34D269FFA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Sheet1!$G$4:$G$15</c:f>
              <c:numCache>
                <c:formatCode>_-* #,##0.00\ [$€-816]_-;\-* #,##0.00\ [$€-816]_-;_-* "-"??\ [$€-816]_-;_-@_-</c:formatCode>
                <c:ptCount val="12"/>
                <c:pt idx="0">
                  <c:v>400</c:v>
                </c:pt>
                <c:pt idx="1">
                  <c:v>6250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975</c:v>
                </c:pt>
                <c:pt idx="6">
                  <c:v>1000</c:v>
                </c:pt>
                <c:pt idx="7">
                  <c:v>400</c:v>
                </c:pt>
                <c:pt idx="8">
                  <c:v>3000</c:v>
                </c:pt>
                <c:pt idx="9">
                  <c:v>770</c:v>
                </c:pt>
                <c:pt idx="10">
                  <c:v>440</c:v>
                </c:pt>
                <c:pt idx="11">
                  <c:v>130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7AC-46BA-B9A9-C6F34D269FFA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Sheet1!$H$4:$H$15</c:f>
              <c:numCache>
                <c:formatCode>_-* #,##0.00\ [$€-816]_-;\-* #,##0.00\ [$€-816]_-;_-* "-"??\ [$€-816]_-;_-@_-</c:formatCode>
                <c:ptCount val="12"/>
                <c:pt idx="0">
                  <c:v>1.2</c:v>
                </c:pt>
                <c:pt idx="1">
                  <c:v>37.5</c:v>
                </c:pt>
                <c:pt idx="2">
                  <c:v>3</c:v>
                </c:pt>
                <c:pt idx="3">
                  <c:v>4.5</c:v>
                </c:pt>
                <c:pt idx="4">
                  <c:v>3</c:v>
                </c:pt>
                <c:pt idx="5">
                  <c:v>4.5</c:v>
                </c:pt>
                <c:pt idx="6">
                  <c:v>1.5</c:v>
                </c:pt>
                <c:pt idx="7">
                  <c:v>12</c:v>
                </c:pt>
                <c:pt idx="8">
                  <c:v>6</c:v>
                </c:pt>
                <c:pt idx="9">
                  <c:v>4.2</c:v>
                </c:pt>
                <c:pt idx="10">
                  <c:v>6.6</c:v>
                </c:pt>
                <c:pt idx="11">
                  <c:v>3.9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57AC-46BA-B9A9-C6F34D269FFA}"/>
            </c:ext>
          </c:extLst>
        </c:ser>
        <c:ser>
          <c:idx val="5"/>
          <c:order val="5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Sheet1!$I$4:$I$15</c:f>
              <c:numCache>
                <c:formatCode>_-* #,##0.00\ [$€-816]_-;\-* #,##0.00\ [$€-816]_-;_-* "-"??\ [$€-816]_-;_-@_-</c:formatCode>
                <c:ptCount val="12"/>
                <c:pt idx="0">
                  <c:v>1.1960000000000002</c:v>
                </c:pt>
                <c:pt idx="1">
                  <c:v>37.375</c:v>
                </c:pt>
                <c:pt idx="2">
                  <c:v>2.99</c:v>
                </c:pt>
                <c:pt idx="3">
                  <c:v>4.4850000000000003</c:v>
                </c:pt>
                <c:pt idx="4">
                  <c:v>2.99</c:v>
                </c:pt>
                <c:pt idx="5">
                  <c:v>4.4850000000000003</c:v>
                </c:pt>
                <c:pt idx="6">
                  <c:v>1.4950000000000001</c:v>
                </c:pt>
                <c:pt idx="7">
                  <c:v>11.96</c:v>
                </c:pt>
                <c:pt idx="8">
                  <c:v>5.98</c:v>
                </c:pt>
                <c:pt idx="9">
                  <c:v>4.1859999999999999</c:v>
                </c:pt>
                <c:pt idx="10">
                  <c:v>6.5780000000000003</c:v>
                </c:pt>
                <c:pt idx="11">
                  <c:v>3.887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57AC-46BA-B9A9-C6F34D269F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Sheet1!$J$4:$J$15</c:f>
              <c:numCache>
                <c:formatCode>_-* #,##0.00\ [$€-816]_-;\-* #,##0.00\ [$€-816]_-;_-* "-"??\ [$€-816]_-;_-@_-</c:formatCode>
                <c:ptCount val="12"/>
                <c:pt idx="0">
                  <c:v>6.3960000000000008</c:v>
                </c:pt>
                <c:pt idx="1">
                  <c:v>199.875</c:v>
                </c:pt>
                <c:pt idx="2">
                  <c:v>15.99</c:v>
                </c:pt>
                <c:pt idx="3">
                  <c:v>23.984999999999999</c:v>
                </c:pt>
                <c:pt idx="4">
                  <c:v>15.99</c:v>
                </c:pt>
                <c:pt idx="5">
                  <c:v>23.984999999999999</c:v>
                </c:pt>
                <c:pt idx="6">
                  <c:v>7.9950000000000001</c:v>
                </c:pt>
                <c:pt idx="7">
                  <c:v>63.96</c:v>
                </c:pt>
                <c:pt idx="8">
                  <c:v>31.98</c:v>
                </c:pt>
                <c:pt idx="9">
                  <c:v>22.385999999999999</c:v>
                </c:pt>
                <c:pt idx="10">
                  <c:v>35.178000000000004</c:v>
                </c:pt>
                <c:pt idx="11">
                  <c:v>20.786999999999999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57AC-46BA-B9A9-C6F34D269F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Sheet1!$B$4:$B$15</c:f>
              <c:strCache>
                <c:ptCount val="12"/>
                <c:pt idx="0">
                  <c:v>Dobradiça</c:v>
                </c:pt>
                <c:pt idx="1">
                  <c:v>Fechadura</c:v>
                </c:pt>
                <c:pt idx="2">
                  <c:v>Chave</c:v>
                </c:pt>
                <c:pt idx="3">
                  <c:v>Martelo</c:v>
                </c:pt>
                <c:pt idx="4">
                  <c:v>Tesoura</c:v>
                </c:pt>
                <c:pt idx="5">
                  <c:v>Pá</c:v>
                </c:pt>
                <c:pt idx="6">
                  <c:v>Balde</c:v>
                </c:pt>
                <c:pt idx="7">
                  <c:v>Escada</c:v>
                </c:pt>
                <c:pt idx="8">
                  <c:v>Enchada</c:v>
                </c:pt>
                <c:pt idx="9">
                  <c:v>Torneira</c:v>
                </c:pt>
                <c:pt idx="10">
                  <c:v>Serrote</c:v>
                </c:pt>
                <c:pt idx="11">
                  <c:v>Esquadro</c:v>
                </c:pt>
              </c:strCache>
            </c:strRef>
          </c:cat>
          <c:val>
            <c:numRef>
              <c:f>Sheet1!$K$4:$K$15</c:f>
              <c:numCache>
                <c:formatCode>_-* #,##0.00\ [$€-816]_-;\-* #,##0.00\ [$€-816]_-;_-* "-"??\ [$€-816]_-;_-@_-</c:formatCode>
                <c:ptCount val="12"/>
                <c:pt idx="0">
                  <c:v>120</c:v>
                </c:pt>
                <c:pt idx="1">
                  <c:v>1875</c:v>
                </c:pt>
                <c:pt idx="2">
                  <c:v>300</c:v>
                </c:pt>
                <c:pt idx="3">
                  <c:v>225</c:v>
                </c:pt>
                <c:pt idx="4">
                  <c:v>150</c:v>
                </c:pt>
                <c:pt idx="5">
                  <c:v>292.5</c:v>
                </c:pt>
                <c:pt idx="6">
                  <c:v>300</c:v>
                </c:pt>
                <c:pt idx="7">
                  <c:v>120</c:v>
                </c:pt>
                <c:pt idx="8">
                  <c:v>900</c:v>
                </c:pt>
                <c:pt idx="9">
                  <c:v>231</c:v>
                </c:pt>
                <c:pt idx="10">
                  <c:v>132</c:v>
                </c:pt>
                <c:pt idx="11">
                  <c:v>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57AC-46BA-B9A9-C6F34D26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22341600"/>
        <c:axId val="922342080"/>
        <c:axId val="0"/>
      </c:bar3DChart>
      <c:catAx>
        <c:axId val="9223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342080"/>
        <c:crosses val="autoZero"/>
        <c:auto val="1"/>
        <c:lblAlgn val="ctr"/>
        <c:lblOffset val="100"/>
        <c:noMultiLvlLbl val="0"/>
      </c:catAx>
      <c:valAx>
        <c:axId val="92234208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,##0.00\ [$€-816]_-;\-* #,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23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516CB9-3FC2-4032-A3A1-CCC3BA894C5F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1D5105-966D-4C03-A621-988F35B293D7}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15E0-4BBE-B17B-15FD-A2A12CA57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2C88-3AE2-3D87-5645-B86E66F8A2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2078-45B4-49EF-AB45-11584475DEA8}">
  <dimension ref="A1:F15"/>
  <sheetViews>
    <sheetView tabSelected="1" zoomScale="90" zoomScaleNormal="90" workbookViewId="0">
      <selection activeCell="J9" sqref="J9"/>
    </sheetView>
  </sheetViews>
  <sheetFormatPr defaultRowHeight="14.4" x14ac:dyDescent="0.3"/>
  <cols>
    <col min="3" max="3" width="10.33203125" bestFit="1" customWidth="1"/>
    <col min="4" max="4" width="15.21875" customWidth="1"/>
    <col min="5" max="5" width="14.77734375" customWidth="1"/>
    <col min="6" max="6" width="21.5546875" customWidth="1"/>
  </cols>
  <sheetData>
    <row r="1" spans="1:6" x14ac:dyDescent="0.3">
      <c r="B1" s="14" t="s">
        <v>0</v>
      </c>
      <c r="C1" s="13"/>
      <c r="D1" s="13"/>
      <c r="E1" s="13"/>
      <c r="F1" s="13"/>
    </row>
    <row r="3" spans="1:6" ht="117" x14ac:dyDescent="0.3">
      <c r="A3" s="15" t="s">
        <v>1</v>
      </c>
      <c r="B3" s="15" t="s">
        <v>2</v>
      </c>
      <c r="C3" s="15" t="s">
        <v>3</v>
      </c>
      <c r="D3" s="11" t="s">
        <v>41</v>
      </c>
      <c r="E3" s="11" t="s">
        <v>42</v>
      </c>
      <c r="F3" s="12" t="s">
        <v>43</v>
      </c>
    </row>
    <row r="4" spans="1:6" x14ac:dyDescent="0.3">
      <c r="A4" s="3" t="s">
        <v>12</v>
      </c>
      <c r="B4" s="3" t="s">
        <v>24</v>
      </c>
      <c r="C4" s="7">
        <v>4</v>
      </c>
      <c r="D4" s="7" t="str">
        <f>UPPER(B4)</f>
        <v>DOBRADIÇA</v>
      </c>
      <c r="E4" s="7" t="str">
        <f>LOWER(B4)</f>
        <v>dobradiça</v>
      </c>
      <c r="F4" s="3" t="str">
        <f>_xlfn.CONCAT(A4, " ",B4)</f>
        <v>S99 Dobradiça</v>
      </c>
    </row>
    <row r="5" spans="1:6" x14ac:dyDescent="0.3">
      <c r="A5" s="3" t="s">
        <v>13</v>
      </c>
      <c r="B5" s="3" t="s">
        <v>25</v>
      </c>
      <c r="C5" s="8">
        <v>125</v>
      </c>
      <c r="D5" s="7" t="str">
        <f t="shared" ref="D5:D15" si="0">UPPER(B5)</f>
        <v>FECHADURA</v>
      </c>
      <c r="E5" s="7" t="str">
        <f t="shared" ref="E5:E15" si="1">LOWER(B5)</f>
        <v>fechadura</v>
      </c>
      <c r="F5" s="3" t="str">
        <f t="shared" ref="F5:F15" si="2">_xlfn.CONCAT(A5, " ",B5)</f>
        <v>S93 Fechadura</v>
      </c>
    </row>
    <row r="6" spans="1:6" x14ac:dyDescent="0.3">
      <c r="A6" s="3" t="s">
        <v>14</v>
      </c>
      <c r="B6" s="3" t="s">
        <v>26</v>
      </c>
      <c r="C6" s="8">
        <v>10</v>
      </c>
      <c r="D6" s="7" t="str">
        <f t="shared" si="0"/>
        <v>CHAVE</v>
      </c>
      <c r="E6" s="7" t="str">
        <f t="shared" si="1"/>
        <v>chave</v>
      </c>
      <c r="F6" s="3" t="str">
        <f t="shared" si="2"/>
        <v>S78 Chave</v>
      </c>
    </row>
    <row r="7" spans="1:6" x14ac:dyDescent="0.3">
      <c r="A7" s="3" t="s">
        <v>15</v>
      </c>
      <c r="B7" s="3" t="s">
        <v>27</v>
      </c>
      <c r="C7" s="8">
        <v>15</v>
      </c>
      <c r="D7" s="7" t="str">
        <f t="shared" si="0"/>
        <v>MARTELO</v>
      </c>
      <c r="E7" s="7" t="str">
        <f t="shared" si="1"/>
        <v>martelo</v>
      </c>
      <c r="F7" s="3" t="str">
        <f t="shared" si="2"/>
        <v>S77 Martelo</v>
      </c>
    </row>
    <row r="8" spans="1:6" x14ac:dyDescent="0.3">
      <c r="A8" s="3" t="s">
        <v>16</v>
      </c>
      <c r="B8" s="3" t="s">
        <v>28</v>
      </c>
      <c r="C8" s="8">
        <v>10</v>
      </c>
      <c r="D8" s="7" t="str">
        <f t="shared" si="0"/>
        <v>TESOURA</v>
      </c>
      <c r="E8" s="7" t="str">
        <f t="shared" si="1"/>
        <v>tesoura</v>
      </c>
      <c r="F8" s="3" t="str">
        <f t="shared" si="2"/>
        <v>S67 Tesoura</v>
      </c>
    </row>
    <row r="9" spans="1:6" x14ac:dyDescent="0.3">
      <c r="A9" s="3" t="s">
        <v>17</v>
      </c>
      <c r="B9" s="3" t="s">
        <v>29</v>
      </c>
      <c r="C9" s="8">
        <v>15</v>
      </c>
      <c r="D9" s="7" t="str">
        <f t="shared" si="0"/>
        <v>PÁ</v>
      </c>
      <c r="E9" s="7" t="str">
        <f t="shared" si="1"/>
        <v>pá</v>
      </c>
      <c r="F9" s="3" t="str">
        <f t="shared" si="2"/>
        <v>S56 Pá</v>
      </c>
    </row>
    <row r="10" spans="1:6" x14ac:dyDescent="0.3">
      <c r="A10" s="3" t="s">
        <v>18</v>
      </c>
      <c r="B10" s="3" t="s">
        <v>30</v>
      </c>
      <c r="C10" s="8">
        <v>5</v>
      </c>
      <c r="D10" s="7" t="str">
        <f t="shared" si="0"/>
        <v>BALDE</v>
      </c>
      <c r="E10" s="7" t="str">
        <f t="shared" si="1"/>
        <v>balde</v>
      </c>
      <c r="F10" s="3" t="str">
        <f t="shared" si="2"/>
        <v>S55 Balde</v>
      </c>
    </row>
    <row r="11" spans="1:6" x14ac:dyDescent="0.3">
      <c r="A11" s="3" t="s">
        <v>19</v>
      </c>
      <c r="B11" s="3" t="s">
        <v>31</v>
      </c>
      <c r="C11" s="8">
        <v>40</v>
      </c>
      <c r="D11" s="7" t="str">
        <f t="shared" si="0"/>
        <v>ESCADA</v>
      </c>
      <c r="E11" s="7" t="str">
        <f t="shared" si="1"/>
        <v>escada</v>
      </c>
      <c r="F11" s="3" t="str">
        <f t="shared" si="2"/>
        <v>S45 Escada</v>
      </c>
    </row>
    <row r="12" spans="1:6" x14ac:dyDescent="0.3">
      <c r="A12" s="3" t="s">
        <v>20</v>
      </c>
      <c r="B12" s="3" t="s">
        <v>32</v>
      </c>
      <c r="C12" s="8">
        <v>20</v>
      </c>
      <c r="D12" s="7" t="str">
        <f t="shared" si="0"/>
        <v>ENCHADA</v>
      </c>
      <c r="E12" s="7" t="str">
        <f t="shared" si="1"/>
        <v>enchada</v>
      </c>
      <c r="F12" s="3" t="str">
        <f t="shared" si="2"/>
        <v>S3 Enchada</v>
      </c>
    </row>
    <row r="13" spans="1:6" x14ac:dyDescent="0.3">
      <c r="A13" s="3" t="s">
        <v>21</v>
      </c>
      <c r="B13" s="3" t="s">
        <v>33</v>
      </c>
      <c r="C13" s="8">
        <v>14</v>
      </c>
      <c r="D13" s="7" t="str">
        <f t="shared" si="0"/>
        <v>TORNEIRA</v>
      </c>
      <c r="E13" s="7" t="str">
        <f t="shared" si="1"/>
        <v>torneira</v>
      </c>
      <c r="F13" s="3" t="str">
        <f t="shared" si="2"/>
        <v>S20 Torneira</v>
      </c>
    </row>
    <row r="14" spans="1:6" x14ac:dyDescent="0.3">
      <c r="A14" s="3" t="s">
        <v>22</v>
      </c>
      <c r="B14" s="3" t="s">
        <v>34</v>
      </c>
      <c r="C14" s="8">
        <v>22</v>
      </c>
      <c r="D14" s="7" t="str">
        <f t="shared" si="0"/>
        <v>SERROTE</v>
      </c>
      <c r="E14" s="7" t="str">
        <f t="shared" si="1"/>
        <v>serrote</v>
      </c>
      <c r="F14" s="3" t="str">
        <f t="shared" si="2"/>
        <v>S185 Serrote</v>
      </c>
    </row>
    <row r="15" spans="1:6" x14ac:dyDescent="0.3">
      <c r="A15" s="3" t="s">
        <v>23</v>
      </c>
      <c r="B15" s="3" t="s">
        <v>35</v>
      </c>
      <c r="C15" s="7">
        <v>13</v>
      </c>
      <c r="D15" s="7" t="str">
        <f t="shared" si="0"/>
        <v>ESQUADRO</v>
      </c>
      <c r="E15" s="7" t="str">
        <f t="shared" si="1"/>
        <v>esquadro</v>
      </c>
      <c r="F15" s="3" t="str">
        <f t="shared" si="2"/>
        <v>S15 Esquadro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896C-1BC2-405A-84F6-6BB0F77FDBA5}">
  <dimension ref="A1:M19"/>
  <sheetViews>
    <sheetView zoomScale="90" zoomScaleNormal="90" workbookViewId="0">
      <selection activeCell="B4" activeCellId="2" sqref="C4:E15 G4:K15 B4:B15"/>
    </sheetView>
  </sheetViews>
  <sheetFormatPr defaultRowHeight="14.4" x14ac:dyDescent="0.3"/>
  <cols>
    <col min="3" max="3" width="10.33203125" bestFit="1" customWidth="1"/>
    <col min="4" max="4" width="9" bestFit="1" customWidth="1"/>
    <col min="5" max="5" width="10" bestFit="1" customWidth="1"/>
    <col min="7" max="7" width="12.77734375" customWidth="1"/>
    <col min="9" max="10" width="10" bestFit="1" customWidth="1"/>
    <col min="11" max="11" width="11.5546875" bestFit="1" customWidth="1"/>
  </cols>
  <sheetData>
    <row r="1" spans="1:13" x14ac:dyDescent="0.3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3" ht="147.6" x14ac:dyDescent="0.3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1" t="s">
        <v>6</v>
      </c>
      <c r="G3" s="2" t="s">
        <v>7</v>
      </c>
      <c r="H3" s="2" t="s">
        <v>8</v>
      </c>
      <c r="I3" s="2" t="s">
        <v>10</v>
      </c>
      <c r="J3" s="2" t="s">
        <v>9</v>
      </c>
      <c r="K3" s="2" t="s">
        <v>11</v>
      </c>
    </row>
    <row r="4" spans="1:13" x14ac:dyDescent="0.3">
      <c r="A4" s="3" t="s">
        <v>12</v>
      </c>
      <c r="B4" s="3" t="s">
        <v>24</v>
      </c>
      <c r="C4" s="7">
        <v>4</v>
      </c>
      <c r="D4" s="7">
        <f>(C4*M$6)</f>
        <v>0.92</v>
      </c>
      <c r="E4" s="7">
        <f>(C4*M$6+C4)</f>
        <v>4.92</v>
      </c>
      <c r="F4" s="3">
        <v>100</v>
      </c>
      <c r="G4" s="8">
        <f>F4*C4</f>
        <v>400</v>
      </c>
      <c r="H4" s="7">
        <f>(C4*M$9)</f>
        <v>1.2</v>
      </c>
      <c r="I4" s="7">
        <f>(C4+H4)*M$6</f>
        <v>1.1960000000000002</v>
      </c>
      <c r="J4" s="7">
        <f>(C4+H4+I4)</f>
        <v>6.3960000000000008</v>
      </c>
      <c r="K4" s="7">
        <f>(F4*H4)</f>
        <v>120</v>
      </c>
    </row>
    <row r="5" spans="1:13" ht="28.8" x14ac:dyDescent="0.3">
      <c r="A5" s="3" t="s">
        <v>13</v>
      </c>
      <c r="B5" s="3" t="s">
        <v>25</v>
      </c>
      <c r="C5" s="8">
        <v>125</v>
      </c>
      <c r="D5" s="7">
        <f t="shared" ref="D5:D15" si="0">(C5*M$6)</f>
        <v>28.75</v>
      </c>
      <c r="E5" s="7">
        <f t="shared" ref="E5:E15" si="1">(C5*M$6+C5)</f>
        <v>153.75</v>
      </c>
      <c r="F5" s="3">
        <v>50</v>
      </c>
      <c r="G5" s="8">
        <f t="shared" ref="G5:G15" si="2">F5*C5</f>
        <v>6250</v>
      </c>
      <c r="H5" s="7">
        <f t="shared" ref="H5:H15" si="3">(C5*M$9)</f>
        <v>37.5</v>
      </c>
      <c r="I5" s="7">
        <f t="shared" ref="I5:I15" si="4">(C5+H5)*M$6</f>
        <v>37.375</v>
      </c>
      <c r="J5" s="7">
        <f t="shared" ref="J5:J15" si="5">(C5+H5+I5)</f>
        <v>199.875</v>
      </c>
      <c r="K5" s="7">
        <f t="shared" ref="K5:K15" si="6">(F5*H5)</f>
        <v>1875</v>
      </c>
      <c r="M5" s="5" t="s">
        <v>39</v>
      </c>
    </row>
    <row r="6" spans="1:13" x14ac:dyDescent="0.3">
      <c r="A6" s="3" t="s">
        <v>14</v>
      </c>
      <c r="B6" s="3" t="s">
        <v>26</v>
      </c>
      <c r="C6" s="8">
        <v>10</v>
      </c>
      <c r="D6" s="7">
        <f t="shared" si="0"/>
        <v>2.3000000000000003</v>
      </c>
      <c r="E6" s="7">
        <f t="shared" si="1"/>
        <v>12.3</v>
      </c>
      <c r="F6" s="3">
        <v>100</v>
      </c>
      <c r="G6" s="8">
        <f t="shared" si="2"/>
        <v>1000</v>
      </c>
      <c r="H6" s="7">
        <f t="shared" si="3"/>
        <v>3</v>
      </c>
      <c r="I6" s="7">
        <f t="shared" si="4"/>
        <v>2.99</v>
      </c>
      <c r="J6" s="7">
        <f t="shared" si="5"/>
        <v>15.99</v>
      </c>
      <c r="K6" s="7">
        <f t="shared" si="6"/>
        <v>300</v>
      </c>
      <c r="M6" s="6">
        <v>0.23</v>
      </c>
    </row>
    <row r="7" spans="1:13" x14ac:dyDescent="0.3">
      <c r="A7" s="3" t="s">
        <v>15</v>
      </c>
      <c r="B7" s="3" t="s">
        <v>27</v>
      </c>
      <c r="C7" s="8">
        <v>15</v>
      </c>
      <c r="D7" s="7">
        <f t="shared" si="0"/>
        <v>3.45</v>
      </c>
      <c r="E7" s="7">
        <f t="shared" si="1"/>
        <v>18.45</v>
      </c>
      <c r="F7" s="3">
        <v>50</v>
      </c>
      <c r="G7" s="8">
        <f t="shared" si="2"/>
        <v>750</v>
      </c>
      <c r="H7" s="7">
        <f t="shared" si="3"/>
        <v>4.5</v>
      </c>
      <c r="I7" s="7">
        <f t="shared" si="4"/>
        <v>4.4850000000000003</v>
      </c>
      <c r="J7" s="7">
        <f t="shared" si="5"/>
        <v>23.984999999999999</v>
      </c>
      <c r="K7" s="7">
        <f t="shared" si="6"/>
        <v>225</v>
      </c>
    </row>
    <row r="8" spans="1:13" ht="28.8" x14ac:dyDescent="0.3">
      <c r="A8" s="3" t="s">
        <v>16</v>
      </c>
      <c r="B8" s="3" t="s">
        <v>28</v>
      </c>
      <c r="C8" s="8">
        <v>10</v>
      </c>
      <c r="D8" s="7">
        <f t="shared" si="0"/>
        <v>2.3000000000000003</v>
      </c>
      <c r="E8" s="7">
        <f t="shared" si="1"/>
        <v>12.3</v>
      </c>
      <c r="F8" s="3">
        <v>50</v>
      </c>
      <c r="G8" s="8">
        <f t="shared" si="2"/>
        <v>500</v>
      </c>
      <c r="H8" s="7">
        <f t="shared" si="3"/>
        <v>3</v>
      </c>
      <c r="I8" s="7">
        <f t="shared" si="4"/>
        <v>2.99</v>
      </c>
      <c r="J8" s="7">
        <f t="shared" si="5"/>
        <v>15.99</v>
      </c>
      <c r="K8" s="7">
        <f t="shared" si="6"/>
        <v>150</v>
      </c>
      <c r="M8" s="5" t="s">
        <v>40</v>
      </c>
    </row>
    <row r="9" spans="1:13" x14ac:dyDescent="0.3">
      <c r="A9" s="3" t="s">
        <v>17</v>
      </c>
      <c r="B9" s="3" t="s">
        <v>29</v>
      </c>
      <c r="C9" s="8">
        <v>15</v>
      </c>
      <c r="D9" s="7">
        <f t="shared" si="0"/>
        <v>3.45</v>
      </c>
      <c r="E9" s="7">
        <f t="shared" si="1"/>
        <v>18.45</v>
      </c>
      <c r="F9" s="3">
        <v>65</v>
      </c>
      <c r="G9" s="8">
        <f t="shared" si="2"/>
        <v>975</v>
      </c>
      <c r="H9" s="7">
        <f t="shared" si="3"/>
        <v>4.5</v>
      </c>
      <c r="I9" s="7">
        <f t="shared" si="4"/>
        <v>4.4850000000000003</v>
      </c>
      <c r="J9" s="7">
        <f t="shared" si="5"/>
        <v>23.984999999999999</v>
      </c>
      <c r="K9" s="7">
        <f t="shared" si="6"/>
        <v>292.5</v>
      </c>
      <c r="M9" s="6">
        <v>0.3</v>
      </c>
    </row>
    <row r="10" spans="1:13" x14ac:dyDescent="0.3">
      <c r="A10" s="3" t="s">
        <v>18</v>
      </c>
      <c r="B10" s="3" t="s">
        <v>30</v>
      </c>
      <c r="C10" s="8">
        <v>5</v>
      </c>
      <c r="D10" s="7">
        <f t="shared" si="0"/>
        <v>1.1500000000000001</v>
      </c>
      <c r="E10" s="7">
        <f t="shared" si="1"/>
        <v>6.15</v>
      </c>
      <c r="F10" s="3">
        <v>200</v>
      </c>
      <c r="G10" s="8">
        <f t="shared" si="2"/>
        <v>1000</v>
      </c>
      <c r="H10" s="7">
        <f t="shared" si="3"/>
        <v>1.5</v>
      </c>
      <c r="I10" s="7">
        <f t="shared" si="4"/>
        <v>1.4950000000000001</v>
      </c>
      <c r="J10" s="7">
        <f t="shared" si="5"/>
        <v>7.9950000000000001</v>
      </c>
      <c r="K10" s="7">
        <f t="shared" si="6"/>
        <v>300</v>
      </c>
    </row>
    <row r="11" spans="1:13" x14ac:dyDescent="0.3">
      <c r="A11" s="3" t="s">
        <v>19</v>
      </c>
      <c r="B11" s="3" t="s">
        <v>31</v>
      </c>
      <c r="C11" s="8">
        <v>40</v>
      </c>
      <c r="D11" s="7">
        <f t="shared" si="0"/>
        <v>9.2000000000000011</v>
      </c>
      <c r="E11" s="7">
        <f t="shared" si="1"/>
        <v>49.2</v>
      </c>
      <c r="F11" s="3">
        <v>10</v>
      </c>
      <c r="G11" s="8">
        <f t="shared" si="2"/>
        <v>400</v>
      </c>
      <c r="H11" s="7">
        <f t="shared" si="3"/>
        <v>12</v>
      </c>
      <c r="I11" s="7">
        <f t="shared" si="4"/>
        <v>11.96</v>
      </c>
      <c r="J11" s="7">
        <f t="shared" si="5"/>
        <v>63.96</v>
      </c>
      <c r="K11" s="7">
        <f t="shared" si="6"/>
        <v>120</v>
      </c>
    </row>
    <row r="12" spans="1:13" x14ac:dyDescent="0.3">
      <c r="A12" s="3" t="s">
        <v>20</v>
      </c>
      <c r="B12" s="3" t="s">
        <v>32</v>
      </c>
      <c r="C12" s="8">
        <v>20</v>
      </c>
      <c r="D12" s="7">
        <f t="shared" si="0"/>
        <v>4.6000000000000005</v>
      </c>
      <c r="E12" s="7">
        <f t="shared" si="1"/>
        <v>24.6</v>
      </c>
      <c r="F12" s="3">
        <v>150</v>
      </c>
      <c r="G12" s="8">
        <f t="shared" si="2"/>
        <v>3000</v>
      </c>
      <c r="H12" s="7">
        <f t="shared" si="3"/>
        <v>6</v>
      </c>
      <c r="I12" s="7">
        <f t="shared" si="4"/>
        <v>5.98</v>
      </c>
      <c r="J12" s="7">
        <f t="shared" si="5"/>
        <v>31.98</v>
      </c>
      <c r="K12" s="7">
        <f t="shared" si="6"/>
        <v>900</v>
      </c>
    </row>
    <row r="13" spans="1:13" x14ac:dyDescent="0.3">
      <c r="A13" s="3" t="s">
        <v>21</v>
      </c>
      <c r="B13" s="3" t="s">
        <v>33</v>
      </c>
      <c r="C13" s="8">
        <v>14</v>
      </c>
      <c r="D13" s="7">
        <f t="shared" si="0"/>
        <v>3.22</v>
      </c>
      <c r="E13" s="7">
        <f t="shared" si="1"/>
        <v>17.22</v>
      </c>
      <c r="F13" s="3">
        <v>55</v>
      </c>
      <c r="G13" s="8">
        <f t="shared" si="2"/>
        <v>770</v>
      </c>
      <c r="H13" s="7">
        <f t="shared" si="3"/>
        <v>4.2</v>
      </c>
      <c r="I13" s="7">
        <f t="shared" si="4"/>
        <v>4.1859999999999999</v>
      </c>
      <c r="J13" s="7">
        <f t="shared" si="5"/>
        <v>22.385999999999999</v>
      </c>
      <c r="K13" s="7">
        <f t="shared" si="6"/>
        <v>231</v>
      </c>
    </row>
    <row r="14" spans="1:13" x14ac:dyDescent="0.3">
      <c r="A14" s="3" t="s">
        <v>22</v>
      </c>
      <c r="B14" s="3" t="s">
        <v>34</v>
      </c>
      <c r="C14" s="8">
        <v>22</v>
      </c>
      <c r="D14" s="7">
        <f t="shared" si="0"/>
        <v>5.0600000000000005</v>
      </c>
      <c r="E14" s="7">
        <f t="shared" si="1"/>
        <v>27.060000000000002</v>
      </c>
      <c r="F14" s="3">
        <v>20</v>
      </c>
      <c r="G14" s="8">
        <f t="shared" si="2"/>
        <v>440</v>
      </c>
      <c r="H14" s="7">
        <f t="shared" si="3"/>
        <v>6.6</v>
      </c>
      <c r="I14" s="7">
        <f t="shared" si="4"/>
        <v>6.5780000000000003</v>
      </c>
      <c r="J14" s="7">
        <f t="shared" si="5"/>
        <v>35.178000000000004</v>
      </c>
      <c r="K14" s="7">
        <f t="shared" si="6"/>
        <v>132</v>
      </c>
    </row>
    <row r="15" spans="1:13" x14ac:dyDescent="0.3">
      <c r="A15" s="3" t="s">
        <v>23</v>
      </c>
      <c r="B15" s="3" t="s">
        <v>35</v>
      </c>
      <c r="C15" s="7">
        <v>13</v>
      </c>
      <c r="D15" s="7">
        <f t="shared" si="0"/>
        <v>2.99</v>
      </c>
      <c r="E15" s="7">
        <f t="shared" si="1"/>
        <v>15.99</v>
      </c>
      <c r="F15" s="3">
        <v>10</v>
      </c>
      <c r="G15" s="8">
        <f t="shared" si="2"/>
        <v>130</v>
      </c>
      <c r="H15" s="7">
        <f t="shared" si="3"/>
        <v>3.9</v>
      </c>
      <c r="I15" s="7">
        <f t="shared" si="4"/>
        <v>3.887</v>
      </c>
      <c r="J15" s="7">
        <f t="shared" si="5"/>
        <v>20.786999999999999</v>
      </c>
      <c r="K15" s="7">
        <f t="shared" si="6"/>
        <v>39</v>
      </c>
    </row>
    <row r="17" spans="3:11" x14ac:dyDescent="0.3">
      <c r="C17" s="4" t="s">
        <v>36</v>
      </c>
      <c r="D17" s="9">
        <f>SUM(D4:D16)</f>
        <v>67.39</v>
      </c>
      <c r="E17" s="9">
        <f>SUM(E4:E16)</f>
        <v>360.39000000000004</v>
      </c>
      <c r="F17" s="4">
        <f t="shared" ref="F17:K17" si="7">SUM(F4:F15)</f>
        <v>860</v>
      </c>
      <c r="G17" s="9">
        <f t="shared" si="7"/>
        <v>15615</v>
      </c>
      <c r="H17" s="9">
        <f t="shared" si="7"/>
        <v>87.9</v>
      </c>
      <c r="I17" s="9">
        <f t="shared" si="7"/>
        <v>87.606999999999999</v>
      </c>
      <c r="J17" s="9">
        <f t="shared" si="7"/>
        <v>468.50700000000006</v>
      </c>
      <c r="K17" s="4">
        <f t="shared" si="7"/>
        <v>4684.5</v>
      </c>
    </row>
    <row r="18" spans="3:11" x14ac:dyDescent="0.3">
      <c r="C18" s="4" t="s">
        <v>37</v>
      </c>
      <c r="D18" s="9">
        <f>AVERAGE(D4:D15)</f>
        <v>5.6158333333333337</v>
      </c>
      <c r="E18" s="9">
        <f t="shared" ref="E18:K18" si="8">AVERAGE(E4:E15)</f>
        <v>30.032500000000002</v>
      </c>
      <c r="F18" s="9">
        <f t="shared" si="8"/>
        <v>71.666666666666671</v>
      </c>
      <c r="G18" s="9">
        <f t="shared" si="8"/>
        <v>1301.25</v>
      </c>
      <c r="H18" s="9">
        <f t="shared" si="8"/>
        <v>7.3250000000000002</v>
      </c>
      <c r="I18" s="9">
        <f t="shared" si="8"/>
        <v>7.300583333333333</v>
      </c>
      <c r="J18" s="9">
        <f t="shared" si="8"/>
        <v>39.042250000000003</v>
      </c>
      <c r="K18" s="9">
        <f t="shared" si="8"/>
        <v>390.375</v>
      </c>
    </row>
    <row r="19" spans="3:11" x14ac:dyDescent="0.3">
      <c r="C19" s="4" t="s">
        <v>38</v>
      </c>
      <c r="D19" s="9">
        <f>MIN(D4:D15)</f>
        <v>0.92</v>
      </c>
      <c r="E19" s="9">
        <f t="shared" ref="E19:K19" si="9">MIN(E4:E15)</f>
        <v>4.92</v>
      </c>
      <c r="F19" s="9">
        <f t="shared" si="9"/>
        <v>10</v>
      </c>
      <c r="G19" s="9">
        <f t="shared" si="9"/>
        <v>130</v>
      </c>
      <c r="H19" s="9">
        <f t="shared" si="9"/>
        <v>1.2</v>
      </c>
      <c r="I19" s="9">
        <f t="shared" si="9"/>
        <v>1.1960000000000002</v>
      </c>
      <c r="J19" s="9">
        <f t="shared" si="9"/>
        <v>6.3960000000000008</v>
      </c>
      <c r="K19" s="9">
        <f t="shared" si="9"/>
        <v>39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2024-10-23T18:07:03Z</dcterms:created>
  <dcterms:modified xsi:type="dcterms:W3CDTF">2024-10-24T15:24:14Z</dcterms:modified>
</cp:coreProperties>
</file>