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13_ncr:1_{D8C9BC4F-8992-4EAB-9B21-1313C18ABCAD}" xr6:coauthVersionLast="47" xr6:coauthVersionMax="47" xr10:uidLastSave="{00000000-0000-0000-0000-000000000000}"/>
  <bookViews>
    <workbookView xWindow="-108" yWindow="-108" windowWidth="23256" windowHeight="12456" xr2:uid="{4409BA33-9C68-4278-8D8C-2AB848823515}"/>
  </bookViews>
  <sheets>
    <sheet name="Fatu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G20" i="1"/>
  <c r="G19" i="1"/>
  <c r="G18" i="1"/>
  <c r="G17" i="1"/>
  <c r="G16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<sst xmlns="http://schemas.openxmlformats.org/spreadsheetml/2006/main" count="43" uniqueCount="30">
  <si>
    <t>Nº Fatura</t>
  </si>
  <si>
    <t>Cliente</t>
  </si>
  <si>
    <t>Data da fatura</t>
  </si>
  <si>
    <t xml:space="preserve">Quantidade </t>
  </si>
  <si>
    <t>Preço unutário</t>
  </si>
  <si>
    <t>Total</t>
  </si>
  <si>
    <t>Modo de Pagamento</t>
  </si>
  <si>
    <t>Ana Maria</t>
  </si>
  <si>
    <t>Antónia Silva</t>
  </si>
  <si>
    <t>Pedro Santos</t>
  </si>
  <si>
    <t>Ricardo Sá</t>
  </si>
  <si>
    <t>&gt;=75</t>
  </si>
  <si>
    <t>&lt;75</t>
  </si>
  <si>
    <t>Pastas</t>
  </si>
  <si>
    <t>Blocos</t>
  </si>
  <si>
    <t>Canetas</t>
  </si>
  <si>
    <t>Lápis</t>
  </si>
  <si>
    <t>Livros</t>
  </si>
  <si>
    <t>Capas</t>
  </si>
  <si>
    <t>Ricardo</t>
  </si>
  <si>
    <t>Venda de material escritorio em 2023</t>
  </si>
  <si>
    <t>60 Dias</t>
  </si>
  <si>
    <t>30 Dias</t>
  </si>
  <si>
    <t>Total com IVA</t>
  </si>
  <si>
    <t>Média</t>
  </si>
  <si>
    <t>Máxima</t>
  </si>
  <si>
    <t>Mínima</t>
  </si>
  <si>
    <t>Fatura maior de 60 dias</t>
  </si>
  <si>
    <t>Total faturas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</si>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</sst>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€-816]_-;\-* #,##0.00\ [$€-816]_-;_-* &quot;-&quot;??\ [$€-816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9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51FC-91F5-48B8-9D75-279BBF227F3E}">
  <dimension ref="A1:I20"/>
  <sheetViews>
    <sheetView tabSelected="1" showWhiteSpace="0" view="pageLayout" zoomScaleNormal="120" workbookViewId="0">
      <selection activeCell="M6" sqref="M6"/>
    </sheetView>
  </sheetViews>
  <sheetFormatPr defaultRowHeight="14.4" x14ac:dyDescent="0.3"/>
  <cols>
    <col min="2" max="2" width="11.6640625" bestFit="1" customWidth="1"/>
    <col min="3" max="4" width="10.5546875" customWidth="1"/>
    <col min="5" max="5" width="12.33203125" customWidth="1"/>
    <col min="7" max="7" width="11" customWidth="1"/>
    <col min="8" max="8" width="10.88671875" customWidth="1"/>
    <col min="9" max="9" width="11.88671875" customWidth="1"/>
  </cols>
  <sheetData>
    <row r="1" spans="1:9" ht="18" x14ac:dyDescent="0.35">
      <c r="A1" s="4" t="s">
        <v>20</v>
      </c>
      <c r="B1" s="5"/>
      <c r="C1" s="5"/>
      <c r="D1" s="5"/>
      <c r="E1" s="5"/>
      <c r="F1" s="5"/>
      <c r="G1" s="5"/>
      <c r="H1" s="5"/>
      <c r="I1" s="5"/>
    </row>
    <row r="2" spans="1:9" ht="31.2" customHeight="1" x14ac:dyDescent="0.3">
      <c r="A2" s="12" t="s">
        <v>0</v>
      </c>
      <c r="B2" s="12" t="s">
        <v>1</v>
      </c>
      <c r="C2" s="12" t="s">
        <v>2</v>
      </c>
      <c r="D2" s="12"/>
      <c r="E2" s="12" t="s">
        <v>3</v>
      </c>
      <c r="F2" s="12" t="s">
        <v>4</v>
      </c>
      <c r="G2" s="12" t="s">
        <v>5</v>
      </c>
      <c r="H2" s="12" t="s">
        <v>6</v>
      </c>
      <c r="I2" s="12" t="s">
        <v>23</v>
      </c>
    </row>
    <row r="3" spans="1:9" x14ac:dyDescent="0.3">
      <c r="A3" s="6">
        <v>1001</v>
      </c>
      <c r="B3" s="6" t="s">
        <v>7</v>
      </c>
      <c r="C3" s="7">
        <v>45028</v>
      </c>
      <c r="D3" s="7" t="s">
        <v>13</v>
      </c>
      <c r="E3" s="6">
        <v>5</v>
      </c>
      <c r="F3" s="8">
        <v>15</v>
      </c>
      <c r="G3" s="2">
        <f>E3*F3</f>
        <v>75</v>
      </c>
      <c r="H3" s="6" t="str">
        <f>IF(G3&gt;=75,B$17,$B$18)</f>
        <v>60 Dias</v>
      </c>
      <c r="I3" s="2">
        <f>(G3*D$18)+G3</f>
        <v>92.25</v>
      </c>
    </row>
    <row r="4" spans="1:9" x14ac:dyDescent="0.3">
      <c r="A4" s="6">
        <v>1002</v>
      </c>
      <c r="B4" s="6" t="s">
        <v>8</v>
      </c>
      <c r="C4" s="7">
        <v>44997</v>
      </c>
      <c r="D4" s="7" t="s">
        <v>14</v>
      </c>
      <c r="E4" s="6">
        <v>10</v>
      </c>
      <c r="F4" s="8">
        <v>2</v>
      </c>
      <c r="G4" s="2">
        <f t="shared" ref="G4:G14" si="0">E4*F4</f>
        <v>20</v>
      </c>
      <c r="H4" s="6" t="str">
        <f t="shared" ref="H4:H14" si="1">IF(G4&gt;=75,B$17,$B$18)</f>
        <v>30 Dias</v>
      </c>
      <c r="I4" s="2">
        <f t="shared" ref="I4:I14" si="2">(G4*D$18)+G4</f>
        <v>24.6</v>
      </c>
    </row>
    <row r="5" spans="1:9" x14ac:dyDescent="0.3">
      <c r="A5" s="6">
        <v>1003</v>
      </c>
      <c r="B5" s="6" t="s">
        <v>9</v>
      </c>
      <c r="C5" s="7">
        <v>44998</v>
      </c>
      <c r="D5" s="7" t="s">
        <v>15</v>
      </c>
      <c r="E5" s="6">
        <v>15</v>
      </c>
      <c r="F5" s="8">
        <v>1</v>
      </c>
      <c r="G5" s="2">
        <f t="shared" si="0"/>
        <v>15</v>
      </c>
      <c r="H5" s="6" t="str">
        <f t="shared" si="1"/>
        <v>30 Dias</v>
      </c>
      <c r="I5" s="2">
        <f t="shared" si="2"/>
        <v>18.45</v>
      </c>
    </row>
    <row r="6" spans="1:9" x14ac:dyDescent="0.3">
      <c r="A6" s="6">
        <v>1004</v>
      </c>
      <c r="B6" s="6" t="s">
        <v>10</v>
      </c>
      <c r="C6" s="7">
        <v>44999</v>
      </c>
      <c r="D6" s="7" t="s">
        <v>16</v>
      </c>
      <c r="E6" s="6">
        <v>20</v>
      </c>
      <c r="F6" s="8">
        <v>0.5</v>
      </c>
      <c r="G6" s="2">
        <f t="shared" si="0"/>
        <v>10</v>
      </c>
      <c r="H6" s="6" t="str">
        <f t="shared" si="1"/>
        <v>30 Dias</v>
      </c>
      <c r="I6" s="2">
        <f t="shared" si="2"/>
        <v>12.3</v>
      </c>
    </row>
    <row r="7" spans="1:9" x14ac:dyDescent="0.3">
      <c r="A7" s="6">
        <v>1005</v>
      </c>
      <c r="B7" s="6" t="s">
        <v>10</v>
      </c>
      <c r="C7" s="7">
        <v>45088</v>
      </c>
      <c r="D7" s="7" t="s">
        <v>17</v>
      </c>
      <c r="E7" s="6">
        <v>13</v>
      </c>
      <c r="F7" s="8">
        <v>10</v>
      </c>
      <c r="G7" s="2">
        <f t="shared" si="0"/>
        <v>130</v>
      </c>
      <c r="H7" s="6" t="str">
        <f t="shared" si="1"/>
        <v>60 Dias</v>
      </c>
      <c r="I7" s="2">
        <f t="shared" si="2"/>
        <v>159.9</v>
      </c>
    </row>
    <row r="8" spans="1:9" x14ac:dyDescent="0.3">
      <c r="A8" s="6">
        <v>1006</v>
      </c>
      <c r="B8" s="6" t="s">
        <v>19</v>
      </c>
      <c r="C8" s="7">
        <v>44238</v>
      </c>
      <c r="D8" s="7" t="s">
        <v>13</v>
      </c>
      <c r="E8" s="6">
        <v>2</v>
      </c>
      <c r="F8" s="8">
        <v>10</v>
      </c>
      <c r="G8" s="2">
        <f t="shared" si="0"/>
        <v>20</v>
      </c>
      <c r="H8" s="6" t="str">
        <f t="shared" si="1"/>
        <v>30 Dias</v>
      </c>
      <c r="I8" s="2">
        <f t="shared" si="2"/>
        <v>24.6</v>
      </c>
    </row>
    <row r="9" spans="1:9" x14ac:dyDescent="0.3">
      <c r="A9" s="6">
        <v>1007</v>
      </c>
      <c r="B9" s="6" t="s">
        <v>7</v>
      </c>
      <c r="C9" s="7">
        <v>44973</v>
      </c>
      <c r="D9" s="7" t="s">
        <v>18</v>
      </c>
      <c r="E9" s="6">
        <v>5</v>
      </c>
      <c r="F9" s="8">
        <v>3</v>
      </c>
      <c r="G9" s="2">
        <f t="shared" si="0"/>
        <v>15</v>
      </c>
      <c r="H9" s="6" t="str">
        <f t="shared" si="1"/>
        <v>30 Dias</v>
      </c>
      <c r="I9" s="2">
        <f t="shared" si="2"/>
        <v>18.45</v>
      </c>
    </row>
    <row r="10" spans="1:9" x14ac:dyDescent="0.3">
      <c r="A10" s="6">
        <v>1008</v>
      </c>
      <c r="B10" s="6" t="s">
        <v>10</v>
      </c>
      <c r="C10" s="7">
        <v>41316</v>
      </c>
      <c r="D10" s="7" t="s">
        <v>15</v>
      </c>
      <c r="E10" s="6">
        <v>2</v>
      </c>
      <c r="F10" s="8">
        <v>10</v>
      </c>
      <c r="G10" s="2">
        <f t="shared" si="0"/>
        <v>20</v>
      </c>
      <c r="H10" s="6" t="str">
        <f t="shared" si="1"/>
        <v>30 Dias</v>
      </c>
      <c r="I10" s="2">
        <f t="shared" si="2"/>
        <v>24.6</v>
      </c>
    </row>
    <row r="11" spans="1:9" x14ac:dyDescent="0.3">
      <c r="A11" s="6">
        <v>1009</v>
      </c>
      <c r="B11" s="6" t="s">
        <v>7</v>
      </c>
      <c r="C11" s="7">
        <v>45151</v>
      </c>
      <c r="D11" s="7" t="s">
        <v>16</v>
      </c>
      <c r="E11" s="6">
        <v>30</v>
      </c>
      <c r="F11" s="8">
        <v>5</v>
      </c>
      <c r="G11" s="2">
        <f t="shared" si="0"/>
        <v>150</v>
      </c>
      <c r="H11" s="6" t="str">
        <f t="shared" si="1"/>
        <v>60 Dias</v>
      </c>
      <c r="I11" s="2">
        <f t="shared" si="2"/>
        <v>184.5</v>
      </c>
    </row>
    <row r="12" spans="1:9" x14ac:dyDescent="0.3">
      <c r="A12" s="6">
        <v>1010</v>
      </c>
      <c r="B12" s="6" t="s">
        <v>8</v>
      </c>
      <c r="C12" s="7">
        <v>45152</v>
      </c>
      <c r="D12" s="7" t="s">
        <v>16</v>
      </c>
      <c r="E12" s="6">
        <v>10</v>
      </c>
      <c r="F12" s="8">
        <v>0.5</v>
      </c>
      <c r="G12" s="2">
        <f t="shared" si="0"/>
        <v>5</v>
      </c>
      <c r="H12" s="6" t="str">
        <f t="shared" si="1"/>
        <v>30 Dias</v>
      </c>
      <c r="I12" s="2">
        <f t="shared" si="2"/>
        <v>6.15</v>
      </c>
    </row>
    <row r="13" spans="1:9" x14ac:dyDescent="0.3">
      <c r="A13" s="6">
        <v>1011</v>
      </c>
      <c r="B13" s="6" t="s">
        <v>9</v>
      </c>
      <c r="C13" s="7">
        <v>45153</v>
      </c>
      <c r="D13" s="7" t="s">
        <v>15</v>
      </c>
      <c r="E13" s="6">
        <v>12</v>
      </c>
      <c r="F13" s="8">
        <v>0.5</v>
      </c>
      <c r="G13" s="2">
        <f t="shared" si="0"/>
        <v>6</v>
      </c>
      <c r="H13" s="6" t="str">
        <f t="shared" si="1"/>
        <v>30 Dias</v>
      </c>
      <c r="I13" s="2">
        <f t="shared" si="2"/>
        <v>7.38</v>
      </c>
    </row>
    <row r="14" spans="1:9" x14ac:dyDescent="0.3">
      <c r="A14" s="6">
        <v>1012</v>
      </c>
      <c r="B14" s="6" t="s">
        <v>8</v>
      </c>
      <c r="C14" s="7">
        <v>45154</v>
      </c>
      <c r="D14" s="7"/>
      <c r="E14" s="6">
        <v>10</v>
      </c>
      <c r="F14" s="8">
        <v>2</v>
      </c>
      <c r="G14" s="2">
        <f t="shared" si="0"/>
        <v>20</v>
      </c>
      <c r="H14" s="6" t="str">
        <f t="shared" si="1"/>
        <v>30 Dias</v>
      </c>
      <c r="I14" s="2">
        <f t="shared" si="2"/>
        <v>24.6</v>
      </c>
    </row>
    <row r="16" spans="1:9" x14ac:dyDescent="0.3">
      <c r="A16" s="3" t="s">
        <v>5</v>
      </c>
      <c r="B16" s="3"/>
      <c r="F16" s="1" t="s">
        <v>24</v>
      </c>
      <c r="G16" s="2">
        <f>AVERAGE(G3:G14)</f>
        <v>40.5</v>
      </c>
    </row>
    <row r="17" spans="1:7" x14ac:dyDescent="0.3">
      <c r="A17" s="1" t="s">
        <v>11</v>
      </c>
      <c r="B17" s="1" t="s">
        <v>21</v>
      </c>
      <c r="D17" s="10" t="s">
        <v>29</v>
      </c>
      <c r="F17" s="1" t="s">
        <v>25</v>
      </c>
      <c r="G17" s="2">
        <f>MAX(G3:G14)</f>
        <v>150</v>
      </c>
    </row>
    <row r="18" spans="1:7" x14ac:dyDescent="0.3">
      <c r="A18" s="1" t="s">
        <v>12</v>
      </c>
      <c r="B18" s="1" t="s">
        <v>22</v>
      </c>
      <c r="D18" s="11">
        <v>0.23</v>
      </c>
      <c r="F18" s="1" t="s">
        <v>26</v>
      </c>
      <c r="G18" s="2">
        <f>MIN(G3:G14)</f>
        <v>5</v>
      </c>
    </row>
    <row r="19" spans="1:7" ht="28.8" x14ac:dyDescent="0.3">
      <c r="F19" s="9" t="s">
        <v>28</v>
      </c>
      <c r="G19" s="1">
        <f>COUNT(A3:A14)</f>
        <v>12</v>
      </c>
    </row>
    <row r="20" spans="1:7" ht="43.2" x14ac:dyDescent="0.3">
      <c r="F20" s="9" t="s">
        <v>27</v>
      </c>
      <c r="G20" s="1">
        <f>COUNTIF(H3:H14,H7)</f>
        <v>3</v>
      </c>
    </row>
  </sheetData>
  <mergeCells count="2">
    <mergeCell ref="A1:I1"/>
    <mergeCell ref="A16:B16"/>
  </mergeCells>
  <conditionalFormatting sqref="H3:H14">
    <cfRule type="cellIs" dxfId="2" priority="2" operator="equal">
      <formula>$H$3</formula>
    </cfRule>
    <cfRule type="cellIs" dxfId="1" priority="1" operator="equal">
      <formula>$H$4</formula>
    </cfRule>
  </conditionalFormatting>
  <pageMargins left="0.7" right="0.7" top="0.75" bottom="0.75" header="0.3" footer="0.3"/>
  <pageSetup paperSize="9" orientation="portrait" r:id="rId1"/>
  <headerFooter>
    <oddHeader>&amp;CVenda do Material escritório 2023</oddHeader>
    <oddFooter>&amp;LGabriel&amp;C&amp;D&amp;R&amp;P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2024-10-24T15:25:30Z</dcterms:created>
  <dcterms:modified xsi:type="dcterms:W3CDTF">2024-10-24T16:31:55Z</dcterms:modified>
</cp:coreProperties>
</file>