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66925"/>
  <xr:revisionPtr revIDLastSave="0" documentId="13_ncr:1_{C94A3CDB-931E-4A58-8006-33C301F5DE26}" xr6:coauthVersionLast="47" xr6:coauthVersionMax="47" xr10:uidLastSave="{00000000-0000-0000-0000-000000000000}"/>
  <bookViews>
    <workbookView xWindow="-108" yWindow="-108" windowWidth="23256" windowHeight="12456" activeTab="1" xr2:uid="{E33C1CB1-3267-45EA-AC43-1797BB781622}"/>
  </bookViews>
  <sheets>
    <sheet name="Outsourcing" sheetId="3" r:id="rId1"/>
    <sheet name="Shipping Cost Chart" sheetId="6" r:id="rId2"/>
    <sheet name="Shipping Cost" sheetId="1" r:id="rId3"/>
    <sheet name="Flowers" sheetId="4" r:id="rId4"/>
    <sheet name="Sheet2" sheetId="7" r:id="rId5"/>
  </sheets>
  <definedNames>
    <definedName name="_xlnm.Print_Area" localSheetId="2">'Shipping Cost'!$A$2:$G$14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" i="7" l="1"/>
  <c r="R9" i="7"/>
  <c r="S8" i="7"/>
  <c r="R8" i="7"/>
  <c r="S7" i="7"/>
  <c r="R7" i="7"/>
  <c r="S6" i="7"/>
  <c r="R6" i="7"/>
  <c r="S5" i="7"/>
  <c r="R5" i="7"/>
  <c r="S4" i="7"/>
  <c r="R4" i="7"/>
  <c r="S3" i="7"/>
  <c r="R3" i="7"/>
  <c r="E13" i="1"/>
  <c r="E3" i="1"/>
  <c r="F3" i="3" l="1"/>
  <c r="F4" i="3"/>
  <c r="F5" i="3"/>
  <c r="F6" i="3"/>
  <c r="F7" i="3"/>
  <c r="F8" i="3"/>
  <c r="F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D31" i="4"/>
  <c r="E31" i="4"/>
  <c r="F31" i="4"/>
  <c r="G31" i="4"/>
  <c r="H31" i="4"/>
  <c r="I31" i="4"/>
  <c r="C31" i="4"/>
  <c r="D30" i="4"/>
  <c r="E30" i="4"/>
  <c r="F30" i="4"/>
  <c r="G30" i="4"/>
  <c r="H30" i="4"/>
  <c r="I30" i="4"/>
  <c r="C30" i="4"/>
  <c r="G4" i="1"/>
  <c r="G10" i="1" s="1"/>
  <c r="G5" i="1"/>
  <c r="G6" i="1"/>
  <c r="G7" i="1"/>
  <c r="G8" i="1"/>
  <c r="G9" i="1"/>
  <c r="G3" i="1"/>
  <c r="F4" i="1"/>
  <c r="F5" i="1"/>
  <c r="F6" i="1"/>
  <c r="F7" i="1"/>
  <c r="F8" i="1"/>
  <c r="F9" i="1"/>
  <c r="F3" i="1"/>
  <c r="E4" i="1"/>
  <c r="E10" i="1" s="1"/>
  <c r="E5" i="1"/>
  <c r="E6" i="1"/>
  <c r="E7" i="1"/>
  <c r="E8" i="1"/>
  <c r="E9" i="1"/>
  <c r="G13" i="1" l="1"/>
  <c r="F12" i="1"/>
  <c r="E14" i="1"/>
  <c r="G14" i="1"/>
  <c r="F10" i="1"/>
  <c r="F13" i="1" s="1"/>
  <c r="E12" i="1"/>
  <c r="G12" i="1"/>
  <c r="F14" i="1" l="1"/>
</calcChain>
</file>

<file path=xl/sharedStrings.xml><?xml version="1.0" encoding="utf-8"?>
<sst xmlns="http://schemas.openxmlformats.org/spreadsheetml/2006/main" count="207" uniqueCount="111">
  <si>
    <t>Zone</t>
  </si>
  <si>
    <t>State</t>
  </si>
  <si>
    <t xml:space="preserve">City </t>
  </si>
  <si>
    <t>Location</t>
  </si>
  <si>
    <t>Location Code</t>
  </si>
  <si>
    <t>Proper Code</t>
  </si>
  <si>
    <t>Zone 3</t>
  </si>
  <si>
    <t xml:space="preserve">Montana </t>
  </si>
  <si>
    <t>Harlem</t>
  </si>
  <si>
    <t>Zone 4</t>
  </si>
  <si>
    <t xml:space="preserve">Wyoming </t>
  </si>
  <si>
    <t>Casper</t>
  </si>
  <si>
    <t>Zone 7</t>
  </si>
  <si>
    <t xml:space="preserve">Washington </t>
  </si>
  <si>
    <t>Kennewick</t>
  </si>
  <si>
    <t>Zone 8</t>
  </si>
  <si>
    <t>Edison</t>
  </si>
  <si>
    <t>Zone 9</t>
  </si>
  <si>
    <t>Oregon</t>
  </si>
  <si>
    <t>Gold Beach</t>
  </si>
  <si>
    <t>Miles to Munson's</t>
  </si>
  <si>
    <t>Red Line Shipping Cost</t>
  </si>
  <si>
    <t>Blue Line Shipping Cost</t>
  </si>
  <si>
    <t>Green Line Shipping Cost</t>
  </si>
  <si>
    <t xml:space="preserve"> Montana </t>
  </si>
  <si>
    <t xml:space="preserve"> Wyoming </t>
  </si>
  <si>
    <t>Lamar</t>
  </si>
  <si>
    <t xml:space="preserve"> Colorado </t>
  </si>
  <si>
    <t>Christmas Valley</t>
  </si>
  <si>
    <t xml:space="preserve"> Oregon </t>
  </si>
  <si>
    <t xml:space="preserve"> Washington </t>
  </si>
  <si>
    <t xml:space="preserve"> Oregon</t>
  </si>
  <si>
    <t>Total</t>
  </si>
  <si>
    <t>Top 3 Shipping Lines</t>
  </si>
  <si>
    <t>Red Line</t>
  </si>
  <si>
    <t>Lowest</t>
  </si>
  <si>
    <t>Blue Line</t>
  </si>
  <si>
    <t>Average</t>
  </si>
  <si>
    <t>Green Line</t>
  </si>
  <si>
    <t>Highest</t>
  </si>
  <si>
    <t xml:space="preserve"> Flower</t>
  </si>
  <si>
    <t>Zone 5</t>
  </si>
  <si>
    <t>Zone 6</t>
  </si>
  <si>
    <t>Shipping Cost</t>
  </si>
  <si>
    <t>Australia</t>
  </si>
  <si>
    <t xml:space="preserve"> Golden Wattle</t>
  </si>
  <si>
    <t>x</t>
  </si>
  <si>
    <t>Singapore</t>
  </si>
  <si>
    <t xml:space="preserve"> Orchid</t>
  </si>
  <si>
    <t>Cook Islands</t>
  </si>
  <si>
    <t xml:space="preserve"> Tiaré Flower</t>
  </si>
  <si>
    <t>England</t>
  </si>
  <si>
    <t xml:space="preserve"> Tudor rose</t>
  </si>
  <si>
    <t>Pakistan</t>
  </si>
  <si>
    <t xml:space="preserve"> Poet's Jasmine</t>
  </si>
  <si>
    <t>India</t>
  </si>
  <si>
    <t xml:space="preserve"> Lotus</t>
  </si>
  <si>
    <t>Iran</t>
  </si>
  <si>
    <t xml:space="preserve"> Persian pearl</t>
  </si>
  <si>
    <t>Kashmiristan</t>
  </si>
  <si>
    <t xml:space="preserve"> Rhododendron</t>
  </si>
  <si>
    <t>Maldives</t>
  </si>
  <si>
    <t xml:space="preserve"> Pink rose</t>
  </si>
  <si>
    <t>Malaysia</t>
  </si>
  <si>
    <t xml:space="preserve"> Chinese hibiscus</t>
  </si>
  <si>
    <t>Finland</t>
  </si>
  <si>
    <t xml:space="preserve"> Lily of the Valley</t>
  </si>
  <si>
    <t>Estonia</t>
  </si>
  <si>
    <t xml:space="preserve"> Cornflower</t>
  </si>
  <si>
    <t>Nepal</t>
  </si>
  <si>
    <t xml:space="preserve"> Palestinian poppy</t>
  </si>
  <si>
    <t>Sri Lanka</t>
  </si>
  <si>
    <t xml:space="preserve"> Water lily</t>
  </si>
  <si>
    <t>South Korea</t>
  </si>
  <si>
    <t xml:space="preserve"> Rose of Sharon</t>
  </si>
  <si>
    <t>Afghanistan</t>
  </si>
  <si>
    <t xml:space="preserve"> Tulip</t>
  </si>
  <si>
    <t>Bangladesh</t>
  </si>
  <si>
    <t xml:space="preserve"> Shapla</t>
  </si>
  <si>
    <t>Bhutan</t>
  </si>
  <si>
    <t xml:space="preserve"> Blue poppy</t>
  </si>
  <si>
    <t>Cambodia</t>
  </si>
  <si>
    <t xml:space="preserve"> Rumduol</t>
  </si>
  <si>
    <t>China</t>
  </si>
  <si>
    <t xml:space="preserve"> Peony</t>
  </si>
  <si>
    <t>Chile</t>
  </si>
  <si>
    <t xml:space="preserve"> Copihue</t>
  </si>
  <si>
    <t xml:space="preserve"> Persian Poppy</t>
  </si>
  <si>
    <t>Iceland</t>
  </si>
  <si>
    <t xml:space="preserve"> Mountain avens</t>
  </si>
  <si>
    <t>Samoa</t>
  </si>
  <si>
    <t xml:space="preserve"> Red ginger</t>
  </si>
  <si>
    <t>South Africa</t>
  </si>
  <si>
    <t xml:space="preserve"> Protea</t>
  </si>
  <si>
    <t>United States</t>
  </si>
  <si>
    <t xml:space="preserve"> Rose</t>
  </si>
  <si>
    <t>Total number of flowers per zone</t>
  </si>
  <si>
    <t>Total shipping cost per zone</t>
  </si>
  <si>
    <t>Region</t>
  </si>
  <si>
    <t>Norway</t>
  </si>
  <si>
    <t>Switzerland</t>
  </si>
  <si>
    <t>Zone3</t>
  </si>
  <si>
    <t>Zone4</t>
  </si>
  <si>
    <t>Zone5</t>
  </si>
  <si>
    <t>Zone6</t>
  </si>
  <si>
    <t>Zone7</t>
  </si>
  <si>
    <t>Zone8</t>
  </si>
  <si>
    <t>Zone9</t>
  </si>
  <si>
    <t>Outsourcing Shipping Cost</t>
  </si>
  <si>
    <t>Colorado</t>
  </si>
  <si>
    <t>Christmas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</si>
</sst>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F400]h:mm:ss\ AM/PM"/>
    <numFmt numFmtId="167" formatCode="_-* #,##0.00\ [$€-816]_-;\-* #,##0.00\ [$€-816]_-;_-* &quot;-&quot;??\ [$€-816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b/>
      <sz val="14"/>
      <color rgb="FF000000"/>
      <name val="Arial Black"/>
      <family val="2"/>
    </font>
    <font>
      <b/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70C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2" fontId="4" fillId="0" borderId="0" xfId="0" applyNumberFormat="1" applyFont="1"/>
    <xf numFmtId="0" fontId="4" fillId="0" borderId="0" xfId="0" applyFont="1" applyAlignment="1">
      <alignment horizontal="center" vertical="center" textRotation="30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67" fontId="4" fillId="0" borderId="0" xfId="1" applyNumberFormat="1" applyFont="1"/>
    <xf numFmtId="167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'Shipping Cost'!$C$3</c:f>
              <c:strCache>
                <c:ptCount val="1"/>
                <c:pt idx="0">
                  <c:v> Montana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Cost'!$E$3,'Shipping Cost'!$G$3)</c:f>
              <c:numCache>
                <c:formatCode>_-* #,##0.00\ [$€-816]_-;\-* #,##0.00\ [$€-816]_-;_-* "-"??\ [$€-816]_-;_-@_-</c:formatCode>
                <c:ptCount val="2"/>
                <c:pt idx="0">
                  <c:v>1575.63</c:v>
                </c:pt>
                <c:pt idx="1">
                  <c:v>1687.56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6-45BF-B239-0AB60506C9AF}"/>
            </c:ext>
          </c:extLst>
        </c:ser>
        <c:ser>
          <c:idx val="1"/>
          <c:order val="1"/>
          <c:tx>
            <c:strRef>
              <c:f>'Shipping Cost'!$C$4</c:f>
              <c:strCache>
                <c:ptCount val="1"/>
                <c:pt idx="0">
                  <c:v> Wyoming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Cost'!$E$4,'Shipping Cost'!$G$4)</c:f>
              <c:numCache>
                <c:formatCode>_-* #,##0.00\ [$€-816]_-;\-* #,##0.00\ [$€-816]_-;_-* "-"??\ [$€-816]_-;_-@_-</c:formatCode>
                <c:ptCount val="2"/>
                <c:pt idx="0">
                  <c:v>2122.8000000000002</c:v>
                </c:pt>
                <c:pt idx="1">
                  <c:v>2273.6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6-45BF-B239-0AB60506C9AF}"/>
            </c:ext>
          </c:extLst>
        </c:ser>
        <c:ser>
          <c:idx val="2"/>
          <c:order val="2"/>
          <c:tx>
            <c:strRef>
              <c:f>'Shipping Cost'!$C$5</c:f>
              <c:strCache>
                <c:ptCount val="1"/>
                <c:pt idx="0">
                  <c:v> Colorado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Cost'!$E$5,'Shipping Cost'!$G$5)</c:f>
              <c:numCache>
                <c:formatCode>_-* #,##0.00\ [$€-816]_-;\-* #,##0.00\ [$€-816]_-;_-* "-"??\ [$€-816]_-;_-@_-</c:formatCode>
                <c:ptCount val="2"/>
                <c:pt idx="0">
                  <c:v>2869.44</c:v>
                </c:pt>
                <c:pt idx="1">
                  <c:v>3073.2799999999997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6-45BF-B239-0AB60506C9AF}"/>
            </c:ext>
          </c:extLst>
        </c:ser>
        <c:ser>
          <c:idx val="3"/>
          <c:order val="3"/>
          <c:tx>
            <c:strRef>
              <c:f>'Shipping Cost'!$C$6</c:f>
              <c:strCache>
                <c:ptCount val="1"/>
                <c:pt idx="0">
                  <c:v> Oregon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Cost'!$E$6,'Shipping Cost'!$G$6)</c:f>
              <c:numCache>
                <c:formatCode>_-* #,##0.00\ [$€-816]_-;\-* #,##0.00\ [$€-816]_-;_-* "-"??\ [$€-816]_-;_-@_-</c:formatCode>
                <c:ptCount val="2"/>
                <c:pt idx="0">
                  <c:v>882.06000000000006</c:v>
                </c:pt>
                <c:pt idx="1">
                  <c:v>944.72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6-45BF-B239-0AB60506C9AF}"/>
            </c:ext>
          </c:extLst>
        </c:ser>
        <c:ser>
          <c:idx val="4"/>
          <c:order val="4"/>
          <c:tx>
            <c:strRef>
              <c:f>'Shipping Cost'!$C$7</c:f>
              <c:strCache>
                <c:ptCount val="1"/>
                <c:pt idx="0">
                  <c:v> Washington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Cost'!$E$7,'Shipping Cost'!$G$7)</c:f>
              <c:numCache>
                <c:formatCode>_-* #,##0.00\ [$€-816]_-;\-* #,##0.00\ [$€-816]_-;_-* "-"??\ [$€-816]_-;_-@_-</c:formatCode>
                <c:ptCount val="2"/>
                <c:pt idx="0">
                  <c:v>512.4</c:v>
                </c:pt>
                <c:pt idx="1">
                  <c:v>548.79999999999995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6-45BF-B239-0AB60506C9AF}"/>
            </c:ext>
          </c:extLst>
        </c:ser>
        <c:ser>
          <c:idx val="5"/>
          <c:order val="5"/>
          <c:tx>
            <c:strRef>
              <c:f>'Shipping Cost'!$C$8</c:f>
              <c:strCache>
                <c:ptCount val="1"/>
                <c:pt idx="0">
                  <c:v> Washington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Cost'!$E$8,'Shipping Cost'!$G$8)</c:f>
              <c:numCache>
                <c:formatCode>_-* #,##0.00\ [$€-816]_-;\-* #,##0.00\ [$€-816]_-;_-* "-"??\ [$€-816]_-;_-@_-</c:formatCode>
                <c:ptCount val="2"/>
                <c:pt idx="0">
                  <c:v>10.98</c:v>
                </c:pt>
                <c:pt idx="1">
                  <c:v>11.76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6-45BF-B239-0AB60506C9AF}"/>
            </c:ext>
          </c:extLst>
        </c:ser>
        <c:ser>
          <c:idx val="6"/>
          <c:order val="6"/>
          <c:tx>
            <c:strRef>
              <c:f>'Shipping Cost'!$C$9</c:f>
              <c:strCache>
                <c:ptCount val="1"/>
                <c:pt idx="0">
                  <c:v> Oregon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Cost'!$E$9,'Shipping Cost'!$G$9)</c:f>
              <c:numCache>
                <c:formatCode>_-* #,##0.00\ [$€-816]_-;\-* #,##0.00\ [$€-816]_-;_-* "-"??\ [$€-816]_-;_-@_-</c:formatCode>
                <c:ptCount val="2"/>
                <c:pt idx="0">
                  <c:v>1001.01</c:v>
                </c:pt>
                <c:pt idx="1">
                  <c:v>1072.1199999999999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6-45BF-B239-0AB60506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18832"/>
        <c:axId val="56309712"/>
      </c:barChart>
      <c:catAx>
        <c:axId val="563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09712"/>
        <c:crosses val="autoZero"/>
        <c:auto val="1"/>
        <c:lblAlgn val="ctr"/>
        <c:lblOffset val="100"/>
        <c:noMultiLvlLbl val="0"/>
      </c:catAx>
      <c:valAx>
        <c:axId val="563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,##0.00\ [$€-816]_-;\-* #,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5FC931-8C74-4723-9049-542EF550A455}">
  <sheetPr/>
  <sheetViews>
    <sheetView tabSelected="1" zoomScale="72" workbookViewId="0" zoomToFit="1"/>
  </sheetViews>
  <pageMargins left="0.19685039370078741" right="0.19685039370078741" top="0.19685039370078741" bottom="0.19685039370078741" header="0.31496062992125984" footer="0.31496062992125984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223500" cy="7080250"/>
    <xdr:graphicFrame macro="">
      <xdr:nvGraphicFramePr>
        <xdr:cNvPr id="2" name="Chart 1" descr="chart with the breakdown of&#10;the shipping cost">
          <a:extLst>
            <a:ext uri="{FF2B5EF4-FFF2-40B4-BE49-F238E27FC236}">
              <a16:creationId xmlns:a16="http://schemas.microsoft.com/office/drawing/2014/main" id="{B079548E-A588-B754-2E5E-819A41627E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6502-E0F0-48C2-93D0-A0E2CA6E88A7}">
  <dimension ref="A1:F8"/>
  <sheetViews>
    <sheetView workbookViewId="0">
      <selection activeCell="F2" sqref="F2"/>
    </sheetView>
  </sheetViews>
  <sheetFormatPr defaultRowHeight="19.2" x14ac:dyDescent="0.45"/>
  <cols>
    <col min="1" max="1" width="8.21875" style="1" bestFit="1" customWidth="1"/>
    <col min="2" max="2" width="14" style="1" bestFit="1" customWidth="1"/>
    <col min="3" max="3" width="15.88671875" style="1" bestFit="1" customWidth="1"/>
    <col min="4" max="4" width="23.109375" style="1" customWidth="1"/>
    <col min="5" max="5" width="15.5546875" style="1" bestFit="1" customWidth="1"/>
    <col min="6" max="6" width="13.88671875" style="1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D2" s="1" t="str">
        <f>_xlfn.CONCAT(C2,",", B2)</f>
        <v xml:space="preserve">Harlem,Montana </v>
      </c>
      <c r="E2" s="1" t="str">
        <f>LEFT(B2,3)</f>
        <v>Mon</v>
      </c>
      <c r="F2" s="1" t="str">
        <f>UPPER(E2)</f>
        <v>MON</v>
      </c>
    </row>
    <row r="3" spans="1:6" x14ac:dyDescent="0.45">
      <c r="A3" s="1" t="s">
        <v>9</v>
      </c>
      <c r="B3" s="1" t="s">
        <v>10</v>
      </c>
      <c r="C3" s="1" t="s">
        <v>11</v>
      </c>
      <c r="D3" s="1" t="str">
        <f t="shared" ref="D3:D8" si="0">_xlfn.CONCAT(C3,",", B3)</f>
        <v xml:space="preserve">Casper,Wyoming </v>
      </c>
      <c r="E3" s="1" t="str">
        <f t="shared" ref="E3:E8" si="1">LEFT(B3,3)</f>
        <v>Wyo</v>
      </c>
      <c r="F3" s="1" t="str">
        <f t="shared" ref="F3:F8" si="2">UPPER(E3)</f>
        <v>WYO</v>
      </c>
    </row>
    <row r="4" spans="1:6" x14ac:dyDescent="0.45">
      <c r="A4" s="1" t="s">
        <v>41</v>
      </c>
      <c r="B4" s="1" t="s">
        <v>109</v>
      </c>
      <c r="C4" s="1" t="s">
        <v>26</v>
      </c>
      <c r="D4" s="1" t="str">
        <f t="shared" si="0"/>
        <v>Lamar,Colorado</v>
      </c>
      <c r="E4" s="1" t="str">
        <f t="shared" si="1"/>
        <v>Col</v>
      </c>
      <c r="F4" s="1" t="str">
        <f t="shared" si="2"/>
        <v>COL</v>
      </c>
    </row>
    <row r="5" spans="1:6" x14ac:dyDescent="0.45">
      <c r="A5" s="1" t="s">
        <v>42</v>
      </c>
      <c r="B5" s="1" t="s">
        <v>18</v>
      </c>
      <c r="C5" s="1" t="s">
        <v>110</v>
      </c>
      <c r="D5" s="1" t="str">
        <f t="shared" si="0"/>
        <v>Christmas valley,Oregon</v>
      </c>
      <c r="E5" s="1" t="str">
        <f t="shared" si="1"/>
        <v>Ore</v>
      </c>
      <c r="F5" s="1" t="str">
        <f t="shared" si="2"/>
        <v>ORE</v>
      </c>
    </row>
    <row r="6" spans="1:6" x14ac:dyDescent="0.45">
      <c r="A6" s="1" t="s">
        <v>12</v>
      </c>
      <c r="B6" s="1" t="s">
        <v>13</v>
      </c>
      <c r="C6" s="1" t="s">
        <v>14</v>
      </c>
      <c r="D6" s="1" t="str">
        <f t="shared" si="0"/>
        <v xml:space="preserve">Kennewick,Washington </v>
      </c>
      <c r="E6" s="1" t="str">
        <f t="shared" si="1"/>
        <v>Was</v>
      </c>
      <c r="F6" s="1" t="str">
        <f t="shared" si="2"/>
        <v>WAS</v>
      </c>
    </row>
    <row r="7" spans="1:6" x14ac:dyDescent="0.45">
      <c r="A7" s="1" t="s">
        <v>15</v>
      </c>
      <c r="B7" s="1" t="s">
        <v>13</v>
      </c>
      <c r="C7" s="1" t="s">
        <v>16</v>
      </c>
      <c r="D7" s="1" t="str">
        <f t="shared" si="0"/>
        <v xml:space="preserve">Edison,Washington </v>
      </c>
      <c r="E7" s="1" t="str">
        <f t="shared" si="1"/>
        <v>Was</v>
      </c>
      <c r="F7" s="1" t="str">
        <f t="shared" si="2"/>
        <v>WAS</v>
      </c>
    </row>
    <row r="8" spans="1:6" x14ac:dyDescent="0.45">
      <c r="A8" s="1" t="s">
        <v>17</v>
      </c>
      <c r="B8" s="1" t="s">
        <v>18</v>
      </c>
      <c r="C8" s="1" t="s">
        <v>19</v>
      </c>
      <c r="D8" s="1" t="str">
        <f t="shared" si="0"/>
        <v>Gold Beach,Oregon</v>
      </c>
      <c r="E8" s="1" t="str">
        <f t="shared" si="1"/>
        <v>Ore</v>
      </c>
      <c r="F8" s="1" t="str">
        <f t="shared" si="2"/>
        <v>ORE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BFB4-AD7B-45DA-BE13-967DA90311BC}">
  <dimension ref="A1:G14"/>
  <sheetViews>
    <sheetView topLeftCell="A7" zoomScaleNormal="100" workbookViewId="0">
      <selection activeCell="C12" sqref="C12"/>
    </sheetView>
  </sheetViews>
  <sheetFormatPr defaultRowHeight="19.2" x14ac:dyDescent="0.45"/>
  <cols>
    <col min="1" max="1" width="21.5546875" style="1" bestFit="1" customWidth="1"/>
    <col min="2" max="2" width="16.88671875" style="1" bestFit="1" customWidth="1"/>
    <col min="3" max="3" width="14" style="1" bestFit="1" customWidth="1"/>
    <col min="4" max="4" width="15.88671875" style="1" bestFit="1" customWidth="1"/>
    <col min="5" max="5" width="22.5546875" style="1" bestFit="1" customWidth="1"/>
    <col min="6" max="6" width="22.88671875" style="1" bestFit="1" customWidth="1"/>
    <col min="7" max="7" width="24.33203125" style="1" bestFit="1" customWidth="1"/>
    <col min="9" max="9" width="6.77734375" customWidth="1"/>
  </cols>
  <sheetData>
    <row r="1" spans="1:7" x14ac:dyDescent="0.45">
      <c r="A1" s="12" t="s">
        <v>108</v>
      </c>
      <c r="B1" s="12"/>
      <c r="C1" s="12"/>
      <c r="D1" s="12"/>
      <c r="E1" s="12"/>
      <c r="F1" s="12"/>
      <c r="G1" s="12"/>
    </row>
    <row r="2" spans="1:7" ht="85.8" x14ac:dyDescent="0.3">
      <c r="A2" t="s">
        <v>0</v>
      </c>
      <c r="B2" t="s">
        <v>2</v>
      </c>
      <c r="C2" t="s">
        <v>1</v>
      </c>
      <c r="D2" t="s">
        <v>20</v>
      </c>
      <c r="E2" s="9" t="s">
        <v>21</v>
      </c>
      <c r="F2" s="9" t="s">
        <v>22</v>
      </c>
      <c r="G2" s="9" t="s">
        <v>23</v>
      </c>
    </row>
    <row r="3" spans="1:7" x14ac:dyDescent="0.45">
      <c r="A3" s="1" t="s">
        <v>101</v>
      </c>
      <c r="B3" s="1" t="s">
        <v>8</v>
      </c>
      <c r="C3" s="1" t="s">
        <v>24</v>
      </c>
      <c r="D3" s="1">
        <v>861</v>
      </c>
      <c r="E3" s="15">
        <f>(D3*$B$12)</f>
        <v>1575.63</v>
      </c>
      <c r="F3" s="15">
        <f>(D3*$B$13)</f>
        <v>1928.64</v>
      </c>
      <c r="G3" s="15">
        <f>(D3*$B$14)</f>
        <v>1687.56</v>
      </c>
    </row>
    <row r="4" spans="1:7" x14ac:dyDescent="0.45">
      <c r="A4" s="1" t="s">
        <v>102</v>
      </c>
      <c r="B4" s="1" t="s">
        <v>11</v>
      </c>
      <c r="C4" s="1" t="s">
        <v>25</v>
      </c>
      <c r="D4" s="1">
        <v>1160</v>
      </c>
      <c r="E4" s="15">
        <f t="shared" ref="E4:E9" si="0">(D4*$B$12)</f>
        <v>2122.8000000000002</v>
      </c>
      <c r="F4" s="15">
        <f t="shared" ref="F4:F9" si="1">(D4*$B$13)</f>
        <v>2598.4</v>
      </c>
      <c r="G4" s="15">
        <f t="shared" ref="G4:G9" si="2">(D4*$B$14)</f>
        <v>2273.6</v>
      </c>
    </row>
    <row r="5" spans="1:7" x14ac:dyDescent="0.45">
      <c r="A5" s="1" t="s">
        <v>103</v>
      </c>
      <c r="B5" s="1" t="s">
        <v>26</v>
      </c>
      <c r="C5" s="1" t="s">
        <v>27</v>
      </c>
      <c r="D5" s="1">
        <v>1568</v>
      </c>
      <c r="E5" s="15">
        <f t="shared" si="0"/>
        <v>2869.44</v>
      </c>
      <c r="F5" s="15">
        <f t="shared" si="1"/>
        <v>3512.32</v>
      </c>
      <c r="G5" s="15">
        <f t="shared" si="2"/>
        <v>3073.2799999999997</v>
      </c>
    </row>
    <row r="6" spans="1:7" x14ac:dyDescent="0.45">
      <c r="A6" s="1" t="s">
        <v>104</v>
      </c>
      <c r="B6" s="1" t="s">
        <v>28</v>
      </c>
      <c r="C6" s="1" t="s">
        <v>29</v>
      </c>
      <c r="D6" s="1">
        <v>482</v>
      </c>
      <c r="E6" s="15">
        <f t="shared" si="0"/>
        <v>882.06000000000006</v>
      </c>
      <c r="F6" s="15">
        <f t="shared" si="1"/>
        <v>1079.68</v>
      </c>
      <c r="G6" s="15">
        <f t="shared" si="2"/>
        <v>944.72</v>
      </c>
    </row>
    <row r="7" spans="1:7" x14ac:dyDescent="0.45">
      <c r="A7" s="1" t="s">
        <v>105</v>
      </c>
      <c r="B7" s="1" t="s">
        <v>14</v>
      </c>
      <c r="C7" s="1" t="s">
        <v>30</v>
      </c>
      <c r="D7" s="1">
        <v>280</v>
      </c>
      <c r="E7" s="15">
        <f t="shared" si="0"/>
        <v>512.4</v>
      </c>
      <c r="F7" s="15">
        <f t="shared" si="1"/>
        <v>627.20000000000005</v>
      </c>
      <c r="G7" s="15">
        <f t="shared" si="2"/>
        <v>548.79999999999995</v>
      </c>
    </row>
    <row r="8" spans="1:7" x14ac:dyDescent="0.45">
      <c r="A8" s="1" t="s">
        <v>106</v>
      </c>
      <c r="B8" s="1" t="s">
        <v>16</v>
      </c>
      <c r="C8" s="1" t="s">
        <v>30</v>
      </c>
      <c r="D8" s="1">
        <v>6</v>
      </c>
      <c r="E8" s="15">
        <f t="shared" si="0"/>
        <v>10.98</v>
      </c>
      <c r="F8" s="15">
        <f t="shared" si="1"/>
        <v>13.440000000000001</v>
      </c>
      <c r="G8" s="15">
        <f t="shared" si="2"/>
        <v>11.76</v>
      </c>
    </row>
    <row r="9" spans="1:7" x14ac:dyDescent="0.45">
      <c r="A9" s="1" t="s">
        <v>107</v>
      </c>
      <c r="B9" s="1" t="s">
        <v>19</v>
      </c>
      <c r="C9" s="1" t="s">
        <v>31</v>
      </c>
      <c r="D9" s="1">
        <v>547</v>
      </c>
      <c r="E9" s="15">
        <f t="shared" si="0"/>
        <v>1001.01</v>
      </c>
      <c r="F9" s="15">
        <f t="shared" si="1"/>
        <v>1225.2800000000002</v>
      </c>
      <c r="G9" s="15">
        <f t="shared" si="2"/>
        <v>1072.1199999999999</v>
      </c>
    </row>
    <row r="10" spans="1:7" x14ac:dyDescent="0.45">
      <c r="D10" s="1" t="s">
        <v>32</v>
      </c>
      <c r="E10" s="16">
        <f>SUM(E3:E9)</f>
        <v>8974.32</v>
      </c>
      <c r="F10" s="16">
        <f t="shared" ref="F10:G10" si="3">SUM(F3:F9)</f>
        <v>10984.960000000003</v>
      </c>
      <c r="G10" s="16">
        <f t="shared" si="3"/>
        <v>9611.84</v>
      </c>
    </row>
    <row r="11" spans="1:7" x14ac:dyDescent="0.45">
      <c r="A11" s="4" t="s">
        <v>33</v>
      </c>
      <c r="E11" s="5"/>
      <c r="F11" s="5"/>
      <c r="G11" s="5"/>
    </row>
    <row r="12" spans="1:7" x14ac:dyDescent="0.45">
      <c r="A12" s="1" t="s">
        <v>34</v>
      </c>
      <c r="B12" s="1">
        <v>1.83</v>
      </c>
      <c r="D12" s="1" t="s">
        <v>35</v>
      </c>
      <c r="E12" s="8">
        <f>MIN(E3:E10)</f>
        <v>10.98</v>
      </c>
      <c r="F12" s="8">
        <f t="shared" ref="F12:G12" si="4">MIN(F3:F10)</f>
        <v>13.440000000000001</v>
      </c>
      <c r="G12" s="8">
        <f t="shared" si="4"/>
        <v>11.76</v>
      </c>
    </row>
    <row r="13" spans="1:7" x14ac:dyDescent="0.45">
      <c r="A13" s="1" t="s">
        <v>36</v>
      </c>
      <c r="B13" s="1">
        <v>2.2400000000000002</v>
      </c>
      <c r="D13" s="1" t="s">
        <v>37</v>
      </c>
      <c r="E13" s="8">
        <f>AVERAGE(E3:E10)</f>
        <v>2243.58</v>
      </c>
      <c r="F13" s="8">
        <f t="shared" ref="F13:G13" si="5">AVERAGE(F3:F10)</f>
        <v>2746.2400000000007</v>
      </c>
      <c r="G13" s="8">
        <f t="shared" si="5"/>
        <v>2402.96</v>
      </c>
    </row>
    <row r="14" spans="1:7" x14ac:dyDescent="0.45">
      <c r="A14" s="1" t="s">
        <v>38</v>
      </c>
      <c r="B14" s="1">
        <v>1.96</v>
      </c>
      <c r="D14" s="1" t="s">
        <v>39</v>
      </c>
      <c r="E14" s="8">
        <f>MAX(E3:E10)</f>
        <v>8974.32</v>
      </c>
      <c r="F14" s="8">
        <f t="shared" ref="F14:G14" si="6">MAX(F3:F10)</f>
        <v>10984.960000000003</v>
      </c>
      <c r="G14" s="8">
        <f t="shared" si="6"/>
        <v>9611.84</v>
      </c>
    </row>
  </sheetData>
  <mergeCells count="1">
    <mergeCell ref="A1:G1"/>
  </mergeCells>
  <phoneticPr fontId="2" type="noConversion"/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61BA-C8E1-4AF3-920A-8B29D56BC588}">
  <dimension ref="A1:J31"/>
  <sheetViews>
    <sheetView view="pageBreakPreview" topLeftCell="A13" zoomScale="60" zoomScaleNormal="80" workbookViewId="0">
      <pane xSplit="1" topLeftCell="B1" activePane="topRight" state="frozen"/>
      <selection pane="topRight" activeCell="K44" sqref="K44"/>
    </sheetView>
  </sheetViews>
  <sheetFormatPr defaultRowHeight="19.2" x14ac:dyDescent="0.45"/>
  <cols>
    <col min="1" max="1" width="11.6640625" style="7" customWidth="1"/>
    <col min="2" max="2" width="12.21875" style="1" bestFit="1" customWidth="1"/>
    <col min="3" max="9" width="11.5546875" style="2" bestFit="1" customWidth="1"/>
    <col min="10" max="10" width="22.109375" style="1" bestFit="1" customWidth="1"/>
  </cols>
  <sheetData>
    <row r="1" spans="1:10" ht="21.6" thickBot="1" x14ac:dyDescent="0.35">
      <c r="A1" s="10" t="s">
        <v>98</v>
      </c>
      <c r="B1" s="11" t="s">
        <v>40</v>
      </c>
      <c r="C1" s="11" t="s">
        <v>6</v>
      </c>
      <c r="D1" s="11" t="s">
        <v>9</v>
      </c>
      <c r="E1" s="11" t="s">
        <v>41</v>
      </c>
      <c r="F1" s="11" t="s">
        <v>42</v>
      </c>
      <c r="G1" s="11" t="s">
        <v>12</v>
      </c>
      <c r="H1" s="11" t="s">
        <v>15</v>
      </c>
      <c r="I1" s="11" t="s">
        <v>17</v>
      </c>
      <c r="J1" s="11" t="s">
        <v>43</v>
      </c>
    </row>
    <row r="2" spans="1:10" x14ac:dyDescent="0.45">
      <c r="A2" s="6" t="s">
        <v>44</v>
      </c>
      <c r="B2" s="1" t="s">
        <v>45</v>
      </c>
      <c r="C2" s="2" t="s">
        <v>46</v>
      </c>
      <c r="J2" s="3">
        <v>841</v>
      </c>
    </row>
    <row r="3" spans="1:10" x14ac:dyDescent="0.45">
      <c r="A3" s="6" t="s">
        <v>47</v>
      </c>
      <c r="B3" s="1" t="s">
        <v>48</v>
      </c>
      <c r="C3" s="2" t="s">
        <v>46</v>
      </c>
      <c r="J3" s="3">
        <v>700</v>
      </c>
    </row>
    <row r="4" spans="1:10" x14ac:dyDescent="0.45">
      <c r="A4" s="6" t="s">
        <v>49</v>
      </c>
      <c r="B4" s="1" t="s">
        <v>50</v>
      </c>
      <c r="D4" s="2" t="s">
        <v>46</v>
      </c>
      <c r="J4" s="3">
        <v>520</v>
      </c>
    </row>
    <row r="5" spans="1:10" x14ac:dyDescent="0.45">
      <c r="A5" s="6" t="s">
        <v>51</v>
      </c>
      <c r="B5" s="1" t="s">
        <v>52</v>
      </c>
      <c r="F5" s="2" t="s">
        <v>46</v>
      </c>
      <c r="J5" s="3">
        <v>100</v>
      </c>
    </row>
    <row r="6" spans="1:10" x14ac:dyDescent="0.45">
      <c r="A6" s="6" t="s">
        <v>53</v>
      </c>
      <c r="B6" s="1" t="s">
        <v>54</v>
      </c>
      <c r="E6" s="2" t="s">
        <v>46</v>
      </c>
      <c r="J6" s="3">
        <v>265</v>
      </c>
    </row>
    <row r="7" spans="1:10" x14ac:dyDescent="0.45">
      <c r="A7" s="6" t="s">
        <v>55</v>
      </c>
      <c r="B7" s="1" t="s">
        <v>56</v>
      </c>
      <c r="G7" s="2" t="s">
        <v>46</v>
      </c>
      <c r="J7" s="3">
        <v>578</v>
      </c>
    </row>
    <row r="8" spans="1:10" x14ac:dyDescent="0.45">
      <c r="A8" s="6" t="s">
        <v>57</v>
      </c>
      <c r="B8" s="1" t="s">
        <v>58</v>
      </c>
      <c r="H8" s="2" t="s">
        <v>46</v>
      </c>
      <c r="J8" s="3">
        <v>25</v>
      </c>
    </row>
    <row r="9" spans="1:10" x14ac:dyDescent="0.45">
      <c r="A9" s="6" t="s">
        <v>59</v>
      </c>
      <c r="B9" s="1" t="s">
        <v>60</v>
      </c>
      <c r="H9" s="2" t="s">
        <v>46</v>
      </c>
      <c r="J9" s="3">
        <v>26</v>
      </c>
    </row>
    <row r="10" spans="1:10" x14ac:dyDescent="0.45">
      <c r="A10" s="6" t="s">
        <v>61</v>
      </c>
      <c r="B10" s="1" t="s">
        <v>62</v>
      </c>
      <c r="I10" s="2" t="s">
        <v>46</v>
      </c>
      <c r="J10" s="3">
        <v>214</v>
      </c>
    </row>
    <row r="11" spans="1:10" x14ac:dyDescent="0.45">
      <c r="A11" s="6" t="s">
        <v>63</v>
      </c>
      <c r="B11" s="1" t="s">
        <v>64</v>
      </c>
      <c r="C11" s="2" t="s">
        <v>46</v>
      </c>
      <c r="J11" s="3">
        <v>780</v>
      </c>
    </row>
    <row r="12" spans="1:10" x14ac:dyDescent="0.45">
      <c r="A12" s="6" t="s">
        <v>65</v>
      </c>
      <c r="B12" s="1" t="s">
        <v>66</v>
      </c>
      <c r="E12" s="2" t="s">
        <v>46</v>
      </c>
      <c r="J12" s="3">
        <v>540</v>
      </c>
    </row>
    <row r="13" spans="1:10" x14ac:dyDescent="0.45">
      <c r="A13" s="6" t="s">
        <v>67</v>
      </c>
      <c r="B13" s="1" t="s">
        <v>68</v>
      </c>
      <c r="G13" s="2" t="s">
        <v>46</v>
      </c>
      <c r="J13" s="3">
        <v>245</v>
      </c>
    </row>
    <row r="14" spans="1:10" x14ac:dyDescent="0.45">
      <c r="A14" s="6" t="s">
        <v>69</v>
      </c>
      <c r="B14" s="1" t="s">
        <v>60</v>
      </c>
      <c r="H14" s="2" t="s">
        <v>46</v>
      </c>
      <c r="J14" s="3">
        <v>300</v>
      </c>
    </row>
    <row r="15" spans="1:10" x14ac:dyDescent="0.45">
      <c r="A15" s="6" t="s">
        <v>99</v>
      </c>
      <c r="B15" s="1" t="s">
        <v>70</v>
      </c>
      <c r="C15" s="2" t="s">
        <v>46</v>
      </c>
      <c r="J15" s="3">
        <v>245</v>
      </c>
    </row>
    <row r="16" spans="1:10" x14ac:dyDescent="0.45">
      <c r="A16" s="6" t="s">
        <v>71</v>
      </c>
      <c r="B16" s="1" t="s">
        <v>72</v>
      </c>
      <c r="F16" s="2" t="s">
        <v>46</v>
      </c>
      <c r="J16" s="3">
        <v>754</v>
      </c>
    </row>
    <row r="17" spans="1:10" x14ac:dyDescent="0.45">
      <c r="A17" s="6" t="s">
        <v>73</v>
      </c>
      <c r="B17" s="1" t="s">
        <v>74</v>
      </c>
      <c r="D17" s="2" t="s">
        <v>46</v>
      </c>
      <c r="J17" s="3">
        <v>185</v>
      </c>
    </row>
    <row r="18" spans="1:10" x14ac:dyDescent="0.45">
      <c r="A18" s="6" t="s">
        <v>75</v>
      </c>
      <c r="B18" s="1" t="s">
        <v>76</v>
      </c>
      <c r="C18" s="2" t="s">
        <v>46</v>
      </c>
      <c r="J18" s="3">
        <v>456</v>
      </c>
    </row>
    <row r="19" spans="1:10" x14ac:dyDescent="0.45">
      <c r="A19" s="6" t="s">
        <v>77</v>
      </c>
      <c r="B19" s="1" t="s">
        <v>78</v>
      </c>
      <c r="E19" s="2" t="s">
        <v>46</v>
      </c>
      <c r="J19" s="3">
        <v>358</v>
      </c>
    </row>
    <row r="20" spans="1:10" x14ac:dyDescent="0.45">
      <c r="A20" s="6" t="s">
        <v>79</v>
      </c>
      <c r="B20" s="1" t="s">
        <v>80</v>
      </c>
      <c r="G20" s="2" t="s">
        <v>46</v>
      </c>
      <c r="J20" s="3">
        <v>200</v>
      </c>
    </row>
    <row r="21" spans="1:10" x14ac:dyDescent="0.45">
      <c r="A21" s="6" t="s">
        <v>81</v>
      </c>
      <c r="B21" s="1" t="s">
        <v>82</v>
      </c>
      <c r="I21" s="2" t="s">
        <v>46</v>
      </c>
      <c r="J21" s="3">
        <v>120</v>
      </c>
    </row>
    <row r="22" spans="1:10" x14ac:dyDescent="0.45">
      <c r="A22" s="6" t="s">
        <v>83</v>
      </c>
      <c r="B22" s="1" t="s">
        <v>84</v>
      </c>
      <c r="D22" s="2" t="s">
        <v>46</v>
      </c>
      <c r="J22" s="3">
        <v>200</v>
      </c>
    </row>
    <row r="23" spans="1:10" x14ac:dyDescent="0.45">
      <c r="A23" s="6" t="s">
        <v>85</v>
      </c>
      <c r="B23" s="1" t="s">
        <v>86</v>
      </c>
      <c r="E23" s="2" t="s">
        <v>46</v>
      </c>
      <c r="J23" s="3">
        <v>568</v>
      </c>
    </row>
    <row r="24" spans="1:10" x14ac:dyDescent="0.45">
      <c r="A24" s="6" t="s">
        <v>100</v>
      </c>
      <c r="B24" s="1" t="s">
        <v>87</v>
      </c>
      <c r="F24" s="2" t="s">
        <v>46</v>
      </c>
      <c r="J24" s="3">
        <v>140</v>
      </c>
    </row>
    <row r="25" spans="1:10" x14ac:dyDescent="0.45">
      <c r="A25" s="6" t="s">
        <v>88</v>
      </c>
      <c r="B25" s="1" t="s">
        <v>89</v>
      </c>
      <c r="I25" s="2" t="s">
        <v>46</v>
      </c>
      <c r="J25" s="3">
        <v>206</v>
      </c>
    </row>
    <row r="26" spans="1:10" x14ac:dyDescent="0.45">
      <c r="A26" s="6" t="s">
        <v>90</v>
      </c>
      <c r="B26" s="1" t="s">
        <v>91</v>
      </c>
      <c r="C26" s="2" t="s">
        <v>46</v>
      </c>
      <c r="J26" s="3">
        <v>650</v>
      </c>
    </row>
    <row r="27" spans="1:10" x14ac:dyDescent="0.45">
      <c r="A27" s="6" t="s">
        <v>92</v>
      </c>
      <c r="B27" s="1" t="s">
        <v>93</v>
      </c>
      <c r="E27" s="2" t="s">
        <v>46</v>
      </c>
      <c r="J27" s="3">
        <v>354</v>
      </c>
    </row>
    <row r="28" spans="1:10" x14ac:dyDescent="0.45">
      <c r="A28" s="6" t="s">
        <v>94</v>
      </c>
      <c r="B28" s="1" t="s">
        <v>95</v>
      </c>
      <c r="F28" s="2" t="s">
        <v>46</v>
      </c>
      <c r="J28" s="3">
        <v>182</v>
      </c>
    </row>
    <row r="30" spans="1:10" ht="15" customHeight="1" x14ac:dyDescent="0.45">
      <c r="A30" s="13" t="s">
        <v>96</v>
      </c>
      <c r="B30" s="13"/>
      <c r="C30" s="2">
        <f>COUNTA(C2:C28)</f>
        <v>6</v>
      </c>
      <c r="D30" s="2">
        <f t="shared" ref="D30:I30" si="0">COUNTA(D2:D28)</f>
        <v>3</v>
      </c>
      <c r="E30" s="2">
        <f t="shared" si="0"/>
        <v>5</v>
      </c>
      <c r="F30" s="2">
        <f t="shared" si="0"/>
        <v>4</v>
      </c>
      <c r="G30" s="2">
        <f t="shared" si="0"/>
        <v>3</v>
      </c>
      <c r="H30" s="2">
        <f t="shared" si="0"/>
        <v>3</v>
      </c>
      <c r="I30" s="2">
        <f t="shared" si="0"/>
        <v>3</v>
      </c>
    </row>
    <row r="31" spans="1:10" x14ac:dyDescent="0.45">
      <c r="A31" s="14" t="s">
        <v>97</v>
      </c>
      <c r="B31" s="14"/>
      <c r="C31" s="2">
        <f>SUMIF(C2:C28,"=x",$J$2:$J$28)</f>
        <v>3672</v>
      </c>
      <c r="D31" s="2">
        <f t="shared" ref="D31:I31" si="1">SUMIF(D2:D28,"=x",$J$2:$J$28)</f>
        <v>905</v>
      </c>
      <c r="E31" s="2">
        <f t="shared" si="1"/>
        <v>2085</v>
      </c>
      <c r="F31" s="2">
        <f t="shared" si="1"/>
        <v>1176</v>
      </c>
      <c r="G31" s="2">
        <f t="shared" si="1"/>
        <v>1023</v>
      </c>
      <c r="H31" s="2">
        <f t="shared" si="1"/>
        <v>351</v>
      </c>
      <c r="I31" s="2">
        <f t="shared" si="1"/>
        <v>540</v>
      </c>
    </row>
  </sheetData>
  <mergeCells count="2">
    <mergeCell ref="A30:B30"/>
    <mergeCell ref="A31:B3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9C3E-B7B6-4183-8ABD-8426085C7F6F}">
  <dimension ref="A1:S10"/>
  <sheetViews>
    <sheetView workbookViewId="0">
      <selection activeCell="I20" sqref="I20"/>
    </sheetView>
  </sheetViews>
  <sheetFormatPr defaultRowHeight="14.4" x14ac:dyDescent="0.3"/>
  <sheetData>
    <row r="1" spans="1:19" ht="19.2" x14ac:dyDescent="0.3">
      <c r="A1" s="6" t="s">
        <v>67</v>
      </c>
      <c r="B1" s="6" t="s">
        <v>69</v>
      </c>
      <c r="C1" s="6" t="s">
        <v>99</v>
      </c>
      <c r="D1" s="6" t="s">
        <v>71</v>
      </c>
      <c r="E1" s="6" t="s">
        <v>73</v>
      </c>
      <c r="F1" s="6" t="s">
        <v>75</v>
      </c>
      <c r="G1" s="6" t="s">
        <v>77</v>
      </c>
      <c r="H1" s="6" t="s">
        <v>79</v>
      </c>
      <c r="I1" s="6" t="s">
        <v>81</v>
      </c>
      <c r="J1" s="6" t="s">
        <v>83</v>
      </c>
      <c r="K1" s="6" t="s">
        <v>85</v>
      </c>
      <c r="L1" s="6" t="s">
        <v>100</v>
      </c>
      <c r="M1" s="6" t="s">
        <v>88</v>
      </c>
      <c r="N1" s="6" t="s">
        <v>90</v>
      </c>
      <c r="O1" s="6" t="s">
        <v>92</v>
      </c>
      <c r="P1" s="6" t="s">
        <v>94</v>
      </c>
      <c r="Q1" s="7"/>
      <c r="R1" s="13" t="s">
        <v>96</v>
      </c>
      <c r="S1" s="14" t="s">
        <v>97</v>
      </c>
    </row>
    <row r="2" spans="1:19" ht="19.2" x14ac:dyDescent="0.45">
      <c r="A2" s="1" t="s">
        <v>68</v>
      </c>
      <c r="B2" s="1" t="s">
        <v>60</v>
      </c>
      <c r="C2" s="1" t="s">
        <v>70</v>
      </c>
      <c r="D2" s="1" t="s">
        <v>72</v>
      </c>
      <c r="E2" s="1" t="s">
        <v>74</v>
      </c>
      <c r="F2" s="1" t="s">
        <v>76</v>
      </c>
      <c r="G2" s="1" t="s">
        <v>78</v>
      </c>
      <c r="H2" s="1" t="s">
        <v>80</v>
      </c>
      <c r="I2" s="1" t="s">
        <v>82</v>
      </c>
      <c r="J2" s="1" t="s">
        <v>84</v>
      </c>
      <c r="K2" s="1" t="s">
        <v>86</v>
      </c>
      <c r="L2" s="1" t="s">
        <v>87</v>
      </c>
      <c r="M2" s="1" t="s">
        <v>89</v>
      </c>
      <c r="N2" s="1" t="s">
        <v>91</v>
      </c>
      <c r="O2" s="1" t="s">
        <v>93</v>
      </c>
      <c r="P2" s="1" t="s">
        <v>95</v>
      </c>
      <c r="Q2" s="1"/>
      <c r="R2" s="13"/>
      <c r="S2" s="14"/>
    </row>
    <row r="3" spans="1:19" ht="19.2" x14ac:dyDescent="0.45">
      <c r="A3" s="2"/>
      <c r="B3" s="2"/>
      <c r="C3" s="2" t="s">
        <v>46</v>
      </c>
      <c r="D3" s="2"/>
      <c r="E3" s="2"/>
      <c r="F3" s="2" t="s">
        <v>46</v>
      </c>
      <c r="G3" s="2"/>
      <c r="H3" s="2"/>
      <c r="I3" s="2"/>
      <c r="J3" s="2"/>
      <c r="K3" s="2"/>
      <c r="L3" s="2"/>
      <c r="M3" s="2"/>
      <c r="N3" s="2" t="s">
        <v>46</v>
      </c>
      <c r="O3" s="2"/>
      <c r="P3" s="2"/>
      <c r="Q3" s="2"/>
      <c r="R3" s="2">
        <f>COUNTA(#REF!)</f>
        <v>1</v>
      </c>
      <c r="S3" s="2" t="e">
        <f>SUMIF(#REF!,"=x",#REF!)</f>
        <v>#REF!</v>
      </c>
    </row>
    <row r="4" spans="1:19" ht="19.2" x14ac:dyDescent="0.45">
      <c r="A4" s="2"/>
      <c r="B4" s="2"/>
      <c r="C4" s="2"/>
      <c r="D4" s="2"/>
      <c r="E4" s="2" t="s">
        <v>46</v>
      </c>
      <c r="F4" s="2"/>
      <c r="G4" s="2"/>
      <c r="H4" s="2"/>
      <c r="I4" s="2"/>
      <c r="J4" s="2" t="s">
        <v>46</v>
      </c>
      <c r="K4" s="2"/>
      <c r="L4" s="2"/>
      <c r="M4" s="2"/>
      <c r="N4" s="2"/>
      <c r="O4" s="2"/>
      <c r="P4" s="2"/>
      <c r="Q4" s="2"/>
      <c r="R4" s="2">
        <f>COUNTA(#REF!)</f>
        <v>1</v>
      </c>
      <c r="S4" s="2" t="e">
        <f>SUMIF(#REF!,"=x",#REF!)</f>
        <v>#REF!</v>
      </c>
    </row>
    <row r="5" spans="1:19" ht="19.2" x14ac:dyDescent="0.45">
      <c r="A5" s="2"/>
      <c r="B5" s="2"/>
      <c r="C5" s="2"/>
      <c r="D5" s="2"/>
      <c r="E5" s="2"/>
      <c r="F5" s="2"/>
      <c r="G5" s="2" t="s">
        <v>46</v>
      </c>
      <c r="H5" s="2"/>
      <c r="I5" s="2"/>
      <c r="J5" s="2"/>
      <c r="K5" s="2" t="s">
        <v>46</v>
      </c>
      <c r="L5" s="2"/>
      <c r="M5" s="2"/>
      <c r="N5" s="2"/>
      <c r="O5" s="2" t="s">
        <v>46</v>
      </c>
      <c r="P5" s="2"/>
      <c r="Q5" s="2"/>
      <c r="R5" s="2">
        <f>COUNTA(#REF!)</f>
        <v>1</v>
      </c>
      <c r="S5" s="2" t="e">
        <f>SUMIF(#REF!,"=x",#REF!)</f>
        <v>#REF!</v>
      </c>
    </row>
    <row r="6" spans="1:19" ht="19.2" x14ac:dyDescent="0.45">
      <c r="A6" s="2"/>
      <c r="B6" s="2"/>
      <c r="C6" s="2"/>
      <c r="D6" s="2" t="s">
        <v>46</v>
      </c>
      <c r="E6" s="2"/>
      <c r="F6" s="2"/>
      <c r="G6" s="2"/>
      <c r="H6" s="2"/>
      <c r="I6" s="2"/>
      <c r="J6" s="2"/>
      <c r="K6" s="2"/>
      <c r="L6" s="2" t="s">
        <v>46</v>
      </c>
      <c r="M6" s="2"/>
      <c r="N6" s="2"/>
      <c r="O6" s="2"/>
      <c r="P6" s="2" t="s">
        <v>46</v>
      </c>
      <c r="Q6" s="2"/>
      <c r="R6" s="2">
        <f>COUNTA(#REF!)</f>
        <v>1</v>
      </c>
      <c r="S6" s="2" t="e">
        <f>SUMIF(#REF!,"=x",#REF!)</f>
        <v>#REF!</v>
      </c>
    </row>
    <row r="7" spans="1:19" ht="19.2" x14ac:dyDescent="0.45">
      <c r="A7" s="2" t="s">
        <v>46</v>
      </c>
      <c r="B7" s="2"/>
      <c r="C7" s="2"/>
      <c r="D7" s="2"/>
      <c r="E7" s="2"/>
      <c r="F7" s="2"/>
      <c r="G7" s="2"/>
      <c r="H7" s="2" t="s">
        <v>46</v>
      </c>
      <c r="I7" s="2"/>
      <c r="J7" s="2"/>
      <c r="K7" s="2"/>
      <c r="L7" s="2"/>
      <c r="M7" s="2"/>
      <c r="N7" s="2"/>
      <c r="O7" s="2"/>
      <c r="P7" s="2"/>
      <c r="Q7" s="2"/>
      <c r="R7" s="2">
        <f>COUNTA(#REF!)</f>
        <v>1</v>
      </c>
      <c r="S7" s="2" t="e">
        <f>SUMIF(#REF!,"=x",#REF!)</f>
        <v>#REF!</v>
      </c>
    </row>
    <row r="8" spans="1:19" ht="19.2" x14ac:dyDescent="0.45">
      <c r="A8" s="2"/>
      <c r="B8" s="2" t="s">
        <v>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f>COUNTA(#REF!)</f>
        <v>1</v>
      </c>
      <c r="S8" s="2" t="e">
        <f>SUMIF(#REF!,"=x",#REF!)</f>
        <v>#REF!</v>
      </c>
    </row>
    <row r="9" spans="1:19" ht="19.2" x14ac:dyDescent="0.45">
      <c r="A9" s="2"/>
      <c r="B9" s="2"/>
      <c r="C9" s="2"/>
      <c r="D9" s="2"/>
      <c r="E9" s="2"/>
      <c r="F9" s="2"/>
      <c r="G9" s="2"/>
      <c r="H9" s="2"/>
      <c r="I9" s="2" t="s">
        <v>46</v>
      </c>
      <c r="J9" s="2"/>
      <c r="K9" s="2"/>
      <c r="L9" s="2"/>
      <c r="M9" s="2" t="s">
        <v>46</v>
      </c>
      <c r="N9" s="2"/>
      <c r="O9" s="2"/>
      <c r="P9" s="2"/>
      <c r="Q9" s="2"/>
      <c r="R9" s="2">
        <f>COUNTA(#REF!)</f>
        <v>1</v>
      </c>
      <c r="S9" s="2" t="e">
        <f>SUMIF(#REF!,"=x",#REF!)</f>
        <v>#REF!</v>
      </c>
    </row>
    <row r="10" spans="1:19" ht="19.2" x14ac:dyDescent="0.45">
      <c r="A10" s="3">
        <v>245</v>
      </c>
      <c r="B10" s="3">
        <v>300</v>
      </c>
      <c r="C10" s="3">
        <v>245</v>
      </c>
      <c r="D10" s="3">
        <v>754</v>
      </c>
      <c r="E10" s="3">
        <v>185</v>
      </c>
      <c r="F10" s="3">
        <v>456</v>
      </c>
      <c r="G10" s="3">
        <v>358</v>
      </c>
      <c r="H10" s="3">
        <v>200</v>
      </c>
      <c r="I10" s="3">
        <v>120</v>
      </c>
      <c r="J10" s="3">
        <v>200</v>
      </c>
      <c r="K10" s="3">
        <v>568</v>
      </c>
      <c r="L10" s="3">
        <v>140</v>
      </c>
      <c r="M10" s="3">
        <v>206</v>
      </c>
      <c r="N10" s="3">
        <v>650</v>
      </c>
      <c r="O10" s="3">
        <v>354</v>
      </c>
      <c r="P10" s="3">
        <v>182</v>
      </c>
      <c r="Q10" s="1"/>
      <c r="R10" s="1"/>
      <c r="S10" s="1"/>
    </row>
  </sheetData>
  <mergeCells count="2">
    <mergeCell ref="R1:R2"/>
    <mergeCell ref="S1:S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a772d76-d47d-4a46-9185-0577efcb2325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53F0F2CC8F44D94FA8BC846C2E2B2" ma:contentTypeVersion="11" ma:contentTypeDescription="Create a new document." ma:contentTypeScope="" ma:versionID="08df8353d2cee3f82e292c6958ed6588">
  <xsd:schema xmlns:xsd="http://www.w3.org/2001/XMLSchema" xmlns:xs="http://www.w3.org/2001/XMLSchema" xmlns:p="http://schemas.microsoft.com/office/2006/metadata/properties" xmlns:ns2="b3feda1e-f783-453f-a59d-27f4b6030704" xmlns:ns3="0a772d76-d47d-4a46-9185-0577efcb2325" targetNamespace="http://schemas.microsoft.com/office/2006/metadata/properties" ma:root="true" ma:fieldsID="3e6bbbe76c0612c8fef1527aa4df7e2d" ns2:_="" ns3:_="">
    <xsd:import namespace="b3feda1e-f783-453f-a59d-27f4b6030704"/>
    <xsd:import namespace="0a772d76-d47d-4a46-9185-0577efcb23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eda1e-f783-453f-a59d-27f4b6030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72d76-d47d-4a46-9185-0577efcb23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7C9D5E-8334-4BF2-BD8C-B556B376DEB1}">
  <ds:schemaRefs>
    <ds:schemaRef ds:uri="http://purl.org/dc/dcmitype/"/>
    <ds:schemaRef ds:uri="b3feda1e-f783-453f-a59d-27f4b6030704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a772d76-d47d-4a46-9185-0577efcb232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B546C2D-786B-4B58-B13F-A898F961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eda1e-f783-453f-a59d-27f4b6030704"/>
    <ds:schemaRef ds:uri="0a772d76-d47d-4a46-9185-0577efcb23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9330F6-3C43-4FA0-BAA4-0C4BF60052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Outsourcing</vt:lpstr>
      <vt:lpstr>Shipping Cost</vt:lpstr>
      <vt:lpstr>Flowers</vt:lpstr>
      <vt:lpstr>Sheet2</vt:lpstr>
      <vt:lpstr>Shipping Cost Chart</vt:lpstr>
      <vt:lpstr>'Shipping Cost'!Print_Area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Outsourcing</dc:title>
  <dc:subject/>
  <dc:creator/>
  <cp:keywords/>
  <dc:description/>
  <cp:lastModifiedBy/>
  <cp:revision>1</cp:revision>
  <dcterms:created xsi:type="dcterms:W3CDTF">2020-09-29T17:21:32Z</dcterms:created>
  <dcterms:modified xsi:type="dcterms:W3CDTF">2024-10-28T16:14:05Z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159100</vt:r8>
  </property>
  <property fmtid="{D5CDD505-2E9C-101B-9397-08002B2CF9AE}" pid="3" name="ContentTypeId">
    <vt:lpwstr>0x01010067753F0F2CC8F44D94FA8BC846C2E2B2</vt:lpwstr>
  </property>
  <property fmtid="{D5CDD505-2E9C-101B-9397-08002B2CF9AE}" pid="4" name="ComplianceAssetId">
    <vt:lpwstr/>
  </property>
</Properties>
</file>