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abriel/Dropbox/Documentos/Work/ramos-UV/ramos-dictados/ICI517-Programación Paralela/"/>
    </mc:Choice>
  </mc:AlternateContent>
  <xr:revisionPtr revIDLastSave="0" documentId="13_ncr:1_{06221A3C-7D2C-2743-BDFE-C455F0A410EA}" xr6:coauthVersionLast="47" xr6:coauthVersionMax="47" xr10:uidLastSave="{00000000-0000-0000-0000-000000000000}"/>
  <bookViews>
    <workbookView xWindow="1820" yWindow="7080" windowWidth="36160" windowHeight="19440" xr2:uid="{00000000-000D-0000-FFFF-FFFF00000000}"/>
  </bookViews>
  <sheets>
    <sheet name="Consolidado" sheetId="1" r:id="rId1"/>
    <sheet name="Tarea#1" sheetId="2" r:id="rId2"/>
    <sheet name="Tarea#2" sheetId="3" r:id="rId3"/>
    <sheet name="Tarea#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" i="1" l="1"/>
  <c r="AA14" i="4"/>
  <c r="AA13" i="4"/>
  <c r="AA12" i="4"/>
  <c r="Y14" i="4"/>
  <c r="Y13" i="4"/>
  <c r="Y12" i="4"/>
  <c r="Y10" i="4"/>
  <c r="Y9" i="4"/>
  <c r="Y6" i="4"/>
  <c r="Y5" i="4"/>
  <c r="Y4" i="4"/>
  <c r="S14" i="4"/>
  <c r="S13" i="4"/>
  <c r="S12" i="4"/>
  <c r="V6" i="1"/>
  <c r="V4" i="1"/>
  <c r="AD16" i="1"/>
  <c r="AB16" i="1"/>
  <c r="Z12" i="1"/>
  <c r="AB12" i="1" s="1"/>
  <c r="AD12" i="1" s="1"/>
  <c r="Z13" i="1"/>
  <c r="AB13" i="1" s="1"/>
  <c r="AD13" i="1" s="1"/>
  <c r="Z14" i="1"/>
  <c r="AB14" i="1" s="1"/>
  <c r="AD14" i="1" s="1"/>
  <c r="Z16" i="1"/>
  <c r="S4" i="4"/>
  <c r="S5" i="4"/>
  <c r="S6" i="4"/>
  <c r="AA6" i="4" s="1"/>
  <c r="Z6" i="1" s="1"/>
  <c r="AB6" i="1" s="1"/>
  <c r="AD6" i="1" s="1"/>
  <c r="S9" i="4"/>
  <c r="AA9" i="4" s="1"/>
  <c r="Z9" i="1" s="1"/>
  <c r="AB9" i="1" s="1"/>
  <c r="AD9" i="1" s="1"/>
  <c r="S10" i="4"/>
  <c r="Y16" i="4"/>
  <c r="S16" i="4"/>
  <c r="AA16" i="4" s="1"/>
  <c r="V14" i="1"/>
  <c r="V13" i="1"/>
  <c r="V12" i="1"/>
  <c r="V10" i="1"/>
  <c r="V9" i="1"/>
  <c r="V5" i="1"/>
  <c r="V16" i="1"/>
  <c r="Y5" i="1"/>
  <c r="Y6" i="1"/>
  <c r="Y9" i="1"/>
  <c r="Y16" i="1"/>
  <c r="Y4" i="1"/>
  <c r="AA5" i="3"/>
  <c r="AA6" i="3"/>
  <c r="AA9" i="3"/>
  <c r="AA16" i="3"/>
  <c r="AA4" i="3"/>
  <c r="Y10" i="3"/>
  <c r="Y16" i="3"/>
  <c r="Y6" i="3"/>
  <c r="Y9" i="3"/>
  <c r="Y5" i="3"/>
  <c r="Y4" i="3"/>
  <c r="S5" i="3"/>
  <c r="S6" i="3"/>
  <c r="S9" i="3"/>
  <c r="S10" i="3"/>
  <c r="S16" i="3"/>
  <c r="S4" i="3"/>
  <c r="K21" i="1"/>
  <c r="K20" i="1"/>
  <c r="K19" i="1"/>
  <c r="Y21" i="1" l="1"/>
  <c r="AA10" i="4"/>
  <c r="Z10" i="1" s="1"/>
  <c r="AB10" i="1" s="1"/>
  <c r="AD10" i="1" s="1"/>
  <c r="AA4" i="4"/>
  <c r="Z4" i="1" s="1"/>
  <c r="AB4" i="1" s="1"/>
  <c r="AD4" i="1" s="1"/>
  <c r="AA5" i="4"/>
  <c r="Z5" i="1" s="1"/>
  <c r="AB5" i="1" s="1"/>
  <c r="AD5" i="1" s="1"/>
  <c r="Y20" i="1"/>
  <c r="Y19" i="1"/>
  <c r="AA10" i="3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N21" i="1"/>
  <c r="N20" i="1"/>
  <c r="N19" i="1"/>
  <c r="O17" i="2"/>
  <c r="O15" i="2"/>
  <c r="O14" i="2"/>
  <c r="P14" i="2" s="1"/>
  <c r="Q14" i="2" s="1"/>
  <c r="X13" i="1" s="1"/>
  <c r="O13" i="2"/>
  <c r="P13" i="2" s="1"/>
  <c r="Q13" i="2" s="1"/>
  <c r="O12" i="2"/>
  <c r="P12" i="2" s="1"/>
  <c r="Q12" i="2" s="1"/>
  <c r="O11" i="2"/>
  <c r="P11" i="2" s="1"/>
  <c r="Q11" i="2" s="1"/>
  <c r="X10" i="1" s="1"/>
  <c r="O10" i="2"/>
  <c r="P10" i="2" s="1"/>
  <c r="Q10" i="2" s="1"/>
  <c r="X9" i="1" s="1"/>
  <c r="O9" i="2"/>
  <c r="O8" i="2"/>
  <c r="O7" i="2"/>
  <c r="O6" i="2"/>
  <c r="O5" i="2"/>
  <c r="O4" i="2"/>
  <c r="O1" i="2"/>
  <c r="P15" i="2" l="1"/>
  <c r="Q15" i="2" s="1"/>
  <c r="X14" i="1" s="1"/>
  <c r="P5" i="2"/>
  <c r="Q5" i="2" s="1"/>
  <c r="X5" i="1" s="1"/>
  <c r="P8" i="2"/>
  <c r="Q8" i="2" s="1"/>
  <c r="P4" i="2"/>
  <c r="Q4" i="2" s="1"/>
  <c r="X4" i="1" s="1"/>
  <c r="P6" i="2"/>
  <c r="Q6" i="2" s="1"/>
  <c r="X6" i="1" s="1"/>
  <c r="P17" i="2"/>
  <c r="Q17" i="2" s="1"/>
  <c r="X16" i="1" s="1"/>
  <c r="P9" i="2"/>
  <c r="Q9" i="2" s="1"/>
  <c r="P7" i="2"/>
  <c r="Q7" i="2" s="1"/>
  <c r="X21" i="1" l="1"/>
  <c r="X19" i="1"/>
  <c r="X20" i="1"/>
</calcChain>
</file>

<file path=xl/sharedStrings.xml><?xml version="1.0" encoding="utf-8"?>
<sst xmlns="http://schemas.openxmlformats.org/spreadsheetml/2006/main" count="398" uniqueCount="141">
  <si>
    <t xml:space="preserve"> Nº</t>
  </si>
  <si>
    <t xml:space="preserve"> Rut Alumno</t>
  </si>
  <si>
    <t xml:space="preserve"> Paterno</t>
  </si>
  <si>
    <t xml:space="preserve"> Materno</t>
  </si>
  <si>
    <t xml:space="preserve"> Nombres</t>
  </si>
  <si>
    <t xml:space="preserve"> Correo UV</t>
  </si>
  <si>
    <t xml:space="preserve"> 18584961-9</t>
  </si>
  <si>
    <t xml:space="preserve"> ALVIÑA              </t>
  </si>
  <si>
    <t xml:space="preserve"> BAOS                     </t>
  </si>
  <si>
    <t xml:space="preserve"> CAMILO IGNACIO                     </t>
  </si>
  <si>
    <t xml:space="preserve"> CAMILO.ALVINA@alumnos.uv.cl</t>
  </si>
  <si>
    <t xml:space="preserve"> 20067633-5</t>
  </si>
  <si>
    <t xml:space="preserve"> CABRERA             </t>
  </si>
  <si>
    <t xml:space="preserve"> CHACANO                  </t>
  </si>
  <si>
    <t xml:space="preserve"> EDUARDO ANTONIO                    </t>
  </si>
  <si>
    <t xml:space="preserve"> EDUARDO.CABRERA@alumnos.uv.cl</t>
  </si>
  <si>
    <t xml:space="preserve"> 20183303-5</t>
  </si>
  <si>
    <t xml:space="preserve"> CISTERNAS           </t>
  </si>
  <si>
    <t xml:space="preserve"> RAMÍREZ                  </t>
  </si>
  <si>
    <t xml:space="preserve"> CELSO SEBASTIÁN                    </t>
  </si>
  <si>
    <t xml:space="preserve"> CELSO.CISTERNAS@alumnos.uv.cl</t>
  </si>
  <si>
    <t xml:space="preserve"> 19773392-6</t>
  </si>
  <si>
    <t xml:space="preserve"> ESPINOZA            </t>
  </si>
  <si>
    <t xml:space="preserve"> NUÑEZ                    </t>
  </si>
  <si>
    <t xml:space="preserve"> MIGUEL ANGEL                       </t>
  </si>
  <si>
    <t xml:space="preserve"> MIGUEL.ESPINOZA@alumnos.uv.cl</t>
  </si>
  <si>
    <t xml:space="preserve"> 19012457-6</t>
  </si>
  <si>
    <t xml:space="preserve"> VILLAGRÁN           </t>
  </si>
  <si>
    <t xml:space="preserve"> ROBLES                   </t>
  </si>
  <si>
    <t xml:space="preserve"> IGNACIO ANDRÉS                     </t>
  </si>
  <si>
    <t xml:space="preserve"> IGNACIO.VILLAGRAN@alumnos.uv.cl</t>
  </si>
  <si>
    <t xml:space="preserve"> 23809347-3</t>
  </si>
  <si>
    <t xml:space="preserve"> GONZÁLEZ            </t>
  </si>
  <si>
    <t xml:space="preserve"> MORALES                  </t>
  </si>
  <si>
    <t xml:space="preserve"> TOMÁS ANDRÉS                       </t>
  </si>
  <si>
    <t xml:space="preserve"> TOMAS.GONZALEZ@alumnos.uv.cl</t>
  </si>
  <si>
    <t xml:space="preserve"> 19817247-2</t>
  </si>
  <si>
    <t xml:space="preserve"> MUÑOZ               </t>
  </si>
  <si>
    <t xml:space="preserve"> FUENTES                  </t>
  </si>
  <si>
    <t xml:space="preserve"> ANA POULETTE NICOLE                </t>
  </si>
  <si>
    <t xml:space="preserve"> ANA.MUNOZ@alumnos.uv.cl</t>
  </si>
  <si>
    <t xml:space="preserve"> 19772624-5</t>
  </si>
  <si>
    <t xml:space="preserve"> OLIVEROS            </t>
  </si>
  <si>
    <t xml:space="preserve"> VERA                     </t>
  </si>
  <si>
    <t xml:space="preserve"> ALEJANDRO JAVIER                   </t>
  </si>
  <si>
    <t xml:space="preserve"> ALEJANDRO.OLIVEROS@alumnos.uv.cl</t>
  </si>
  <si>
    <t xml:space="preserve"> 19600867-5</t>
  </si>
  <si>
    <t xml:space="preserve"> ROJAS               </t>
  </si>
  <si>
    <t xml:space="preserve"> REYES                    </t>
  </si>
  <si>
    <t xml:space="preserve"> MANUEL ENRIQUE                     </t>
  </si>
  <si>
    <t xml:space="preserve"> MANUEL.ROJAS@alumnos.uv.cl</t>
  </si>
  <si>
    <t xml:space="preserve"> 16753023-0</t>
  </si>
  <si>
    <t xml:space="preserve"> URRUTIA             </t>
  </si>
  <si>
    <t xml:space="preserve"> AGUILERA                 </t>
  </si>
  <si>
    <t xml:space="preserve"> OSCAR ALEJANDRO                    </t>
  </si>
  <si>
    <t xml:space="preserve"> OSCAR.URRUTIA@alumnos.uv.cl</t>
  </si>
  <si>
    <t>INC403</t>
  </si>
  <si>
    <t>ICI517</t>
  </si>
  <si>
    <t xml:space="preserve"> PABLO.MOLINA@alumnos.uv.cl</t>
  </si>
  <si>
    <t xml:space="preserve"> PABLO ANDRÉS                       </t>
  </si>
  <si>
    <t xml:space="preserve"> PEDRERO                  </t>
  </si>
  <si>
    <t xml:space="preserve"> MOLINA              </t>
  </si>
  <si>
    <t xml:space="preserve"> 15076604-4</t>
  </si>
  <si>
    <t xml:space="preserve"> IEJ401</t>
  </si>
  <si>
    <t>ICI525</t>
  </si>
  <si>
    <t xml:space="preserve"> 20156854-4</t>
  </si>
  <si>
    <t xml:space="preserve"> FAÚNDEZ             </t>
  </si>
  <si>
    <t xml:space="preserve"> GARCÍA                   </t>
  </si>
  <si>
    <t xml:space="preserve"> ALONSO BENJAMÍN                    </t>
  </si>
  <si>
    <t xml:space="preserve"> ALONSO.FAUNDEZ@alumnos.uv.cl</t>
  </si>
  <si>
    <t>Control 1</t>
  </si>
  <si>
    <t>CAMILO.ALVINA@alumnos.uv.cl</t>
  </si>
  <si>
    <t>EDUARDO.CABRERA@alumnos.uv.cl</t>
  </si>
  <si>
    <t>CELSO.CISTERNAS@alumnos.uv.cl</t>
  </si>
  <si>
    <t>ANA.MUNOZ@alumnos.uv.cl</t>
  </si>
  <si>
    <t>ALEJANDRO.OLIVEROS@alumnos.uv.cl</t>
  </si>
  <si>
    <t>MANUEL.ROJAS@alumnos.uv.cl</t>
  </si>
  <si>
    <t>OSCAR.URRUTIA@alumnos.uv.cl</t>
  </si>
  <si>
    <t>PABLO.MOLINA@alumnos.uv.cl</t>
  </si>
  <si>
    <t>ALONSO.FAUNDEZ@alumnos.uv.cl</t>
  </si>
  <si>
    <t>Control 2</t>
  </si>
  <si>
    <t>ANTONIO</t>
  </si>
  <si>
    <t>ISSER</t>
  </si>
  <si>
    <t>A01732213@tec.mx</t>
  </si>
  <si>
    <t>Genera correctamente los tres gráficos (3pts)</t>
  </si>
  <si>
    <t>Se ejecuta correctamente como script (./script) (1pts)</t>
  </si>
  <si>
    <t>El script no necesita modificarse para que funcione (1pts)</t>
  </si>
  <si>
    <t>El script está debidamente comentado (1pts)</t>
  </si>
  <si>
    <t>Ptje</t>
  </si>
  <si>
    <t>Nota</t>
  </si>
  <si>
    <t>Tarea 1</t>
  </si>
  <si>
    <t>No entrega</t>
  </si>
  <si>
    <t>OK</t>
  </si>
  <si>
    <t>Control 3</t>
  </si>
  <si>
    <t>Control 4</t>
  </si>
  <si>
    <t>Tarea 2</t>
  </si>
  <si>
    <t>Tarea 3</t>
  </si>
  <si>
    <t>priv. Key</t>
  </si>
  <si>
    <t xml:space="preserve"> CAMILO.*@alumnos.uv.cl</t>
  </si>
  <si>
    <t xml:space="preserve"> EDUARDO.*@alumnos.uv.cl</t>
  </si>
  <si>
    <t xml:space="preserve"> CELSO.*@alumnos.uv.cl</t>
  </si>
  <si>
    <t xml:space="preserve"> ANA.*@alumnos.uv.cl</t>
  </si>
  <si>
    <t xml:space="preserve"> ALEJANDRO.*@alumnos.uv.cl</t>
  </si>
  <si>
    <t xml:space="preserve"> MANUEL.*@alumnos.uv.cl</t>
  </si>
  <si>
    <t xml:space="preserve"> OSCAR.*@alumnos.uv.cl</t>
  </si>
  <si>
    <t xml:space="preserve"> PABLO.*@alumnos.uv.cl</t>
  </si>
  <si>
    <t xml:space="preserve"> ALONSO.*@alumnos.uv.cl</t>
  </si>
  <si>
    <t>A*@tec.mx</t>
  </si>
  <si>
    <t>Correo</t>
  </si>
  <si>
    <t>Control 5</t>
  </si>
  <si>
    <t>Control 6</t>
  </si>
  <si>
    <t>Prom</t>
  </si>
  <si>
    <t>Media</t>
  </si>
  <si>
    <t>sd</t>
  </si>
  <si>
    <t>Certamen1</t>
  </si>
  <si>
    <t>Entrega informe</t>
  </si>
  <si>
    <t>NO</t>
  </si>
  <si>
    <t>Entrega Código Fuente</t>
  </si>
  <si>
    <t>Explica los algoritmos a utilizar</t>
  </si>
  <si>
    <t>Realiza un análisis objetivo de los resultados obtenidos</t>
  </si>
  <si>
    <t>Formato</t>
  </si>
  <si>
    <t>Ortografía y gramática</t>
  </si>
  <si>
    <t>Informe</t>
  </si>
  <si>
    <t>Descripción de las herramientas  de experimentación</t>
  </si>
  <si>
    <t>Describe cómo se realizaron los experimentos</t>
  </si>
  <si>
    <t>Completa correctamente los métodos Doijk() y Dokij()</t>
  </si>
  <si>
    <t>compila sin errores</t>
  </si>
  <si>
    <t>Ejecuta sin errores y entrega los datos en el formato pedido.</t>
  </si>
  <si>
    <t>Script de experimentos ejecuta sin errores y entrega los datos en el formato pedido</t>
  </si>
  <si>
    <t>Código</t>
  </si>
  <si>
    <t>muestra rowsxcols en vez del dato correcto</t>
  </si>
  <si>
    <t>---repeticiones está mal programado</t>
  </si>
  <si>
    <t>Tarea#2</t>
  </si>
  <si>
    <t>Control 7</t>
  </si>
  <si>
    <t>Control 8</t>
  </si>
  <si>
    <t>Controles</t>
  </si>
  <si>
    <t>Tarea 4</t>
  </si>
  <si>
    <t>Tareas</t>
  </si>
  <si>
    <t>Final</t>
  </si>
  <si>
    <t>Tarea#3</t>
  </si>
  <si>
    <t>Certamen2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</si>
</sst>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2"/>
      <color indexed="72"/>
      <name val="Calibri"/>
      <family val="2"/>
      <scheme val="minor"/>
    </font>
    <font>
      <sz val="12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3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 wrapText="1"/>
    </xf>
    <xf numFmtId="0" fontId="3" fillId="4" borderId="0" xfId="0" applyNumberFormat="1" applyFont="1" applyFill="1" applyBorder="1" applyAlignment="1" applyProtection="1">
      <alignment horizontal="left" vertical="center" wrapText="1"/>
    </xf>
    <xf numFmtId="0" fontId="4" fillId="4" borderId="0" xfId="0" applyNumberFormat="1" applyFont="1" applyFill="1" applyBorder="1" applyAlignment="1" applyProtection="1">
      <alignment horizontal="left" vertical="center" wrapText="1"/>
    </xf>
    <xf numFmtId="0" fontId="2" fillId="4" borderId="0" xfId="0" applyNumberFormat="1" applyFont="1" applyFill="1" applyBorder="1" applyAlignment="1"/>
    <xf numFmtId="164" fontId="5" fillId="4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7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/>
    <xf numFmtId="9" fontId="8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8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49</xdr:row>
      <xdr:rowOff>12700</xdr:rowOff>
    </xdr:from>
    <xdr:to>
      <xdr:col>17</xdr:col>
      <xdr:colOff>228600</xdr:colOff>
      <xdr:row>51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8E7C9A-9627-F893-B0A6-6571920E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7200" y="11518900"/>
          <a:ext cx="6019800" cy="444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45</xdr:row>
      <xdr:rowOff>38100</xdr:rowOff>
    </xdr:from>
    <xdr:to>
      <xdr:col>17</xdr:col>
      <xdr:colOff>101600</xdr:colOff>
      <xdr:row>47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F1D872-0AC3-6B27-50E0-8E3A314F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2600" y="10731500"/>
          <a:ext cx="5867400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20</xdr:row>
      <xdr:rowOff>12700</xdr:rowOff>
    </xdr:from>
    <xdr:to>
      <xdr:col>22</xdr:col>
      <xdr:colOff>25400</xdr:colOff>
      <xdr:row>28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D227A5-CB22-9AD7-CD47-98CA0383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7700" y="5626100"/>
          <a:ext cx="10261600" cy="1714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53</xdr:row>
      <xdr:rowOff>12700</xdr:rowOff>
    </xdr:from>
    <xdr:to>
      <xdr:col>16</xdr:col>
      <xdr:colOff>469900</xdr:colOff>
      <xdr:row>55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1CC415-A2EF-F953-04B4-2816164F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57200" y="12331700"/>
          <a:ext cx="5588000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660400</xdr:colOff>
      <xdr:row>29</xdr:row>
      <xdr:rowOff>12700</xdr:rowOff>
    </xdr:from>
    <xdr:to>
      <xdr:col>21</xdr:col>
      <xdr:colOff>304800</xdr:colOff>
      <xdr:row>35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C81971-D859-4991-AB4B-2301F926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52300" y="7454900"/>
          <a:ext cx="9893300" cy="1397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23</xdr:col>
      <xdr:colOff>419100</xdr:colOff>
      <xdr:row>71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ACC6E5-5C74-0D93-4820-CBFF3E732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57200" y="12928600"/>
          <a:ext cx="1024890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zoomScaleNormal="100" workbookViewId="0">
      <pane xSplit="6" topLeftCell="G1" activePane="topRight" state="frozen"/>
      <selection pane="topRight" activeCell="L3" sqref="L3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21.5" style="2" customWidth="1"/>
    <col min="4" max="4" width="10.83203125" style="2" bestFit="1" customWidth="1"/>
    <col min="5" max="5" width="10.1640625" style="2" bestFit="1" customWidth="1"/>
    <col min="6" max="6" width="21" style="2" bestFit="1" customWidth="1"/>
    <col min="7" max="7" width="34" style="2" bestFit="1" customWidth="1"/>
    <col min="8" max="8" width="34" style="2" customWidth="1"/>
    <col min="9" max="10" width="8.83203125" style="2" customWidth="1"/>
    <col min="11" max="11" width="10.1640625" style="2" bestFit="1" customWidth="1"/>
    <col min="12" max="12" width="10.1640625" style="2" customWidth="1"/>
    <col min="13" max="267" width="8.83203125" style="2" customWidth="1"/>
    <col min="268" max="16384" width="10.83203125" style="2"/>
  </cols>
  <sheetData>
    <row r="1" spans="1:30" ht="20" customHeight="1" x14ac:dyDescent="0.2">
      <c r="A1" s="1"/>
      <c r="B1" s="1"/>
      <c r="F1" s="4"/>
      <c r="G1" s="4"/>
      <c r="H1" s="4"/>
      <c r="K1" s="29">
        <v>0.2</v>
      </c>
      <c r="L1" s="29">
        <v>0.3</v>
      </c>
      <c r="V1" s="29">
        <v>0.2</v>
      </c>
      <c r="AB1" s="29">
        <v>0.3</v>
      </c>
    </row>
    <row r="2" spans="1:30" ht="20" customHeight="1" x14ac:dyDescent="0.2">
      <c r="A2" s="5" t="s">
        <v>0</v>
      </c>
      <c r="B2" s="5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108</v>
      </c>
      <c r="I2" s="5" t="s">
        <v>97</v>
      </c>
      <c r="K2" s="5" t="s">
        <v>114</v>
      </c>
      <c r="L2" s="5" t="s">
        <v>140</v>
      </c>
      <c r="N2" s="5" t="s">
        <v>70</v>
      </c>
      <c r="O2" s="5" t="s">
        <v>80</v>
      </c>
      <c r="P2" s="5" t="s">
        <v>93</v>
      </c>
      <c r="Q2" s="5" t="s">
        <v>94</v>
      </c>
      <c r="R2" s="5" t="s">
        <v>109</v>
      </c>
      <c r="S2" s="5" t="s">
        <v>110</v>
      </c>
      <c r="T2" s="5" t="s">
        <v>133</v>
      </c>
      <c r="U2" s="5" t="s">
        <v>134</v>
      </c>
      <c r="V2" s="5" t="s">
        <v>135</v>
      </c>
      <c r="X2" s="5" t="s">
        <v>90</v>
      </c>
      <c r="Y2" s="5" t="s">
        <v>95</v>
      </c>
      <c r="Z2" s="5" t="s">
        <v>96</v>
      </c>
      <c r="AA2" s="5" t="s">
        <v>136</v>
      </c>
      <c r="AB2" s="5" t="s">
        <v>137</v>
      </c>
      <c r="AD2" s="5" t="s">
        <v>138</v>
      </c>
    </row>
    <row r="3" spans="1:30" ht="20" customHeight="1" x14ac:dyDescent="0.2">
      <c r="A3" s="3"/>
      <c r="B3" s="3"/>
      <c r="C3" s="7"/>
      <c r="D3" s="6"/>
      <c r="E3" s="6"/>
      <c r="F3" s="6"/>
      <c r="G3" s="6"/>
      <c r="H3" s="6"/>
    </row>
    <row r="4" spans="1:30" ht="20" customHeight="1" x14ac:dyDescent="0.2">
      <c r="A4" s="3">
        <v>1</v>
      </c>
      <c r="B4" s="32" t="s">
        <v>57</v>
      </c>
      <c r="C4" s="6" t="s">
        <v>6</v>
      </c>
      <c r="D4" s="6" t="s">
        <v>7</v>
      </c>
      <c r="E4" s="6" t="s">
        <v>8</v>
      </c>
      <c r="F4" s="6" t="s">
        <v>9</v>
      </c>
      <c r="G4" s="7" t="s">
        <v>71</v>
      </c>
      <c r="H4" s="6" t="s">
        <v>98</v>
      </c>
      <c r="I4" s="2" t="s">
        <v>92</v>
      </c>
      <c r="K4" s="8">
        <v>6.3</v>
      </c>
      <c r="L4" s="8">
        <v>1</v>
      </c>
      <c r="N4" s="8">
        <v>7</v>
      </c>
      <c r="O4" s="8">
        <v>5.8</v>
      </c>
      <c r="P4" s="8">
        <v>4.9000000000000004</v>
      </c>
      <c r="Q4" s="8">
        <v>1.5</v>
      </c>
      <c r="R4" s="9">
        <v>1</v>
      </c>
      <c r="S4" s="8">
        <v>7</v>
      </c>
      <c r="T4" s="8">
        <v>7</v>
      </c>
      <c r="U4" s="8">
        <v>4</v>
      </c>
      <c r="V4" s="8">
        <f>SUM(N4,O4,P4,S4,T4,U4)/6</f>
        <v>5.95</v>
      </c>
      <c r="X4" s="8">
        <f>'Tarea#1'!Q4</f>
        <v>7</v>
      </c>
      <c r="Y4" s="19">
        <f>'Tarea#2'!AA4</f>
        <v>4.8040000000000003</v>
      </c>
      <c r="Z4" s="9">
        <f>'Tarea#3'!AA4</f>
        <v>1</v>
      </c>
      <c r="AA4" s="8">
        <v>1</v>
      </c>
      <c r="AB4" s="8">
        <f>AVERAGE(X4:AA4)</f>
        <v>3.4510000000000001</v>
      </c>
      <c r="AD4" s="8">
        <f>K4*K$1+L4*L$1+V4*V$1+AB4*AB$1</f>
        <v>3.7852999999999999</v>
      </c>
    </row>
    <row r="5" spans="1:30" ht="20" customHeight="1" x14ac:dyDescent="0.2">
      <c r="A5" s="3">
        <v>2</v>
      </c>
      <c r="B5" s="32"/>
      <c r="C5" s="6" t="s">
        <v>11</v>
      </c>
      <c r="D5" s="6" t="s">
        <v>12</v>
      </c>
      <c r="E5" s="6" t="s">
        <v>13</v>
      </c>
      <c r="F5" s="6" t="s">
        <v>14</v>
      </c>
      <c r="G5" s="7" t="s">
        <v>72</v>
      </c>
      <c r="H5" s="6" t="s">
        <v>99</v>
      </c>
      <c r="I5" s="2" t="s">
        <v>92</v>
      </c>
      <c r="K5" s="8">
        <v>7</v>
      </c>
      <c r="L5" s="8">
        <v>1</v>
      </c>
      <c r="N5" s="8">
        <v>2.2999999999999998</v>
      </c>
      <c r="O5" s="8">
        <v>3.5</v>
      </c>
      <c r="P5" s="9">
        <v>1</v>
      </c>
      <c r="Q5" s="8">
        <v>5.5</v>
      </c>
      <c r="R5" s="9">
        <v>1</v>
      </c>
      <c r="S5" s="8">
        <v>7</v>
      </c>
      <c r="T5" s="8">
        <v>3.5</v>
      </c>
      <c r="U5" s="9">
        <v>1</v>
      </c>
      <c r="V5" s="8">
        <f>SUM(N5,O5,Q5,S5,T5,U5)/6</f>
        <v>3.8000000000000003</v>
      </c>
      <c r="X5" s="8">
        <f>'Tarea#1'!Q5</f>
        <v>5.8</v>
      </c>
      <c r="Y5" s="19">
        <f>'Tarea#2'!AA5</f>
        <v>5.338000000000001</v>
      </c>
      <c r="Z5" s="9">
        <f>'Tarea#3'!AA5</f>
        <v>1</v>
      </c>
      <c r="AA5" s="8">
        <v>1</v>
      </c>
      <c r="AB5" s="8">
        <f t="shared" ref="AB5:AB16" si="0">AVERAGE(X5:AA5)</f>
        <v>3.2845000000000004</v>
      </c>
      <c r="AD5" s="8">
        <f t="shared" ref="AD5:AD16" si="1">K5*K$1+L5*L$1+V5*V$1+AB5*AB$1</f>
        <v>3.4453500000000004</v>
      </c>
    </row>
    <row r="6" spans="1:30" ht="20" customHeight="1" x14ac:dyDescent="0.2">
      <c r="A6" s="3">
        <v>3</v>
      </c>
      <c r="B6" s="32"/>
      <c r="C6" s="6" t="s">
        <v>16</v>
      </c>
      <c r="D6" s="6" t="s">
        <v>17</v>
      </c>
      <c r="E6" s="6" t="s">
        <v>18</v>
      </c>
      <c r="F6" s="6" t="s">
        <v>19</v>
      </c>
      <c r="G6" s="7" t="s">
        <v>73</v>
      </c>
      <c r="H6" s="6" t="s">
        <v>100</v>
      </c>
      <c r="I6" s="2" t="s">
        <v>92</v>
      </c>
      <c r="K6" s="8">
        <v>7</v>
      </c>
      <c r="L6" s="8">
        <v>1</v>
      </c>
      <c r="N6" s="8">
        <v>2.2999999999999998</v>
      </c>
      <c r="O6" s="8">
        <v>3.5</v>
      </c>
      <c r="P6" s="9">
        <v>1</v>
      </c>
      <c r="Q6" s="8">
        <v>2</v>
      </c>
      <c r="R6" s="8">
        <v>4</v>
      </c>
      <c r="S6" s="8">
        <v>2</v>
      </c>
      <c r="T6" s="9">
        <v>1</v>
      </c>
      <c r="U6" s="8">
        <v>4.5</v>
      </c>
      <c r="V6" s="8">
        <f>SUM(N6,O6,Q6,R6,S6,U6)/6</f>
        <v>3.0500000000000003</v>
      </c>
      <c r="X6" s="8">
        <f>'Tarea#1'!Q6</f>
        <v>3.5</v>
      </c>
      <c r="Y6" s="19">
        <f>'Tarea#2'!AA6</f>
        <v>4.4800000000000004</v>
      </c>
      <c r="Z6" s="9">
        <f>'Tarea#3'!AA6</f>
        <v>1</v>
      </c>
      <c r="AA6" s="8">
        <v>1</v>
      </c>
      <c r="AB6" s="8">
        <f t="shared" si="0"/>
        <v>2.4950000000000001</v>
      </c>
      <c r="AD6" s="8">
        <f t="shared" si="1"/>
        <v>3.0585000000000004</v>
      </c>
    </row>
    <row r="7" spans="1:30" ht="20" customHeight="1" x14ac:dyDescent="0.2">
      <c r="A7" s="3">
        <v>4</v>
      </c>
      <c r="B7" s="32"/>
      <c r="C7" s="6"/>
      <c r="D7" s="6"/>
      <c r="E7" s="6"/>
      <c r="F7" s="6"/>
      <c r="G7" s="7"/>
      <c r="H7" s="6"/>
      <c r="K7" s="8"/>
      <c r="L7" s="8"/>
      <c r="N7" s="19"/>
      <c r="O7" s="19"/>
      <c r="Q7" s="8"/>
      <c r="R7" s="8"/>
      <c r="S7" s="8"/>
      <c r="T7" s="8"/>
      <c r="V7" s="8"/>
      <c r="X7" s="19"/>
      <c r="Y7" s="19"/>
      <c r="Z7" s="8"/>
      <c r="AB7" s="8"/>
      <c r="AD7" s="8"/>
    </row>
    <row r="8" spans="1:30" ht="20" customHeight="1" x14ac:dyDescent="0.2">
      <c r="A8" s="3">
        <v>5</v>
      </c>
      <c r="B8" s="32"/>
      <c r="C8" s="6"/>
      <c r="D8" s="6"/>
      <c r="E8" s="6"/>
      <c r="F8" s="6"/>
      <c r="G8" s="6"/>
      <c r="H8" s="6"/>
      <c r="K8" s="8"/>
      <c r="L8" s="8"/>
      <c r="N8" s="19"/>
      <c r="O8" s="19"/>
      <c r="Q8" s="8"/>
      <c r="R8" s="8"/>
      <c r="S8" s="8"/>
      <c r="T8" s="8"/>
      <c r="V8" s="8"/>
      <c r="X8" s="19"/>
      <c r="Y8" s="19"/>
      <c r="Z8" s="8"/>
      <c r="AB8" s="8"/>
      <c r="AD8" s="8"/>
    </row>
    <row r="9" spans="1:30" ht="20" customHeight="1" x14ac:dyDescent="0.2">
      <c r="A9" s="3">
        <v>2</v>
      </c>
      <c r="B9" s="32" t="s">
        <v>56</v>
      </c>
      <c r="C9" s="6" t="s">
        <v>36</v>
      </c>
      <c r="D9" s="6" t="s">
        <v>37</v>
      </c>
      <c r="E9" s="6" t="s">
        <v>38</v>
      </c>
      <c r="F9" s="6" t="s">
        <v>39</v>
      </c>
      <c r="G9" s="7" t="s">
        <v>74</v>
      </c>
      <c r="H9" s="6" t="s">
        <v>101</v>
      </c>
      <c r="I9" s="2" t="s">
        <v>92</v>
      </c>
      <c r="K9" s="8">
        <v>6.3</v>
      </c>
      <c r="L9" s="8">
        <v>1</v>
      </c>
      <c r="N9" s="8">
        <v>7</v>
      </c>
      <c r="O9" s="8">
        <v>5.3</v>
      </c>
      <c r="P9" s="8">
        <v>3.1</v>
      </c>
      <c r="Q9" s="8">
        <v>2.5</v>
      </c>
      <c r="R9" s="8">
        <v>4.8</v>
      </c>
      <c r="S9" s="8">
        <v>5.5</v>
      </c>
      <c r="T9" s="8">
        <v>5.8</v>
      </c>
      <c r="U9" s="9">
        <v>1</v>
      </c>
      <c r="V9" s="8">
        <f>SUM(N9,O9,P9,R9,S9,T9)/6</f>
        <v>5.25</v>
      </c>
      <c r="X9" s="8">
        <f>'Tarea#1'!Q10</f>
        <v>3.5</v>
      </c>
      <c r="Y9" s="19">
        <f>'Tarea#2'!AA9</f>
        <v>5.5</v>
      </c>
      <c r="Z9" s="9">
        <f>'Tarea#3'!AA9</f>
        <v>1</v>
      </c>
      <c r="AA9" s="8">
        <v>1</v>
      </c>
      <c r="AB9" s="8">
        <f t="shared" si="0"/>
        <v>2.75</v>
      </c>
      <c r="AD9" s="8">
        <f t="shared" si="1"/>
        <v>3.4350000000000005</v>
      </c>
    </row>
    <row r="10" spans="1:30" ht="20" customHeight="1" x14ac:dyDescent="0.2">
      <c r="A10" s="3">
        <v>3</v>
      </c>
      <c r="B10" s="32"/>
      <c r="C10" s="6" t="s">
        <v>41</v>
      </c>
      <c r="D10" s="6" t="s">
        <v>42</v>
      </c>
      <c r="E10" s="6" t="s">
        <v>43</v>
      </c>
      <c r="F10" s="6" t="s">
        <v>44</v>
      </c>
      <c r="G10" s="7" t="s">
        <v>75</v>
      </c>
      <c r="H10" s="6" t="s">
        <v>102</v>
      </c>
      <c r="I10" s="2" t="s">
        <v>92</v>
      </c>
      <c r="K10" s="8">
        <v>7</v>
      </c>
      <c r="L10" s="8">
        <v>1</v>
      </c>
      <c r="N10" s="8">
        <v>1.8</v>
      </c>
      <c r="O10" s="8">
        <v>5.3</v>
      </c>
      <c r="P10" s="8">
        <v>3.1</v>
      </c>
      <c r="Q10" s="9">
        <v>1</v>
      </c>
      <c r="R10" s="9">
        <v>1</v>
      </c>
      <c r="S10" s="8">
        <v>7</v>
      </c>
      <c r="T10" s="8">
        <v>7</v>
      </c>
      <c r="U10" s="9">
        <v>1</v>
      </c>
      <c r="V10" s="8">
        <f>SUM(N10,O10,P10,S10,T10,U10)/6</f>
        <v>4.2</v>
      </c>
      <c r="X10" s="8">
        <f>'Tarea#1'!Q11</f>
        <v>5.8</v>
      </c>
      <c r="Y10" s="19">
        <f>'Tarea#2'!AA10</f>
        <v>6.52</v>
      </c>
      <c r="Z10" s="9">
        <f>'Tarea#3'!AA10</f>
        <v>1</v>
      </c>
      <c r="AA10" s="8">
        <v>1</v>
      </c>
      <c r="AB10" s="8">
        <f t="shared" si="0"/>
        <v>3.58</v>
      </c>
      <c r="AD10" s="8">
        <f t="shared" si="1"/>
        <v>3.6139999999999999</v>
      </c>
    </row>
    <row r="11" spans="1:30" s="23" customFormat="1" ht="20" customHeight="1" x14ac:dyDescent="0.2">
      <c r="A11" s="20">
        <v>4</v>
      </c>
      <c r="B11" s="32"/>
      <c r="C11" s="21" t="s">
        <v>46</v>
      </c>
      <c r="D11" s="21" t="s">
        <v>47</v>
      </c>
      <c r="E11" s="21" t="s">
        <v>48</v>
      </c>
      <c r="F11" s="21" t="s">
        <v>49</v>
      </c>
      <c r="G11" s="22" t="s">
        <v>76</v>
      </c>
      <c r="H11" s="21" t="s">
        <v>103</v>
      </c>
      <c r="I11" s="23" t="s">
        <v>92</v>
      </c>
      <c r="N11" s="24"/>
      <c r="O11" s="24"/>
      <c r="P11" s="24"/>
      <c r="Q11" s="24"/>
      <c r="R11" s="24"/>
      <c r="S11" s="24"/>
      <c r="T11" s="24"/>
      <c r="X11" s="24"/>
      <c r="Y11" s="24"/>
      <c r="Z11" s="24"/>
    </row>
    <row r="12" spans="1:30" ht="20" customHeight="1" x14ac:dyDescent="0.2">
      <c r="A12" s="3">
        <v>5</v>
      </c>
      <c r="B12" s="32"/>
      <c r="C12" s="6" t="s">
        <v>51</v>
      </c>
      <c r="D12" s="6" t="s">
        <v>52</v>
      </c>
      <c r="E12" s="6" t="s">
        <v>53</v>
      </c>
      <c r="F12" s="6" t="s">
        <v>54</v>
      </c>
      <c r="G12" s="7" t="s">
        <v>77</v>
      </c>
      <c r="H12" s="6" t="s">
        <v>104</v>
      </c>
      <c r="I12" s="2" t="s">
        <v>92</v>
      </c>
      <c r="K12" s="9">
        <v>1</v>
      </c>
      <c r="L12" s="9">
        <v>1</v>
      </c>
      <c r="N12" s="9">
        <v>1</v>
      </c>
      <c r="O12" s="9">
        <v>1</v>
      </c>
      <c r="P12" s="9">
        <v>1</v>
      </c>
      <c r="Q12" s="8">
        <v>1</v>
      </c>
      <c r="R12" s="8">
        <v>1</v>
      </c>
      <c r="S12" s="8">
        <v>3</v>
      </c>
      <c r="T12" s="9">
        <v>1</v>
      </c>
      <c r="U12" s="9">
        <v>1</v>
      </c>
      <c r="V12" s="8">
        <f>SUM(N12:S12)/6</f>
        <v>1.3333333333333333</v>
      </c>
      <c r="X12" s="9">
        <v>1</v>
      </c>
      <c r="Y12" s="9">
        <v>1</v>
      </c>
      <c r="Z12" s="9">
        <f>'Tarea#3'!AA12</f>
        <v>1</v>
      </c>
      <c r="AA12" s="8">
        <v>1</v>
      </c>
      <c r="AB12" s="8">
        <f t="shared" si="0"/>
        <v>1</v>
      </c>
      <c r="AD12" s="8">
        <f t="shared" si="1"/>
        <v>1.0666666666666667</v>
      </c>
    </row>
    <row r="13" spans="1:30" ht="17" x14ac:dyDescent="0.2">
      <c r="A13" s="3">
        <v>1</v>
      </c>
      <c r="B13" s="14" t="s">
        <v>63</v>
      </c>
      <c r="C13" s="6" t="s">
        <v>62</v>
      </c>
      <c r="D13" s="6" t="s">
        <v>61</v>
      </c>
      <c r="E13" s="6" t="s">
        <v>60</v>
      </c>
      <c r="F13" s="6" t="s">
        <v>59</v>
      </c>
      <c r="G13" s="7" t="s">
        <v>78</v>
      </c>
      <c r="H13" s="6" t="s">
        <v>105</v>
      </c>
      <c r="I13" s="2" t="s">
        <v>92</v>
      </c>
      <c r="K13" s="9">
        <v>1</v>
      </c>
      <c r="L13" s="9">
        <v>1</v>
      </c>
      <c r="N13" s="8">
        <v>1.8</v>
      </c>
      <c r="O13" s="8">
        <v>2.2999999999999998</v>
      </c>
      <c r="P13" s="9">
        <v>1</v>
      </c>
      <c r="Q13" s="8">
        <v>2</v>
      </c>
      <c r="R13" s="9">
        <v>1</v>
      </c>
      <c r="S13" s="8">
        <v>3</v>
      </c>
      <c r="T13" s="9">
        <v>1</v>
      </c>
      <c r="U13" s="9">
        <v>1</v>
      </c>
      <c r="V13" s="8">
        <f>SUM(N13,O13,P13,Q13,R13,S13)/6</f>
        <v>1.8499999999999999</v>
      </c>
      <c r="X13" s="8">
        <f>'Tarea#1'!Q14</f>
        <v>3.9</v>
      </c>
      <c r="Y13" s="9">
        <v>1</v>
      </c>
      <c r="Z13" s="9">
        <f>'Tarea#3'!AA13</f>
        <v>1</v>
      </c>
      <c r="AA13" s="8">
        <v>1</v>
      </c>
      <c r="AB13" s="8">
        <f t="shared" si="0"/>
        <v>1.7250000000000001</v>
      </c>
      <c r="AD13" s="8">
        <f t="shared" si="1"/>
        <v>1.3875</v>
      </c>
    </row>
    <row r="14" spans="1:30" ht="20" customHeight="1" x14ac:dyDescent="0.2">
      <c r="A14" s="3">
        <v>1</v>
      </c>
      <c r="B14" s="14" t="s">
        <v>64</v>
      </c>
      <c r="C14" s="6" t="s">
        <v>65</v>
      </c>
      <c r="D14" s="6" t="s">
        <v>66</v>
      </c>
      <c r="E14" s="6" t="s">
        <v>67</v>
      </c>
      <c r="F14" s="6" t="s">
        <v>68</v>
      </c>
      <c r="G14" s="7" t="s">
        <v>79</v>
      </c>
      <c r="H14" s="6" t="s">
        <v>106</v>
      </c>
      <c r="I14" s="2" t="s">
        <v>92</v>
      </c>
      <c r="K14" s="9">
        <v>1</v>
      </c>
      <c r="L14" s="9">
        <v>1</v>
      </c>
      <c r="N14" s="8">
        <v>2.2999999999999998</v>
      </c>
      <c r="O14" s="8">
        <v>6.4</v>
      </c>
      <c r="P14" s="8">
        <v>1.7</v>
      </c>
      <c r="Q14" s="8">
        <v>3.5</v>
      </c>
      <c r="R14" s="9">
        <v>1</v>
      </c>
      <c r="S14" s="9">
        <v>1</v>
      </c>
      <c r="T14" s="9">
        <v>1</v>
      </c>
      <c r="U14" s="9">
        <v>1</v>
      </c>
      <c r="V14" s="8">
        <f>SUM(N14:S14)/6</f>
        <v>2.65</v>
      </c>
      <c r="X14" s="8">
        <f>'Tarea#1'!Q15</f>
        <v>6.4</v>
      </c>
      <c r="Y14" s="9">
        <v>1</v>
      </c>
      <c r="Z14" s="9">
        <f>'Tarea#3'!AA14</f>
        <v>1</v>
      </c>
      <c r="AA14" s="8">
        <v>1</v>
      </c>
      <c r="AB14" s="8">
        <f t="shared" si="0"/>
        <v>2.35</v>
      </c>
      <c r="AD14" s="8">
        <f t="shared" si="1"/>
        <v>1.7349999999999999</v>
      </c>
    </row>
    <row r="15" spans="1:30" x14ac:dyDescent="0.2">
      <c r="G15" s="18"/>
      <c r="K15" s="8"/>
      <c r="L15" s="8"/>
      <c r="N15" s="8"/>
      <c r="O15" s="8"/>
      <c r="P15" s="8"/>
      <c r="Q15" s="8"/>
      <c r="R15" s="8"/>
      <c r="S15" s="8"/>
      <c r="T15" s="8"/>
      <c r="X15" s="19"/>
      <c r="Y15" s="19"/>
      <c r="Z15" s="8"/>
      <c r="AB15" s="8"/>
      <c r="AD15" s="8"/>
    </row>
    <row r="16" spans="1:30" x14ac:dyDescent="0.2">
      <c r="D16" s="2" t="s">
        <v>81</v>
      </c>
      <c r="F16" s="2" t="s">
        <v>82</v>
      </c>
      <c r="G16" s="18" t="s">
        <v>83</v>
      </c>
      <c r="H16" s="2" t="s">
        <v>107</v>
      </c>
      <c r="I16" s="2" t="s">
        <v>92</v>
      </c>
      <c r="K16" s="8">
        <v>7</v>
      </c>
      <c r="L16" s="8">
        <v>5.5</v>
      </c>
      <c r="N16" s="9">
        <v>1</v>
      </c>
      <c r="O16" s="9">
        <v>1</v>
      </c>
      <c r="P16" s="8">
        <v>3.1</v>
      </c>
      <c r="Q16" s="8">
        <v>4.5999999999999996</v>
      </c>
      <c r="R16" s="8">
        <v>7</v>
      </c>
      <c r="S16" s="8">
        <v>7</v>
      </c>
      <c r="T16" s="8">
        <v>7</v>
      </c>
      <c r="V16" s="8">
        <f>AVERAGE(Q16:T16)</f>
        <v>6.4</v>
      </c>
      <c r="X16" s="8">
        <f>'Tarea#1'!Q17</f>
        <v>5.8</v>
      </c>
      <c r="Y16" s="19">
        <f>'Tarea#2'!AA16</f>
        <v>7</v>
      </c>
      <c r="Z16" s="8">
        <f>'Tarea#3'!AA16</f>
        <v>7</v>
      </c>
      <c r="AB16" s="8">
        <f t="shared" si="0"/>
        <v>6.6000000000000005</v>
      </c>
      <c r="AD16" s="8">
        <f t="shared" si="1"/>
        <v>6.3100000000000005</v>
      </c>
    </row>
    <row r="17" spans="10:25" x14ac:dyDescent="0.2">
      <c r="V17" s="8"/>
      <c r="X17" s="8"/>
      <c r="Y17" s="19"/>
    </row>
    <row r="18" spans="10:25" x14ac:dyDescent="0.2">
      <c r="Y18" s="19"/>
    </row>
    <row r="19" spans="10:25" x14ac:dyDescent="0.2">
      <c r="J19" s="2" t="s">
        <v>111</v>
      </c>
      <c r="K19" s="25">
        <f>AVERAGE(K4:K16)</f>
        <v>4.844444444444445</v>
      </c>
      <c r="L19" s="25"/>
      <c r="N19" s="25">
        <f>AVERAGE(N4:N16)</f>
        <v>2.9444444444444446</v>
      </c>
      <c r="O19" s="25">
        <f t="shared" ref="O19:S19" si="2">AVERAGE(O4:O16)</f>
        <v>3.7888888888888892</v>
      </c>
      <c r="P19" s="25">
        <f t="shared" si="2"/>
        <v>2.2111111111111112</v>
      </c>
      <c r="Q19" s="25">
        <f t="shared" si="2"/>
        <v>2.6222222222222222</v>
      </c>
      <c r="R19" s="25">
        <f t="shared" si="2"/>
        <v>2.4222222222222225</v>
      </c>
      <c r="S19" s="25">
        <f t="shared" si="2"/>
        <v>4.7222222222222223</v>
      </c>
      <c r="T19" s="25"/>
      <c r="X19" s="25">
        <f t="shared" ref="X19:Y19" si="3">AVERAGE(X4:X16)</f>
        <v>4.7444444444444436</v>
      </c>
      <c r="Y19" s="25">
        <f t="shared" si="3"/>
        <v>4.0713333333333326</v>
      </c>
    </row>
    <row r="20" spans="10:25" x14ac:dyDescent="0.2">
      <c r="J20" s="2" t="s">
        <v>112</v>
      </c>
      <c r="K20" s="25">
        <f>MEDIAN(K4:K16)</f>
        <v>6.3</v>
      </c>
      <c r="L20" s="25"/>
      <c r="N20" s="25">
        <f>MEDIAN(N4:N16)</f>
        <v>2.2999999999999998</v>
      </c>
      <c r="O20" s="25">
        <f t="shared" ref="O20:S20" si="4">MEDIAN(O4:O16)</f>
        <v>3.5</v>
      </c>
      <c r="P20" s="25">
        <f t="shared" si="4"/>
        <v>1.7</v>
      </c>
      <c r="Q20" s="25">
        <f t="shared" si="4"/>
        <v>2</v>
      </c>
      <c r="R20" s="25">
        <f t="shared" si="4"/>
        <v>1</v>
      </c>
      <c r="S20" s="25">
        <f t="shared" si="4"/>
        <v>5.5</v>
      </c>
      <c r="T20" s="25"/>
      <c r="X20" s="25">
        <f t="shared" ref="X20:Y20" si="5">MEDIAN(X4:X16)</f>
        <v>5.8</v>
      </c>
      <c r="Y20" s="25">
        <f t="shared" si="5"/>
        <v>4.8040000000000003</v>
      </c>
    </row>
    <row r="21" spans="10:25" x14ac:dyDescent="0.2">
      <c r="J21" s="2" t="s">
        <v>113</v>
      </c>
      <c r="K21" s="26">
        <f>_xlfn.STDEV.S(K4:K16)</f>
        <v>2.8974605739815993</v>
      </c>
      <c r="L21" s="26"/>
      <c r="N21" s="26">
        <f>_xlfn.STDEV.S(N4:N16)</f>
        <v>2.3537794666828442</v>
      </c>
      <c r="O21" s="26">
        <f t="shared" ref="O21:S21" si="6">_xlfn.STDEV.S(O4:O16)</f>
        <v>2.0423298242720525</v>
      </c>
      <c r="P21" s="26">
        <f t="shared" si="6"/>
        <v>1.4021808410868799</v>
      </c>
      <c r="Q21" s="26">
        <f t="shared" si="6"/>
        <v>1.5919938581679403</v>
      </c>
      <c r="R21" s="26">
        <f t="shared" si="6"/>
        <v>2.270340160514376</v>
      </c>
      <c r="S21" s="26">
        <f t="shared" si="6"/>
        <v>2.4636242498490803</v>
      </c>
      <c r="T21" s="26"/>
      <c r="X21" s="26">
        <f t="shared" ref="X21:Y21" si="7">_xlfn.STDEV.S(X4:X16)</f>
        <v>1.9040162230868165</v>
      </c>
      <c r="Y21" s="26">
        <f t="shared" si="7"/>
        <v>2.429548929328242</v>
      </c>
    </row>
    <row r="22" spans="10:25" x14ac:dyDescent="0.2">
      <c r="N22" s="10"/>
    </row>
    <row r="23" spans="10:25" x14ac:dyDescent="0.2">
      <c r="N23" s="17"/>
      <c r="O23" s="2" t="s">
        <v>91</v>
      </c>
    </row>
    <row r="24" spans="10:25" x14ac:dyDescent="0.2">
      <c r="N24" s="8"/>
    </row>
    <row r="25" spans="10:25" x14ac:dyDescent="0.2">
      <c r="N25" s="8"/>
    </row>
    <row r="29" spans="10:25" x14ac:dyDescent="0.2">
      <c r="N29" s="28"/>
      <c r="O29" s="28"/>
    </row>
    <row r="30" spans="10:25" x14ac:dyDescent="0.2">
      <c r="N30" s="27"/>
      <c r="O30" s="27"/>
    </row>
    <row r="31" spans="10:25" x14ac:dyDescent="0.2">
      <c r="N31" s="27"/>
      <c r="O31" s="27"/>
    </row>
    <row r="32" spans="10:25" x14ac:dyDescent="0.2">
      <c r="N32" s="27"/>
      <c r="O32" s="27"/>
    </row>
    <row r="33" spans="14:15" x14ac:dyDescent="0.2">
      <c r="N33" s="27"/>
      <c r="O33" s="27"/>
    </row>
    <row r="34" spans="14:15" x14ac:dyDescent="0.2">
      <c r="N34" s="27"/>
      <c r="O34" s="27"/>
    </row>
    <row r="35" spans="14:15" x14ac:dyDescent="0.2">
      <c r="N35" s="27"/>
      <c r="O35" s="27"/>
    </row>
    <row r="36" spans="14:15" x14ac:dyDescent="0.2">
      <c r="N36" s="27"/>
      <c r="O36" s="27"/>
    </row>
    <row r="37" spans="14:15" x14ac:dyDescent="0.2">
      <c r="N37" s="27"/>
      <c r="O37" s="27"/>
    </row>
  </sheetData>
  <sortState xmlns:xlrd2="http://schemas.microsoft.com/office/spreadsheetml/2017/richdata2" ref="N30:N36">
    <sortCondition ref="N30"/>
  </sortState>
  <mergeCells count="2">
    <mergeCell ref="B4:B8"/>
    <mergeCell ref="B9:B12"/>
  </mergeCells>
  <phoneticPr fontId="6" type="noConversion"/>
  <conditionalFormatting sqref="O8 N13:O15 N4:N11 X4:X17">
    <cfRule type="cellIs" dxfId="281" priority="161" stopIfTrue="1" operator="greaterThanOrEqual">
      <formula>3.95</formula>
    </cfRule>
    <cfRule type="cellIs" dxfId="280" priority="162" stopIfTrue="1" operator="lessThan">
      <formula>3.95</formula>
    </cfRule>
  </conditionalFormatting>
  <conditionalFormatting sqref="O4:O7 O9:O11">
    <cfRule type="cellIs" dxfId="279" priority="159" stopIfTrue="1" operator="greaterThanOrEqual">
      <formula>3.95</formula>
    </cfRule>
    <cfRule type="cellIs" dxfId="278" priority="160" stopIfTrue="1" operator="lessThan">
      <formula>3.95</formula>
    </cfRule>
  </conditionalFormatting>
  <conditionalFormatting sqref="N16">
    <cfRule type="cellIs" dxfId="277" priority="153" stopIfTrue="1" operator="greaterThanOrEqual">
      <formula>3.95</formula>
    </cfRule>
    <cfRule type="cellIs" dxfId="276" priority="154" stopIfTrue="1" operator="lessThan">
      <formula>3.95</formula>
    </cfRule>
  </conditionalFormatting>
  <conditionalFormatting sqref="O16">
    <cfRule type="cellIs" dxfId="275" priority="151" stopIfTrue="1" operator="greaterThanOrEqual">
      <formula>3.95</formula>
    </cfRule>
    <cfRule type="cellIs" dxfId="274" priority="152" stopIfTrue="1" operator="lessThan">
      <formula>3.95</formula>
    </cfRule>
  </conditionalFormatting>
  <conditionalFormatting sqref="Q12:S12 Q7:T9 Q4:Q5 S4:T5 Q15:T16 Q13:Q14 S13 Q6:S6">
    <cfRule type="cellIs" dxfId="273" priority="147" stopIfTrue="1" operator="greaterThanOrEqual">
      <formula>3.95</formula>
    </cfRule>
    <cfRule type="cellIs" dxfId="272" priority="148" stopIfTrue="1" operator="lessThan">
      <formula>3.95</formula>
    </cfRule>
  </conditionalFormatting>
  <conditionalFormatting sqref="Q10">
    <cfRule type="cellIs" dxfId="271" priority="145" stopIfTrue="1" operator="greaterThanOrEqual">
      <formula>3.95</formula>
    </cfRule>
    <cfRule type="cellIs" dxfId="270" priority="146" stopIfTrue="1" operator="lessThan">
      <formula>3.95</formula>
    </cfRule>
  </conditionalFormatting>
  <conditionalFormatting sqref="Q11">
    <cfRule type="cellIs" dxfId="269" priority="143" stopIfTrue="1" operator="greaterThanOrEqual">
      <formula>3.95</formula>
    </cfRule>
    <cfRule type="cellIs" dxfId="268" priority="144" stopIfTrue="1" operator="lessThan">
      <formula>3.95</formula>
    </cfRule>
  </conditionalFormatting>
  <conditionalFormatting sqref="R16">
    <cfRule type="cellIs" dxfId="267" priority="141" stopIfTrue="1" operator="greaterThanOrEqual">
      <formula>3.95</formula>
    </cfRule>
    <cfRule type="cellIs" dxfId="266" priority="142" stopIfTrue="1" operator="lessThan">
      <formula>3.95</formula>
    </cfRule>
  </conditionalFormatting>
  <conditionalFormatting sqref="P5">
    <cfRule type="cellIs" dxfId="265" priority="139" stopIfTrue="1" operator="greaterThanOrEqual">
      <formula>3.95</formula>
    </cfRule>
    <cfRule type="cellIs" dxfId="264" priority="140" stopIfTrue="1" operator="lessThan">
      <formula>3.95</formula>
    </cfRule>
  </conditionalFormatting>
  <conditionalFormatting sqref="P6">
    <cfRule type="cellIs" dxfId="263" priority="137" stopIfTrue="1" operator="greaterThanOrEqual">
      <formula>3.95</formula>
    </cfRule>
    <cfRule type="cellIs" dxfId="262" priority="138" stopIfTrue="1" operator="lessThan">
      <formula>3.95</formula>
    </cfRule>
  </conditionalFormatting>
  <conditionalFormatting sqref="P11">
    <cfRule type="cellIs" dxfId="261" priority="135" stopIfTrue="1" operator="greaterThanOrEqual">
      <formula>3.95</formula>
    </cfRule>
    <cfRule type="cellIs" dxfId="260" priority="136" stopIfTrue="1" operator="lessThan">
      <formula>3.95</formula>
    </cfRule>
  </conditionalFormatting>
  <conditionalFormatting sqref="R5">
    <cfRule type="cellIs" dxfId="259" priority="131" stopIfTrue="1" operator="greaterThanOrEqual">
      <formula>3.95</formula>
    </cfRule>
    <cfRule type="cellIs" dxfId="258" priority="132" stopIfTrue="1" operator="lessThan">
      <formula>3.95</formula>
    </cfRule>
  </conditionalFormatting>
  <conditionalFormatting sqref="R4">
    <cfRule type="cellIs" dxfId="257" priority="129" stopIfTrue="1" operator="greaterThanOrEqual">
      <formula>3.95</formula>
    </cfRule>
    <cfRule type="cellIs" dxfId="256" priority="130" stopIfTrue="1" operator="lessThan">
      <formula>3.95</formula>
    </cfRule>
  </conditionalFormatting>
  <conditionalFormatting sqref="P4">
    <cfRule type="cellIs" dxfId="255" priority="121" stopIfTrue="1" operator="greaterThanOrEqual">
      <formula>3.95</formula>
    </cfRule>
    <cfRule type="cellIs" dxfId="254" priority="122" stopIfTrue="1" operator="lessThan">
      <formula>3.95</formula>
    </cfRule>
  </conditionalFormatting>
  <conditionalFormatting sqref="P9:P10">
    <cfRule type="cellIs" dxfId="253" priority="119" stopIfTrue="1" operator="greaterThanOrEqual">
      <formula>3.95</formula>
    </cfRule>
    <cfRule type="cellIs" dxfId="252" priority="120" stopIfTrue="1" operator="lessThan">
      <formula>3.95</formula>
    </cfRule>
  </conditionalFormatting>
  <conditionalFormatting sqref="P14:P16">
    <cfRule type="cellIs" dxfId="251" priority="117" stopIfTrue="1" operator="greaterThanOrEqual">
      <formula>3.95</formula>
    </cfRule>
    <cfRule type="cellIs" dxfId="250" priority="118" stopIfTrue="1" operator="lessThan">
      <formula>3.95</formula>
    </cfRule>
  </conditionalFormatting>
  <conditionalFormatting sqref="S10:T10">
    <cfRule type="cellIs" dxfId="249" priority="115" stopIfTrue="1" operator="greaterThanOrEqual">
      <formula>3.95</formula>
    </cfRule>
    <cfRule type="cellIs" dxfId="248" priority="116" stopIfTrue="1" operator="lessThan">
      <formula>3.95</formula>
    </cfRule>
  </conditionalFormatting>
  <conditionalFormatting sqref="R11:T11">
    <cfRule type="cellIs" dxfId="247" priority="111" stopIfTrue="1" operator="greaterThanOrEqual">
      <formula>3.95</formula>
    </cfRule>
    <cfRule type="cellIs" dxfId="246" priority="112" stopIfTrue="1" operator="lessThan">
      <formula>3.95</formula>
    </cfRule>
  </conditionalFormatting>
  <conditionalFormatting sqref="R10">
    <cfRule type="cellIs" dxfId="245" priority="109" stopIfTrue="1" operator="greaterThanOrEqual">
      <formula>3.95</formula>
    </cfRule>
    <cfRule type="cellIs" dxfId="244" priority="110" stopIfTrue="1" operator="lessThan">
      <formula>3.95</formula>
    </cfRule>
  </conditionalFormatting>
  <conditionalFormatting sqref="Y15:Y18 Z12:Z16 Y4:Z10">
    <cfRule type="cellIs" dxfId="243" priority="107" stopIfTrue="1" operator="greaterThanOrEqual">
      <formula>3.95</formula>
    </cfRule>
    <cfRule type="cellIs" dxfId="242" priority="108" stopIfTrue="1" operator="lessThan">
      <formula>3.95</formula>
    </cfRule>
  </conditionalFormatting>
  <conditionalFormatting sqref="N24:N25">
    <cfRule type="cellIs" dxfId="241" priority="89" stopIfTrue="1" operator="greaterThanOrEqual">
      <formula>3.95</formula>
    </cfRule>
    <cfRule type="cellIs" dxfId="240" priority="90" stopIfTrue="1" operator="lessThan">
      <formula>3.95</formula>
    </cfRule>
  </conditionalFormatting>
  <conditionalFormatting sqref="K4:L10 K15:L16">
    <cfRule type="cellIs" dxfId="239" priority="87" stopIfTrue="1" operator="greaterThanOrEqual">
      <formula>3.95</formula>
    </cfRule>
    <cfRule type="cellIs" dxfId="238" priority="88" stopIfTrue="1" operator="lessThan">
      <formula>3.95</formula>
    </cfRule>
  </conditionalFormatting>
  <conditionalFormatting sqref="K12:L12">
    <cfRule type="cellIs" dxfId="237" priority="85" stopIfTrue="1" operator="greaterThanOrEqual">
      <formula>3.95</formula>
    </cfRule>
    <cfRule type="cellIs" dxfId="236" priority="86" stopIfTrue="1" operator="lessThan">
      <formula>3.95</formula>
    </cfRule>
  </conditionalFormatting>
  <conditionalFormatting sqref="K13:L13">
    <cfRule type="cellIs" dxfId="235" priority="83" stopIfTrue="1" operator="greaterThanOrEqual">
      <formula>3.95</formula>
    </cfRule>
    <cfRule type="cellIs" dxfId="234" priority="84" stopIfTrue="1" operator="lessThan">
      <formula>3.95</formula>
    </cfRule>
  </conditionalFormatting>
  <conditionalFormatting sqref="K14:L14">
    <cfRule type="cellIs" dxfId="233" priority="81" stopIfTrue="1" operator="greaterThanOrEqual">
      <formula>3.95</formula>
    </cfRule>
    <cfRule type="cellIs" dxfId="232" priority="82" stopIfTrue="1" operator="lessThan">
      <formula>3.95</formula>
    </cfRule>
  </conditionalFormatting>
  <conditionalFormatting sqref="Y11">
    <cfRule type="cellIs" dxfId="231" priority="77" stopIfTrue="1" operator="greaterThanOrEqual">
      <formula>3.95</formula>
    </cfRule>
    <cfRule type="cellIs" dxfId="230" priority="78" stopIfTrue="1" operator="lessThan">
      <formula>3.95</formula>
    </cfRule>
  </conditionalFormatting>
  <conditionalFormatting sqref="Y12">
    <cfRule type="cellIs" dxfId="227" priority="73" stopIfTrue="1" operator="greaterThanOrEqual">
      <formula>3.95</formula>
    </cfRule>
    <cfRule type="cellIs" dxfId="226" priority="74" stopIfTrue="1" operator="lessThan">
      <formula>3.95</formula>
    </cfRule>
  </conditionalFormatting>
  <conditionalFormatting sqref="Y13">
    <cfRule type="cellIs" dxfId="225" priority="71" stopIfTrue="1" operator="greaterThanOrEqual">
      <formula>3.95</formula>
    </cfRule>
    <cfRule type="cellIs" dxfId="224" priority="72" stopIfTrue="1" operator="lessThan">
      <formula>3.95</formula>
    </cfRule>
  </conditionalFormatting>
  <conditionalFormatting sqref="Y14">
    <cfRule type="cellIs" dxfId="223" priority="69" stopIfTrue="1" operator="greaterThanOrEqual">
      <formula>3.95</formula>
    </cfRule>
    <cfRule type="cellIs" dxfId="222" priority="70" stopIfTrue="1" operator="lessThan">
      <formula>3.95</formula>
    </cfRule>
  </conditionalFormatting>
  <conditionalFormatting sqref="V17">
    <cfRule type="cellIs" dxfId="221" priority="67" stopIfTrue="1" operator="greaterThanOrEqual">
      <formula>3.95</formula>
    </cfRule>
    <cfRule type="cellIs" dxfId="220" priority="68" stopIfTrue="1" operator="lessThan">
      <formula>3.95</formula>
    </cfRule>
  </conditionalFormatting>
  <conditionalFormatting sqref="V16">
    <cfRule type="cellIs" dxfId="219" priority="65" stopIfTrue="1" operator="greaterThanOrEqual">
      <formula>3.95</formula>
    </cfRule>
    <cfRule type="cellIs" dxfId="218" priority="66" stopIfTrue="1" operator="lessThan">
      <formula>3.95</formula>
    </cfRule>
  </conditionalFormatting>
  <conditionalFormatting sqref="T6">
    <cfRule type="cellIs" dxfId="217" priority="63" stopIfTrue="1" operator="greaterThanOrEqual">
      <formula>3.95</formula>
    </cfRule>
    <cfRule type="cellIs" dxfId="216" priority="64" stopIfTrue="1" operator="lessThan">
      <formula>3.95</formula>
    </cfRule>
  </conditionalFormatting>
  <conditionalFormatting sqref="T12">
    <cfRule type="cellIs" dxfId="215" priority="61" stopIfTrue="1" operator="greaterThanOrEqual">
      <formula>3.95</formula>
    </cfRule>
    <cfRule type="cellIs" dxfId="214" priority="62" stopIfTrue="1" operator="lessThan">
      <formula>3.95</formula>
    </cfRule>
  </conditionalFormatting>
  <conditionalFormatting sqref="T13">
    <cfRule type="cellIs" dxfId="213" priority="59" stopIfTrue="1" operator="greaterThanOrEqual">
      <formula>3.95</formula>
    </cfRule>
    <cfRule type="cellIs" dxfId="212" priority="60" stopIfTrue="1" operator="lessThan">
      <formula>3.95</formula>
    </cfRule>
  </conditionalFormatting>
  <conditionalFormatting sqref="U5">
    <cfRule type="cellIs" dxfId="211" priority="57" stopIfTrue="1" operator="greaterThanOrEqual">
      <formula>3.95</formula>
    </cfRule>
    <cfRule type="cellIs" dxfId="210" priority="58" stopIfTrue="1" operator="lessThan">
      <formula>3.95</formula>
    </cfRule>
  </conditionalFormatting>
  <conditionalFormatting sqref="U9">
    <cfRule type="cellIs" dxfId="209" priority="53" stopIfTrue="1" operator="greaterThanOrEqual">
      <formula>3.95</formula>
    </cfRule>
    <cfRule type="cellIs" dxfId="208" priority="54" stopIfTrue="1" operator="lessThan">
      <formula>3.95</formula>
    </cfRule>
  </conditionalFormatting>
  <conditionalFormatting sqref="U10">
    <cfRule type="cellIs" dxfId="207" priority="51" stopIfTrue="1" operator="greaterThanOrEqual">
      <formula>3.95</formula>
    </cfRule>
    <cfRule type="cellIs" dxfId="206" priority="52" stopIfTrue="1" operator="lessThan">
      <formula>3.95</formula>
    </cfRule>
  </conditionalFormatting>
  <conditionalFormatting sqref="U12">
    <cfRule type="cellIs" dxfId="205" priority="49" stopIfTrue="1" operator="greaterThanOrEqual">
      <formula>3.95</formula>
    </cfRule>
    <cfRule type="cellIs" dxfId="204" priority="50" stopIfTrue="1" operator="lessThan">
      <formula>3.95</formula>
    </cfRule>
  </conditionalFormatting>
  <conditionalFormatting sqref="U13">
    <cfRule type="cellIs" dxfId="203" priority="47" stopIfTrue="1" operator="greaterThanOrEqual">
      <formula>3.95</formula>
    </cfRule>
    <cfRule type="cellIs" dxfId="202" priority="48" stopIfTrue="1" operator="lessThan">
      <formula>3.95</formula>
    </cfRule>
  </conditionalFormatting>
  <conditionalFormatting sqref="U14">
    <cfRule type="cellIs" dxfId="201" priority="45" stopIfTrue="1" operator="greaterThanOrEqual">
      <formula>3.95</formula>
    </cfRule>
    <cfRule type="cellIs" dxfId="200" priority="46" stopIfTrue="1" operator="lessThan">
      <formula>3.95</formula>
    </cfRule>
  </conditionalFormatting>
  <conditionalFormatting sqref="T14">
    <cfRule type="cellIs" dxfId="199" priority="43" stopIfTrue="1" operator="greaterThanOrEqual">
      <formula>3.95</formula>
    </cfRule>
    <cfRule type="cellIs" dxfId="198" priority="44" stopIfTrue="1" operator="lessThan">
      <formula>3.95</formula>
    </cfRule>
  </conditionalFormatting>
  <conditionalFormatting sqref="S14">
    <cfRule type="cellIs" dxfId="197" priority="41" stopIfTrue="1" operator="greaterThanOrEqual">
      <formula>3.95</formula>
    </cfRule>
    <cfRule type="cellIs" dxfId="196" priority="42" stopIfTrue="1" operator="lessThan">
      <formula>3.95</formula>
    </cfRule>
  </conditionalFormatting>
  <conditionalFormatting sqref="R14">
    <cfRule type="cellIs" dxfId="195" priority="39" stopIfTrue="1" operator="greaterThanOrEqual">
      <formula>3.95</formula>
    </cfRule>
    <cfRule type="cellIs" dxfId="194" priority="40" stopIfTrue="1" operator="lessThan">
      <formula>3.95</formula>
    </cfRule>
  </conditionalFormatting>
  <conditionalFormatting sqref="R13">
    <cfRule type="cellIs" dxfId="193" priority="37" stopIfTrue="1" operator="greaterThanOrEqual">
      <formula>3.95</formula>
    </cfRule>
    <cfRule type="cellIs" dxfId="192" priority="38" stopIfTrue="1" operator="lessThan">
      <formula>3.95</formula>
    </cfRule>
  </conditionalFormatting>
  <conditionalFormatting sqref="P13">
    <cfRule type="cellIs" dxfId="191" priority="35" stopIfTrue="1" operator="greaterThanOrEqual">
      <formula>3.95</formula>
    </cfRule>
    <cfRule type="cellIs" dxfId="190" priority="36" stopIfTrue="1" operator="lessThan">
      <formula>3.95</formula>
    </cfRule>
  </conditionalFormatting>
  <conditionalFormatting sqref="P12">
    <cfRule type="cellIs" dxfId="189" priority="33" stopIfTrue="1" operator="greaterThanOrEqual">
      <formula>3.95</formula>
    </cfRule>
    <cfRule type="cellIs" dxfId="188" priority="34" stopIfTrue="1" operator="lessThan">
      <formula>3.95</formula>
    </cfRule>
  </conditionalFormatting>
  <conditionalFormatting sqref="O12">
    <cfRule type="cellIs" dxfId="187" priority="31" stopIfTrue="1" operator="greaterThanOrEqual">
      <formula>3.95</formula>
    </cfRule>
    <cfRule type="cellIs" dxfId="186" priority="32" stopIfTrue="1" operator="lessThan">
      <formula>3.95</formula>
    </cfRule>
  </conditionalFormatting>
  <conditionalFormatting sqref="N12">
    <cfRule type="cellIs" dxfId="185" priority="29" stopIfTrue="1" operator="greaterThanOrEqual">
      <formula>3.95</formula>
    </cfRule>
    <cfRule type="cellIs" dxfId="184" priority="30" stopIfTrue="1" operator="lessThan">
      <formula>3.95</formula>
    </cfRule>
  </conditionalFormatting>
  <conditionalFormatting sqref="V5:V10">
    <cfRule type="cellIs" dxfId="183" priority="27" stopIfTrue="1" operator="greaterThanOrEqual">
      <formula>3.95</formula>
    </cfRule>
    <cfRule type="cellIs" dxfId="182" priority="28" stopIfTrue="1" operator="lessThan">
      <formula>3.95</formula>
    </cfRule>
  </conditionalFormatting>
  <conditionalFormatting sqref="V12:V14">
    <cfRule type="cellIs" dxfId="181" priority="25" stopIfTrue="1" operator="greaterThanOrEqual">
      <formula>3.95</formula>
    </cfRule>
    <cfRule type="cellIs" dxfId="180" priority="26" stopIfTrue="1" operator="lessThan">
      <formula>3.95</formula>
    </cfRule>
  </conditionalFormatting>
  <conditionalFormatting sqref="Z11">
    <cfRule type="cellIs" dxfId="179" priority="23" stopIfTrue="1" operator="greaterThanOrEqual">
      <formula>3.95</formula>
    </cfRule>
    <cfRule type="cellIs" dxfId="178" priority="24" stopIfTrue="1" operator="lessThan">
      <formula>3.95</formula>
    </cfRule>
  </conditionalFormatting>
  <conditionalFormatting sqref="AB4:AB10 AB12:AB16">
    <cfRule type="cellIs" dxfId="177" priority="21" stopIfTrue="1" operator="greaterThanOrEqual">
      <formula>3.95</formula>
    </cfRule>
    <cfRule type="cellIs" dxfId="176" priority="22" stopIfTrue="1" operator="lessThan">
      <formula>3.95</formula>
    </cfRule>
  </conditionalFormatting>
  <conditionalFormatting sqref="AD4:AD10 AD12:AD16">
    <cfRule type="cellIs" dxfId="175" priority="19" stopIfTrue="1" operator="greaterThanOrEqual">
      <formula>3.95</formula>
    </cfRule>
    <cfRule type="cellIs" dxfId="174" priority="20" stopIfTrue="1" operator="lessThan">
      <formula>3.95</formula>
    </cfRule>
  </conditionalFormatting>
  <conditionalFormatting sqref="U4">
    <cfRule type="cellIs" dxfId="173" priority="17" stopIfTrue="1" operator="greaterThanOrEqual">
      <formula>3.95</formula>
    </cfRule>
    <cfRule type="cellIs" dxfId="172" priority="18" stopIfTrue="1" operator="lessThan">
      <formula>3.95</formula>
    </cfRule>
  </conditionalFormatting>
  <conditionalFormatting sqref="V4">
    <cfRule type="cellIs" dxfId="171" priority="15" stopIfTrue="1" operator="greaterThanOrEqual">
      <formula>3.95</formula>
    </cfRule>
    <cfRule type="cellIs" dxfId="170" priority="16" stopIfTrue="1" operator="lessThan">
      <formula>3.95</formula>
    </cfRule>
  </conditionalFormatting>
  <conditionalFormatting sqref="U6">
    <cfRule type="cellIs" dxfId="169" priority="13" stopIfTrue="1" operator="greaterThanOrEqual">
      <formula>3.95</formula>
    </cfRule>
    <cfRule type="cellIs" dxfId="168" priority="14" stopIfTrue="1" operator="lessThan">
      <formula>3.95</formula>
    </cfRule>
  </conditionalFormatting>
  <conditionalFormatting sqref="AA4:AA6">
    <cfRule type="cellIs" dxfId="11" priority="11" stopIfTrue="1" operator="greaterThanOrEqual">
      <formula>3.95</formula>
    </cfRule>
    <cfRule type="cellIs" dxfId="10" priority="12" stopIfTrue="1" operator="lessThan">
      <formula>3.95</formula>
    </cfRule>
  </conditionalFormatting>
  <conditionalFormatting sqref="AA9">
    <cfRule type="cellIs" dxfId="9" priority="9" stopIfTrue="1" operator="greaterThanOrEqual">
      <formula>3.95</formula>
    </cfRule>
    <cfRule type="cellIs" dxfId="8" priority="10" stopIfTrue="1" operator="lessThan">
      <formula>3.95</formula>
    </cfRule>
  </conditionalFormatting>
  <conditionalFormatting sqref="AA10">
    <cfRule type="cellIs" dxfId="7" priority="7" stopIfTrue="1" operator="greaterThanOrEqual">
      <formula>3.95</formula>
    </cfRule>
    <cfRule type="cellIs" dxfId="6" priority="8" stopIfTrue="1" operator="lessThan">
      <formula>3.95</formula>
    </cfRule>
  </conditionalFormatting>
  <conditionalFormatting sqref="AA12">
    <cfRule type="cellIs" dxfId="5" priority="5" stopIfTrue="1" operator="greaterThanOrEqual">
      <formula>3.95</formula>
    </cfRule>
    <cfRule type="cellIs" dxfId="4" priority="6" stopIfTrue="1" operator="lessThan">
      <formula>3.95</formula>
    </cfRule>
  </conditionalFormatting>
  <conditionalFormatting sqref="AA13">
    <cfRule type="cellIs" dxfId="3" priority="3" stopIfTrue="1" operator="greaterThanOrEqual">
      <formula>3.95</formula>
    </cfRule>
    <cfRule type="cellIs" dxfId="2" priority="4" stopIfTrue="1" operator="lessThan">
      <formula>3.95</formula>
    </cfRule>
  </conditionalFormatting>
  <conditionalFormatting sqref="AA14">
    <cfRule type="cellIs" dxfId="1" priority="1" stopIfTrue="1" operator="greaterThanOrEqual">
      <formula>3.95</formula>
    </cfRule>
    <cfRule type="cellIs" dxfId="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zoomScaleNormal="100" workbookViewId="0">
      <selection activeCell="Q4" sqref="Q4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21.5" style="2" customWidth="1"/>
    <col min="4" max="4" width="10.83203125" style="2" bestFit="1" customWidth="1"/>
    <col min="5" max="5" width="10.1640625" style="2" bestFit="1" customWidth="1"/>
    <col min="6" max="6" width="21" style="2" bestFit="1" customWidth="1"/>
    <col min="7" max="7" width="34" style="2" bestFit="1" customWidth="1"/>
    <col min="8" max="8" width="34" style="2" customWidth="1"/>
    <col min="9" max="9" width="8.83203125" style="2" customWidth="1"/>
    <col min="10" max="10" width="14.33203125" style="2" customWidth="1"/>
    <col min="11" max="11" width="12.6640625" style="2" customWidth="1"/>
    <col min="12" max="12" width="14.83203125" style="2" customWidth="1"/>
    <col min="13" max="13" width="13.1640625" style="2" customWidth="1"/>
    <col min="14" max="257" width="8.83203125" style="2" customWidth="1"/>
    <col min="258" max="16384" width="10.83203125" style="2"/>
  </cols>
  <sheetData>
    <row r="1" spans="1:17" ht="20" customHeight="1" x14ac:dyDescent="0.2">
      <c r="A1" s="1"/>
      <c r="B1" s="1"/>
      <c r="F1" s="4"/>
      <c r="G1" s="4"/>
      <c r="H1" s="4"/>
      <c r="J1" s="2">
        <v>3</v>
      </c>
      <c r="K1" s="2">
        <v>1</v>
      </c>
      <c r="L1" s="2">
        <v>1</v>
      </c>
      <c r="M1" s="2">
        <v>1</v>
      </c>
      <c r="O1" s="2">
        <f>SUM(J1:M1)</f>
        <v>6</v>
      </c>
    </row>
    <row r="2" spans="1:17" ht="85" x14ac:dyDescent="0.2">
      <c r="A2" s="5" t="s">
        <v>0</v>
      </c>
      <c r="B2" s="5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108</v>
      </c>
      <c r="J2" s="11" t="s">
        <v>84</v>
      </c>
      <c r="K2" s="11" t="s">
        <v>85</v>
      </c>
      <c r="L2" s="11" t="s">
        <v>86</v>
      </c>
      <c r="M2" s="11" t="s">
        <v>87</v>
      </c>
      <c r="N2" s="10"/>
      <c r="O2" s="10" t="s">
        <v>88</v>
      </c>
      <c r="P2" s="10"/>
      <c r="Q2" s="10" t="s">
        <v>89</v>
      </c>
    </row>
    <row r="3" spans="1:17" ht="20" customHeight="1" x14ac:dyDescent="0.2">
      <c r="A3" s="3"/>
      <c r="B3" s="3"/>
      <c r="C3" s="7" t="s">
        <v>57</v>
      </c>
      <c r="D3" s="6"/>
      <c r="E3" s="6"/>
      <c r="F3" s="6"/>
      <c r="G3" s="6"/>
      <c r="H3" s="6"/>
      <c r="J3" s="10"/>
      <c r="K3" s="10"/>
      <c r="L3" s="10"/>
      <c r="M3" s="10"/>
      <c r="N3" s="10"/>
      <c r="O3" s="10"/>
      <c r="P3" s="10"/>
      <c r="Q3" s="10"/>
    </row>
    <row r="4" spans="1:17" ht="20" customHeight="1" x14ac:dyDescent="0.2">
      <c r="A4" s="3">
        <v>1</v>
      </c>
      <c r="B4" s="32" t="s">
        <v>57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98</v>
      </c>
      <c r="J4" s="12">
        <v>3</v>
      </c>
      <c r="K4" s="12">
        <v>1</v>
      </c>
      <c r="L4" s="12">
        <v>1</v>
      </c>
      <c r="M4" s="12">
        <v>1</v>
      </c>
      <c r="N4" s="12"/>
      <c r="O4" s="12">
        <f t="shared" ref="O4:O17" si="0">SUM(J4:M4)</f>
        <v>6</v>
      </c>
      <c r="P4" s="13">
        <f t="shared" ref="P4:P17" si="1">O4/$O$1*100</f>
        <v>100</v>
      </c>
      <c r="Q4" s="8">
        <f t="shared" ref="Q4:Q17" si="2">IF(P4=0,1,IF(P4&lt;60,ROUND(P4/60*3+1,1),IF(P4=60,4,IF(P4&lt;100,ROUND((P4-60)/40*3+4,1),7))))</f>
        <v>7</v>
      </c>
    </row>
    <row r="5" spans="1:17" ht="20" customHeight="1" x14ac:dyDescent="0.2">
      <c r="A5" s="3">
        <v>2</v>
      </c>
      <c r="B5" s="32"/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99</v>
      </c>
      <c r="J5" s="12">
        <v>3</v>
      </c>
      <c r="K5" s="12">
        <v>1</v>
      </c>
      <c r="L5" s="12">
        <v>1</v>
      </c>
      <c r="M5" s="12">
        <v>0</v>
      </c>
      <c r="N5" s="12"/>
      <c r="O5" s="12">
        <f t="shared" si="0"/>
        <v>5</v>
      </c>
      <c r="P5" s="13">
        <f t="shared" si="1"/>
        <v>83.333333333333343</v>
      </c>
      <c r="Q5" s="8">
        <f t="shared" si="2"/>
        <v>5.8</v>
      </c>
    </row>
    <row r="6" spans="1:17" ht="20" customHeight="1" x14ac:dyDescent="0.2">
      <c r="A6" s="3">
        <v>3</v>
      </c>
      <c r="B6" s="32"/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6" t="s">
        <v>100</v>
      </c>
      <c r="J6" s="12">
        <v>1</v>
      </c>
      <c r="K6" s="12">
        <v>1</v>
      </c>
      <c r="L6" s="12">
        <v>1</v>
      </c>
      <c r="M6" s="12">
        <v>0</v>
      </c>
      <c r="N6" s="12"/>
      <c r="O6" s="12">
        <f t="shared" si="0"/>
        <v>3</v>
      </c>
      <c r="P6" s="13">
        <f t="shared" si="1"/>
        <v>50</v>
      </c>
      <c r="Q6" s="8">
        <f t="shared" si="2"/>
        <v>3.5</v>
      </c>
    </row>
    <row r="7" spans="1:17" ht="20" customHeight="1" x14ac:dyDescent="0.2">
      <c r="A7" s="3">
        <v>4</v>
      </c>
      <c r="B7" s="32"/>
      <c r="C7" s="6" t="s">
        <v>21</v>
      </c>
      <c r="D7" s="6" t="s">
        <v>22</v>
      </c>
      <c r="E7" s="6" t="s">
        <v>23</v>
      </c>
      <c r="F7" s="6" t="s">
        <v>24</v>
      </c>
      <c r="G7" s="6" t="s">
        <v>25</v>
      </c>
      <c r="H7" s="6"/>
      <c r="J7" s="15"/>
      <c r="K7" s="15"/>
      <c r="L7" s="15"/>
      <c r="M7" s="15"/>
      <c r="N7" s="15"/>
      <c r="O7" s="15">
        <f t="shared" si="0"/>
        <v>0</v>
      </c>
      <c r="P7" s="16">
        <f t="shared" si="1"/>
        <v>0</v>
      </c>
      <c r="Q7" s="9">
        <f t="shared" si="2"/>
        <v>1</v>
      </c>
    </row>
    <row r="8" spans="1:17" ht="20" customHeight="1" x14ac:dyDescent="0.2">
      <c r="A8" s="3">
        <v>5</v>
      </c>
      <c r="B8" s="32"/>
      <c r="C8" s="6" t="s">
        <v>26</v>
      </c>
      <c r="D8" s="6" t="s">
        <v>27</v>
      </c>
      <c r="E8" s="6" t="s">
        <v>28</v>
      </c>
      <c r="F8" s="6" t="s">
        <v>29</v>
      </c>
      <c r="G8" s="6" t="s">
        <v>30</v>
      </c>
      <c r="H8" s="6"/>
      <c r="J8" s="15"/>
      <c r="K8" s="15"/>
      <c r="L8" s="15"/>
      <c r="M8" s="15"/>
      <c r="N8" s="15"/>
      <c r="O8" s="15">
        <f t="shared" si="0"/>
        <v>0</v>
      </c>
      <c r="P8" s="16">
        <f t="shared" si="1"/>
        <v>0</v>
      </c>
      <c r="Q8" s="9">
        <f t="shared" si="2"/>
        <v>1</v>
      </c>
    </row>
    <row r="9" spans="1:17" ht="20" customHeight="1" x14ac:dyDescent="0.2">
      <c r="A9" s="3">
        <v>1</v>
      </c>
      <c r="B9" s="32" t="s">
        <v>56</v>
      </c>
      <c r="C9" s="6" t="s">
        <v>31</v>
      </c>
      <c r="D9" s="6" t="s">
        <v>32</v>
      </c>
      <c r="E9" s="6" t="s">
        <v>33</v>
      </c>
      <c r="F9" s="6" t="s">
        <v>34</v>
      </c>
      <c r="G9" s="6" t="s">
        <v>35</v>
      </c>
      <c r="H9" s="6" t="s">
        <v>101</v>
      </c>
      <c r="J9" s="15"/>
      <c r="K9" s="15"/>
      <c r="L9" s="15"/>
      <c r="M9" s="15"/>
      <c r="N9" s="15"/>
      <c r="O9" s="15">
        <f t="shared" si="0"/>
        <v>0</v>
      </c>
      <c r="P9" s="16">
        <f t="shared" si="1"/>
        <v>0</v>
      </c>
      <c r="Q9" s="9">
        <f t="shared" si="2"/>
        <v>1</v>
      </c>
    </row>
    <row r="10" spans="1:17" ht="20" customHeight="1" x14ac:dyDescent="0.2">
      <c r="A10" s="3">
        <v>2</v>
      </c>
      <c r="B10" s="32"/>
      <c r="C10" s="6" t="s">
        <v>36</v>
      </c>
      <c r="D10" s="6" t="s">
        <v>37</v>
      </c>
      <c r="E10" s="6" t="s">
        <v>38</v>
      </c>
      <c r="F10" s="6" t="s">
        <v>39</v>
      </c>
      <c r="G10" s="6" t="s">
        <v>40</v>
      </c>
      <c r="H10" s="6" t="s">
        <v>102</v>
      </c>
      <c r="J10" s="12">
        <v>2</v>
      </c>
      <c r="K10" s="12">
        <v>0</v>
      </c>
      <c r="L10" s="12">
        <v>1</v>
      </c>
      <c r="M10" s="12">
        <v>0</v>
      </c>
      <c r="N10" s="12"/>
      <c r="O10" s="12">
        <f t="shared" si="0"/>
        <v>3</v>
      </c>
      <c r="P10" s="13">
        <f t="shared" si="1"/>
        <v>50</v>
      </c>
      <c r="Q10" s="8">
        <f t="shared" si="2"/>
        <v>3.5</v>
      </c>
    </row>
    <row r="11" spans="1:17" ht="20" customHeight="1" x14ac:dyDescent="0.2">
      <c r="A11" s="3">
        <v>3</v>
      </c>
      <c r="B11" s="32"/>
      <c r="C11" s="6" t="s">
        <v>41</v>
      </c>
      <c r="D11" s="6" t="s">
        <v>42</v>
      </c>
      <c r="E11" s="6" t="s">
        <v>43</v>
      </c>
      <c r="F11" s="6" t="s">
        <v>44</v>
      </c>
      <c r="G11" s="6" t="s">
        <v>45</v>
      </c>
      <c r="H11" s="6" t="s">
        <v>103</v>
      </c>
      <c r="J11" s="12">
        <v>3</v>
      </c>
      <c r="K11" s="12">
        <v>0</v>
      </c>
      <c r="L11" s="12">
        <v>1</v>
      </c>
      <c r="M11" s="12">
        <v>1</v>
      </c>
      <c r="N11" s="12"/>
      <c r="O11" s="12">
        <f t="shared" si="0"/>
        <v>5</v>
      </c>
      <c r="P11" s="13">
        <f t="shared" si="1"/>
        <v>83.333333333333343</v>
      </c>
      <c r="Q11" s="8">
        <f t="shared" si="2"/>
        <v>5.8</v>
      </c>
    </row>
    <row r="12" spans="1:17" ht="20" customHeight="1" x14ac:dyDescent="0.2">
      <c r="A12" s="3">
        <v>4</v>
      </c>
      <c r="B12" s="32"/>
      <c r="C12" s="6" t="s">
        <v>46</v>
      </c>
      <c r="D12" s="6" t="s">
        <v>47</v>
      </c>
      <c r="E12" s="6" t="s">
        <v>48</v>
      </c>
      <c r="F12" s="6" t="s">
        <v>49</v>
      </c>
      <c r="G12" s="6" t="s">
        <v>50</v>
      </c>
      <c r="H12" s="6" t="s">
        <v>104</v>
      </c>
      <c r="J12" s="15"/>
      <c r="K12" s="15"/>
      <c r="L12" s="15"/>
      <c r="M12" s="15"/>
      <c r="N12" s="15"/>
      <c r="O12" s="15">
        <f t="shared" si="0"/>
        <v>0</v>
      </c>
      <c r="P12" s="16">
        <f t="shared" si="1"/>
        <v>0</v>
      </c>
      <c r="Q12" s="9">
        <f t="shared" si="2"/>
        <v>1</v>
      </c>
    </row>
    <row r="13" spans="1:17" ht="20" customHeight="1" x14ac:dyDescent="0.2">
      <c r="A13" s="3">
        <v>5</v>
      </c>
      <c r="B13" s="32"/>
      <c r="C13" s="6" t="s">
        <v>51</v>
      </c>
      <c r="D13" s="6" t="s">
        <v>52</v>
      </c>
      <c r="E13" s="6" t="s">
        <v>53</v>
      </c>
      <c r="F13" s="6" t="s">
        <v>54</v>
      </c>
      <c r="G13" s="6" t="s">
        <v>55</v>
      </c>
      <c r="H13" s="6" t="s">
        <v>105</v>
      </c>
      <c r="J13" s="15"/>
      <c r="K13" s="15"/>
      <c r="L13" s="15"/>
      <c r="M13" s="15"/>
      <c r="N13" s="15"/>
      <c r="O13" s="15">
        <f t="shared" si="0"/>
        <v>0</v>
      </c>
      <c r="P13" s="16">
        <f t="shared" si="1"/>
        <v>0</v>
      </c>
      <c r="Q13" s="9">
        <f t="shared" si="2"/>
        <v>1</v>
      </c>
    </row>
    <row r="14" spans="1:17" ht="17" x14ac:dyDescent="0.2">
      <c r="A14" s="3">
        <v>1</v>
      </c>
      <c r="B14" s="14" t="s">
        <v>63</v>
      </c>
      <c r="C14" s="6" t="s">
        <v>62</v>
      </c>
      <c r="D14" s="6" t="s">
        <v>61</v>
      </c>
      <c r="E14" s="6" t="s">
        <v>60</v>
      </c>
      <c r="F14" s="6" t="s">
        <v>59</v>
      </c>
      <c r="G14" s="6" t="s">
        <v>58</v>
      </c>
      <c r="H14" s="6" t="s">
        <v>106</v>
      </c>
      <c r="J14" s="12">
        <v>3</v>
      </c>
      <c r="K14" s="12">
        <v>0</v>
      </c>
      <c r="L14" s="12">
        <v>0</v>
      </c>
      <c r="M14" s="12">
        <v>0.5</v>
      </c>
      <c r="N14" s="12"/>
      <c r="O14" s="12">
        <f t="shared" si="0"/>
        <v>3.5</v>
      </c>
      <c r="P14" s="13">
        <f t="shared" si="1"/>
        <v>58.333333333333336</v>
      </c>
      <c r="Q14" s="8">
        <f t="shared" si="2"/>
        <v>3.9</v>
      </c>
    </row>
    <row r="15" spans="1:17" ht="20" customHeight="1" x14ac:dyDescent="0.2">
      <c r="A15" s="3">
        <v>1</v>
      </c>
      <c r="B15" s="14" t="s">
        <v>64</v>
      </c>
      <c r="C15" s="6" t="s">
        <v>65</v>
      </c>
      <c r="D15" s="6" t="s">
        <v>66</v>
      </c>
      <c r="E15" s="6" t="s">
        <v>67</v>
      </c>
      <c r="F15" s="6" t="s">
        <v>68</v>
      </c>
      <c r="G15" s="6" t="s">
        <v>69</v>
      </c>
      <c r="J15" s="12">
        <v>3</v>
      </c>
      <c r="K15" s="12">
        <v>1</v>
      </c>
      <c r="L15" s="12">
        <v>1</v>
      </c>
      <c r="M15" s="12">
        <v>0.5</v>
      </c>
      <c r="N15" s="12"/>
      <c r="O15" s="12">
        <f t="shared" si="0"/>
        <v>5.5</v>
      </c>
      <c r="P15" s="13">
        <f t="shared" si="1"/>
        <v>91.666666666666657</v>
      </c>
      <c r="Q15" s="8">
        <f t="shared" si="2"/>
        <v>6.4</v>
      </c>
    </row>
    <row r="16" spans="1:17" x14ac:dyDescent="0.2">
      <c r="J16" s="12"/>
      <c r="K16" s="12"/>
      <c r="L16" s="12"/>
      <c r="M16" s="12"/>
      <c r="N16" s="12"/>
      <c r="O16" s="12"/>
      <c r="P16" s="13"/>
      <c r="Q16" s="19"/>
    </row>
    <row r="17" spans="4:17" x14ac:dyDescent="0.2">
      <c r="D17" s="2" t="s">
        <v>81</v>
      </c>
      <c r="F17" s="2" t="s">
        <v>82</v>
      </c>
      <c r="G17" s="2" t="s">
        <v>83</v>
      </c>
      <c r="H17" s="2" t="s">
        <v>107</v>
      </c>
      <c r="J17" s="12">
        <v>3</v>
      </c>
      <c r="K17" s="12">
        <v>0</v>
      </c>
      <c r="L17" s="12">
        <v>1</v>
      </c>
      <c r="M17" s="12">
        <v>1</v>
      </c>
      <c r="N17" s="12"/>
      <c r="O17" s="12">
        <f t="shared" si="0"/>
        <v>5</v>
      </c>
      <c r="P17" s="13">
        <f t="shared" si="1"/>
        <v>83.333333333333343</v>
      </c>
      <c r="Q17" s="8">
        <f t="shared" si="2"/>
        <v>5.8</v>
      </c>
    </row>
    <row r="18" spans="4:17" x14ac:dyDescent="0.2">
      <c r="J18" s="10"/>
      <c r="K18" s="10"/>
      <c r="L18" s="10"/>
      <c r="M18" s="10"/>
      <c r="N18" s="10"/>
      <c r="O18" s="10"/>
      <c r="P18" s="10"/>
      <c r="Q18" s="10"/>
    </row>
  </sheetData>
  <mergeCells count="2">
    <mergeCell ref="B4:B8"/>
    <mergeCell ref="B9:B13"/>
  </mergeCells>
  <conditionalFormatting sqref="Q4:Q17">
    <cfRule type="cellIs" dxfId="167" priority="1" stopIfTrue="1" operator="greaterThanOrEqual">
      <formula>3.95</formula>
    </cfRule>
    <cfRule type="cellIs" dxfId="166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ECAD-F0E6-F54F-82E2-50FDF4E90FEF}">
  <dimension ref="A1:AE18"/>
  <sheetViews>
    <sheetView topLeftCell="M1" zoomScaleNormal="100" workbookViewId="0">
      <selection activeCell="Y4" sqref="Y4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21.5" style="2" customWidth="1"/>
    <col min="4" max="4" width="10.83203125" style="2" bestFit="1" customWidth="1"/>
    <col min="5" max="5" width="10.1640625" style="2" bestFit="1" customWidth="1"/>
    <col min="6" max="6" width="21" style="2" bestFit="1" customWidth="1"/>
    <col min="7" max="7" width="34" style="2" bestFit="1" customWidth="1"/>
    <col min="8" max="8" width="34" style="2" customWidth="1"/>
    <col min="9" max="9" width="8.83203125" style="2" customWidth="1"/>
    <col min="10" max="10" width="7.6640625" style="2" bestFit="1" customWidth="1"/>
    <col min="11" max="11" width="12.6640625" style="2" customWidth="1"/>
    <col min="12" max="13" width="8.83203125" style="2" customWidth="1"/>
    <col min="14" max="14" width="10" style="2" customWidth="1"/>
    <col min="15" max="15" width="15.33203125" style="2" customWidth="1"/>
    <col min="16" max="17" width="15.5" style="2" customWidth="1"/>
    <col min="18" max="18" width="14.5" style="2" customWidth="1"/>
    <col min="19" max="19" width="13.5" style="2" customWidth="1"/>
    <col min="20" max="20" width="8.83203125" style="2" customWidth="1"/>
    <col min="21" max="21" width="16.1640625" style="2" customWidth="1"/>
    <col min="22" max="22" width="11.83203125" style="2" customWidth="1"/>
    <col min="23" max="23" width="15.83203125" style="2" customWidth="1"/>
    <col min="24" max="24" width="20.83203125" style="2" customWidth="1"/>
    <col min="25" max="25" width="6.83203125" style="2" bestFit="1" customWidth="1"/>
    <col min="26" max="252" width="8.83203125" style="2" customWidth="1"/>
    <col min="253" max="16384" width="10.83203125" style="2"/>
  </cols>
  <sheetData>
    <row r="1" spans="1:31" ht="20" customHeight="1" x14ac:dyDescent="0.2">
      <c r="A1" s="1"/>
      <c r="B1" s="1"/>
      <c r="F1" s="4"/>
      <c r="G1" s="4"/>
      <c r="H1" s="4"/>
      <c r="M1" s="30">
        <v>7.0000000000000007E-2</v>
      </c>
      <c r="N1" s="30">
        <v>0.03</v>
      </c>
      <c r="O1" s="30">
        <v>0.2</v>
      </c>
      <c r="P1" s="30">
        <v>0.2</v>
      </c>
      <c r="Q1" s="30">
        <v>0.1</v>
      </c>
      <c r="R1" s="30">
        <v>0.4</v>
      </c>
      <c r="S1" s="29">
        <v>0.6</v>
      </c>
      <c r="U1" s="30">
        <v>0.3</v>
      </c>
      <c r="V1" s="30">
        <v>0.1</v>
      </c>
      <c r="W1" s="30">
        <v>0.3</v>
      </c>
      <c r="X1" s="30">
        <v>0.3</v>
      </c>
      <c r="Y1" s="29">
        <v>0.4</v>
      </c>
    </row>
    <row r="2" spans="1:31" ht="85" x14ac:dyDescent="0.2">
      <c r="A2" s="5" t="s">
        <v>0</v>
      </c>
      <c r="B2" s="5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108</v>
      </c>
      <c r="J2" s="5" t="s">
        <v>115</v>
      </c>
      <c r="K2" s="5" t="s">
        <v>117</v>
      </c>
      <c r="M2" s="5" t="s">
        <v>120</v>
      </c>
      <c r="N2" s="5" t="s">
        <v>121</v>
      </c>
      <c r="O2" s="5" t="s">
        <v>123</v>
      </c>
      <c r="P2" s="5" t="s">
        <v>118</v>
      </c>
      <c r="Q2" s="5" t="s">
        <v>124</v>
      </c>
      <c r="R2" s="5" t="s">
        <v>119</v>
      </c>
      <c r="S2" s="5" t="s">
        <v>122</v>
      </c>
      <c r="U2" s="5" t="s">
        <v>125</v>
      </c>
      <c r="V2" s="5" t="s">
        <v>126</v>
      </c>
      <c r="W2" s="5" t="s">
        <v>127</v>
      </c>
      <c r="X2" s="5" t="s">
        <v>128</v>
      </c>
      <c r="Y2" s="5" t="s">
        <v>129</v>
      </c>
      <c r="AA2" s="5" t="s">
        <v>132</v>
      </c>
    </row>
    <row r="3" spans="1:31" ht="20" customHeight="1" x14ac:dyDescent="0.2">
      <c r="A3" s="3"/>
      <c r="B3" s="3"/>
      <c r="C3" s="7"/>
      <c r="D3" s="6"/>
      <c r="E3" s="6"/>
      <c r="F3" s="6"/>
      <c r="G3" s="6"/>
      <c r="H3" s="6"/>
      <c r="J3" s="10"/>
    </row>
    <row r="4" spans="1:31" ht="20" customHeight="1" x14ac:dyDescent="0.2">
      <c r="A4" s="3">
        <v>1</v>
      </c>
      <c r="B4" s="32" t="s">
        <v>57</v>
      </c>
      <c r="C4" s="6" t="s">
        <v>6</v>
      </c>
      <c r="D4" s="6" t="s">
        <v>7</v>
      </c>
      <c r="E4" s="6" t="s">
        <v>8</v>
      </c>
      <c r="F4" s="6" t="s">
        <v>9</v>
      </c>
      <c r="G4" s="7" t="s">
        <v>71</v>
      </c>
      <c r="H4" s="6" t="s">
        <v>98</v>
      </c>
      <c r="J4" s="12" t="s">
        <v>92</v>
      </c>
      <c r="K4" s="12" t="s">
        <v>92</v>
      </c>
      <c r="M4" s="8">
        <v>7</v>
      </c>
      <c r="N4" s="8">
        <v>5</v>
      </c>
      <c r="O4" s="8">
        <v>7</v>
      </c>
      <c r="P4" s="8">
        <v>1</v>
      </c>
      <c r="Q4" s="8">
        <v>7</v>
      </c>
      <c r="R4" s="8">
        <v>1</v>
      </c>
      <c r="S4" s="8">
        <f>SUMPRODUCT(M4:R4,M$1:R$1)</f>
        <v>3.3400000000000003</v>
      </c>
      <c r="U4" s="8">
        <v>7</v>
      </c>
      <c r="V4" s="8">
        <v>7</v>
      </c>
      <c r="W4" s="8">
        <v>7</v>
      </c>
      <c r="X4" s="8">
        <v>7</v>
      </c>
      <c r="Y4" s="8">
        <f>SUMPRODUCT(U4:X4,U$1:X$1)</f>
        <v>7</v>
      </c>
      <c r="AA4" s="8">
        <f>S4*S$1+Y4*Y$1</f>
        <v>4.8040000000000003</v>
      </c>
    </row>
    <row r="5" spans="1:31" ht="20" customHeight="1" x14ac:dyDescent="0.2">
      <c r="A5" s="3">
        <v>2</v>
      </c>
      <c r="B5" s="32"/>
      <c r="C5" s="6" t="s">
        <v>11</v>
      </c>
      <c r="D5" s="6" t="s">
        <v>12</v>
      </c>
      <c r="E5" s="6" t="s">
        <v>13</v>
      </c>
      <c r="F5" s="6" t="s">
        <v>14</v>
      </c>
      <c r="G5" s="7" t="s">
        <v>72</v>
      </c>
      <c r="H5" s="6" t="s">
        <v>99</v>
      </c>
      <c r="J5" s="12" t="s">
        <v>92</v>
      </c>
      <c r="K5" s="12" t="s">
        <v>92</v>
      </c>
      <c r="M5" s="8">
        <v>6</v>
      </c>
      <c r="N5" s="8">
        <v>7</v>
      </c>
      <c r="O5" s="8">
        <v>7</v>
      </c>
      <c r="P5" s="8">
        <v>7</v>
      </c>
      <c r="Q5" s="8">
        <v>5</v>
      </c>
      <c r="R5" s="8">
        <v>1</v>
      </c>
      <c r="S5" s="8">
        <f t="shared" ref="S5:S16" si="0">SUMPRODUCT(M5:R5,M$1:R$1)</f>
        <v>4.330000000000001</v>
      </c>
      <c r="U5" s="8">
        <v>7</v>
      </c>
      <c r="V5" s="8">
        <v>7</v>
      </c>
      <c r="W5" s="8">
        <v>7</v>
      </c>
      <c r="X5" s="8">
        <v>6.5</v>
      </c>
      <c r="Y5" s="8">
        <f>SUMPRODUCT(U5:X5,U$1:X$1)</f>
        <v>6.8500000000000005</v>
      </c>
      <c r="AA5" s="8">
        <f t="shared" ref="AA5:AA16" si="1">S5*S$1+Y5*Y$1</f>
        <v>5.338000000000001</v>
      </c>
      <c r="AE5" s="2" t="s">
        <v>130</v>
      </c>
    </row>
    <row r="6" spans="1:31" ht="20" customHeight="1" x14ac:dyDescent="0.2">
      <c r="A6" s="3">
        <v>3</v>
      </c>
      <c r="B6" s="32"/>
      <c r="C6" s="6" t="s">
        <v>16</v>
      </c>
      <c r="D6" s="6" t="s">
        <v>17</v>
      </c>
      <c r="E6" s="6" t="s">
        <v>18</v>
      </c>
      <c r="F6" s="6" t="s">
        <v>19</v>
      </c>
      <c r="G6" s="7" t="s">
        <v>73</v>
      </c>
      <c r="H6" s="6" t="s">
        <v>100</v>
      </c>
      <c r="J6" s="12" t="s">
        <v>92</v>
      </c>
      <c r="K6" s="12" t="s">
        <v>92</v>
      </c>
      <c r="M6" s="8">
        <v>7</v>
      </c>
      <c r="N6" s="8">
        <v>7</v>
      </c>
      <c r="O6" s="8">
        <v>7</v>
      </c>
      <c r="P6" s="8">
        <v>7</v>
      </c>
      <c r="Q6" s="8">
        <v>1</v>
      </c>
      <c r="R6" s="8">
        <v>1</v>
      </c>
      <c r="S6" s="8">
        <f t="shared" si="0"/>
        <v>4</v>
      </c>
      <c r="U6" s="8">
        <v>7</v>
      </c>
      <c r="V6" s="8">
        <v>7</v>
      </c>
      <c r="W6" s="8">
        <v>7</v>
      </c>
      <c r="X6" s="8">
        <v>1</v>
      </c>
      <c r="Y6" s="8">
        <f>SUMPRODUCT(U6:X6,U$1:X$1)</f>
        <v>5.2</v>
      </c>
      <c r="AA6" s="8">
        <f t="shared" si="1"/>
        <v>4.4800000000000004</v>
      </c>
    </row>
    <row r="7" spans="1:31" ht="20" customHeight="1" x14ac:dyDescent="0.2">
      <c r="A7" s="3">
        <v>4</v>
      </c>
      <c r="B7" s="32"/>
      <c r="C7" s="6"/>
      <c r="D7" s="6"/>
      <c r="E7" s="6"/>
      <c r="F7" s="6"/>
      <c r="G7" s="7"/>
      <c r="H7" s="6"/>
      <c r="J7" s="12"/>
      <c r="K7" s="12"/>
      <c r="M7" s="8"/>
      <c r="N7" s="8"/>
      <c r="O7" s="8"/>
      <c r="P7" s="8"/>
      <c r="Q7" s="8"/>
      <c r="R7" s="8"/>
      <c r="S7" s="8"/>
      <c r="Y7" s="8"/>
      <c r="AA7" s="8"/>
    </row>
    <row r="8" spans="1:31" ht="20" customHeight="1" x14ac:dyDescent="0.2">
      <c r="A8" s="3">
        <v>5</v>
      </c>
      <c r="B8" s="32"/>
      <c r="C8" s="6"/>
      <c r="D8" s="6"/>
      <c r="E8" s="6"/>
      <c r="F8" s="6"/>
      <c r="G8" s="6"/>
      <c r="H8" s="6"/>
      <c r="J8" s="12"/>
      <c r="K8" s="12"/>
      <c r="M8" s="8"/>
      <c r="N8" s="8"/>
      <c r="O8" s="8"/>
      <c r="P8" s="8"/>
      <c r="Q8" s="8"/>
      <c r="R8" s="8"/>
      <c r="S8" s="8"/>
      <c r="Y8" s="8"/>
      <c r="AA8" s="8"/>
    </row>
    <row r="9" spans="1:31" ht="20" customHeight="1" x14ac:dyDescent="0.2">
      <c r="A9" s="3">
        <v>2</v>
      </c>
      <c r="B9" s="32" t="s">
        <v>56</v>
      </c>
      <c r="C9" s="6" t="s">
        <v>36</v>
      </c>
      <c r="D9" s="6" t="s">
        <v>37</v>
      </c>
      <c r="E9" s="6" t="s">
        <v>38</v>
      </c>
      <c r="F9" s="6" t="s">
        <v>39</v>
      </c>
      <c r="G9" s="7" t="s">
        <v>74</v>
      </c>
      <c r="H9" s="6" t="s">
        <v>101</v>
      </c>
      <c r="J9" s="12" t="s">
        <v>92</v>
      </c>
      <c r="K9" s="12" t="s">
        <v>92</v>
      </c>
      <c r="M9" s="8">
        <v>7</v>
      </c>
      <c r="N9" s="8">
        <v>7</v>
      </c>
      <c r="O9" s="8">
        <v>7</v>
      </c>
      <c r="P9" s="8">
        <v>7</v>
      </c>
      <c r="Q9" s="8">
        <v>7</v>
      </c>
      <c r="R9" s="8">
        <v>1</v>
      </c>
      <c r="S9" s="8">
        <f t="shared" si="0"/>
        <v>4.6000000000000005</v>
      </c>
      <c r="U9" s="8">
        <v>7</v>
      </c>
      <c r="V9" s="8">
        <v>7</v>
      </c>
      <c r="W9" s="8">
        <v>7</v>
      </c>
      <c r="X9" s="8">
        <v>6.5</v>
      </c>
      <c r="Y9" s="8">
        <f>SUMPRODUCT(U9:X9,U$1:X$1)</f>
        <v>6.8500000000000005</v>
      </c>
      <c r="AA9" s="8">
        <f t="shared" si="1"/>
        <v>5.5</v>
      </c>
      <c r="AE9" s="31" t="s">
        <v>131</v>
      </c>
    </row>
    <row r="10" spans="1:31" ht="20" customHeight="1" x14ac:dyDescent="0.2">
      <c r="A10" s="3">
        <v>3</v>
      </c>
      <c r="B10" s="32"/>
      <c r="C10" s="6" t="s">
        <v>41</v>
      </c>
      <c r="D10" s="6" t="s">
        <v>42</v>
      </c>
      <c r="E10" s="6" t="s">
        <v>43</v>
      </c>
      <c r="F10" s="6" t="s">
        <v>44</v>
      </c>
      <c r="G10" s="7" t="s">
        <v>75</v>
      </c>
      <c r="H10" s="6" t="s">
        <v>102</v>
      </c>
      <c r="J10" s="12" t="s">
        <v>92</v>
      </c>
      <c r="K10" s="12" t="s">
        <v>92</v>
      </c>
      <c r="M10" s="8">
        <v>7</v>
      </c>
      <c r="N10" s="8">
        <v>7</v>
      </c>
      <c r="O10" s="8">
        <v>7</v>
      </c>
      <c r="P10" s="8">
        <v>7</v>
      </c>
      <c r="Q10" s="8">
        <v>7</v>
      </c>
      <c r="R10" s="8">
        <v>5</v>
      </c>
      <c r="S10" s="8">
        <f t="shared" si="0"/>
        <v>6.2</v>
      </c>
      <c r="U10" s="8">
        <v>7</v>
      </c>
      <c r="V10" s="8">
        <v>7</v>
      </c>
      <c r="W10" s="8">
        <v>7</v>
      </c>
      <c r="X10" s="8">
        <v>7</v>
      </c>
      <c r="Y10" s="8">
        <f t="shared" ref="Y10" si="2">SUMPRODUCT(U10:X10,U$1:X$1)</f>
        <v>7</v>
      </c>
      <c r="AA10" s="8">
        <f t="shared" si="1"/>
        <v>6.52</v>
      </c>
    </row>
    <row r="11" spans="1:31" ht="20" customHeight="1" x14ac:dyDescent="0.2">
      <c r="A11" s="20">
        <v>4</v>
      </c>
      <c r="B11" s="32"/>
      <c r="C11" s="21" t="s">
        <v>46</v>
      </c>
      <c r="D11" s="21" t="s">
        <v>47</v>
      </c>
      <c r="E11" s="21" t="s">
        <v>48</v>
      </c>
      <c r="F11" s="21" t="s">
        <v>49</v>
      </c>
      <c r="G11" s="22" t="s">
        <v>76</v>
      </c>
      <c r="H11" s="21" t="s">
        <v>103</v>
      </c>
      <c r="J11" s="21"/>
      <c r="K11" s="21"/>
      <c r="M11" s="8"/>
      <c r="N11" s="8"/>
      <c r="O11" s="8"/>
      <c r="P11" s="8"/>
      <c r="Q11" s="8"/>
      <c r="R11" s="8"/>
      <c r="S11" s="8"/>
      <c r="Y11" s="8"/>
      <c r="AA11" s="8"/>
    </row>
    <row r="12" spans="1:31" ht="20" customHeight="1" x14ac:dyDescent="0.2">
      <c r="A12" s="3">
        <v>5</v>
      </c>
      <c r="B12" s="32"/>
      <c r="C12" s="6" t="s">
        <v>51</v>
      </c>
      <c r="D12" s="6" t="s">
        <v>52</v>
      </c>
      <c r="E12" s="6" t="s">
        <v>53</v>
      </c>
      <c r="F12" s="6" t="s">
        <v>54</v>
      </c>
      <c r="G12" s="7" t="s">
        <v>77</v>
      </c>
      <c r="H12" s="6" t="s">
        <v>104</v>
      </c>
      <c r="J12" s="15" t="s">
        <v>116</v>
      </c>
      <c r="K12" s="15" t="s">
        <v>116</v>
      </c>
      <c r="M12" s="8"/>
      <c r="N12" s="8"/>
      <c r="O12" s="8"/>
      <c r="P12" s="8"/>
      <c r="Q12" s="8"/>
      <c r="R12" s="8"/>
      <c r="S12" s="8"/>
      <c r="Y12" s="8"/>
      <c r="AA12" s="8"/>
    </row>
    <row r="13" spans="1:31" ht="20" customHeight="1" x14ac:dyDescent="0.2">
      <c r="A13" s="3">
        <v>1</v>
      </c>
      <c r="B13" s="14" t="s">
        <v>63</v>
      </c>
      <c r="C13" s="6" t="s">
        <v>62</v>
      </c>
      <c r="D13" s="6" t="s">
        <v>61</v>
      </c>
      <c r="E13" s="6" t="s">
        <v>60</v>
      </c>
      <c r="F13" s="6" t="s">
        <v>59</v>
      </c>
      <c r="G13" s="7" t="s">
        <v>78</v>
      </c>
      <c r="H13" s="6" t="s">
        <v>105</v>
      </c>
      <c r="J13" s="15" t="s">
        <v>116</v>
      </c>
      <c r="K13" s="15" t="s">
        <v>116</v>
      </c>
      <c r="M13" s="8"/>
      <c r="N13" s="8"/>
      <c r="O13" s="8"/>
      <c r="P13" s="8"/>
      <c r="Q13" s="8"/>
      <c r="R13" s="8"/>
      <c r="S13" s="8"/>
      <c r="Y13" s="8"/>
      <c r="AA13" s="8"/>
    </row>
    <row r="14" spans="1:31" ht="17" x14ac:dyDescent="0.2">
      <c r="A14" s="3">
        <v>1</v>
      </c>
      <c r="B14" s="14" t="s">
        <v>64</v>
      </c>
      <c r="C14" s="6" t="s">
        <v>65</v>
      </c>
      <c r="D14" s="6" t="s">
        <v>66</v>
      </c>
      <c r="E14" s="6" t="s">
        <v>67</v>
      </c>
      <c r="F14" s="6" t="s">
        <v>68</v>
      </c>
      <c r="G14" s="7" t="s">
        <v>79</v>
      </c>
      <c r="H14" s="6" t="s">
        <v>106</v>
      </c>
      <c r="J14" s="15" t="s">
        <v>116</v>
      </c>
      <c r="K14" s="15" t="s">
        <v>116</v>
      </c>
      <c r="M14" s="8"/>
      <c r="N14" s="8"/>
      <c r="O14" s="8"/>
      <c r="P14" s="8"/>
      <c r="Q14" s="8"/>
      <c r="R14" s="8"/>
      <c r="S14" s="8"/>
      <c r="Y14" s="8"/>
      <c r="AA14" s="8"/>
    </row>
    <row r="15" spans="1:31" ht="20" customHeight="1" x14ac:dyDescent="0.2">
      <c r="G15" s="18"/>
      <c r="J15" s="12"/>
      <c r="M15" s="8"/>
      <c r="N15" s="8"/>
      <c r="O15" s="8"/>
      <c r="P15" s="8"/>
      <c r="Q15" s="8"/>
      <c r="R15" s="8"/>
      <c r="S15" s="8"/>
      <c r="Y15" s="8"/>
      <c r="AA15" s="8"/>
    </row>
    <row r="16" spans="1:31" x14ac:dyDescent="0.2">
      <c r="D16" s="2" t="s">
        <v>81</v>
      </c>
      <c r="F16" s="2" t="s">
        <v>82</v>
      </c>
      <c r="G16" s="18" t="s">
        <v>83</v>
      </c>
      <c r="H16" s="2" t="s">
        <v>107</v>
      </c>
      <c r="J16" s="12" t="s">
        <v>92</v>
      </c>
      <c r="K16" s="10" t="s">
        <v>92</v>
      </c>
      <c r="M16" s="8">
        <v>7</v>
      </c>
      <c r="N16" s="8">
        <v>7</v>
      </c>
      <c r="O16" s="8">
        <v>7</v>
      </c>
      <c r="P16" s="8">
        <v>7</v>
      </c>
      <c r="Q16" s="8">
        <v>7</v>
      </c>
      <c r="R16" s="8">
        <v>7</v>
      </c>
      <c r="S16" s="8">
        <f t="shared" si="0"/>
        <v>7</v>
      </c>
      <c r="U16" s="8">
        <v>7</v>
      </c>
      <c r="V16" s="8">
        <v>7</v>
      </c>
      <c r="W16" s="8">
        <v>7</v>
      </c>
      <c r="X16" s="8">
        <v>7</v>
      </c>
      <c r="Y16" s="8">
        <f>SUMPRODUCT(U16:X16,U$1:X$1)</f>
        <v>7</v>
      </c>
      <c r="AA16" s="8">
        <f t="shared" si="1"/>
        <v>7</v>
      </c>
    </row>
    <row r="17" spans="10:10" x14ac:dyDescent="0.2">
      <c r="J17" s="12"/>
    </row>
    <row r="18" spans="10:10" x14ac:dyDescent="0.2">
      <c r="J18" s="10"/>
    </row>
  </sheetData>
  <mergeCells count="2">
    <mergeCell ref="B4:B8"/>
    <mergeCell ref="B9:B12"/>
  </mergeCells>
  <conditionalFormatting sqref="O4:Q4">
    <cfRule type="cellIs" dxfId="165" priority="63" stopIfTrue="1" operator="greaterThanOrEqual">
      <formula>3.95</formula>
    </cfRule>
    <cfRule type="cellIs" dxfId="164" priority="64" stopIfTrue="1" operator="lessThan">
      <formula>3.95</formula>
    </cfRule>
  </conditionalFormatting>
  <conditionalFormatting sqref="R4">
    <cfRule type="cellIs" dxfId="163" priority="61" stopIfTrue="1" operator="greaterThanOrEqual">
      <formula>3.95</formula>
    </cfRule>
    <cfRule type="cellIs" dxfId="162" priority="62" stopIfTrue="1" operator="lessThan">
      <formula>3.95</formula>
    </cfRule>
  </conditionalFormatting>
  <conditionalFormatting sqref="M4:N4">
    <cfRule type="cellIs" dxfId="161" priority="59" stopIfTrue="1" operator="greaterThanOrEqual">
      <formula>3.95</formula>
    </cfRule>
    <cfRule type="cellIs" dxfId="160" priority="60" stopIfTrue="1" operator="lessThan">
      <formula>3.95</formula>
    </cfRule>
  </conditionalFormatting>
  <conditionalFormatting sqref="S4:S16">
    <cfRule type="cellIs" dxfId="159" priority="57" stopIfTrue="1" operator="greaterThanOrEqual">
      <formula>3.95</formula>
    </cfRule>
    <cfRule type="cellIs" dxfId="158" priority="58" stopIfTrue="1" operator="lessThan">
      <formula>3.95</formula>
    </cfRule>
  </conditionalFormatting>
  <conditionalFormatting sqref="O5:Q16">
    <cfRule type="cellIs" dxfId="157" priority="55" stopIfTrue="1" operator="greaterThanOrEqual">
      <formula>3.95</formula>
    </cfRule>
    <cfRule type="cellIs" dxfId="156" priority="56" stopIfTrue="1" operator="lessThan">
      <formula>3.95</formula>
    </cfRule>
  </conditionalFormatting>
  <conditionalFormatting sqref="R5:R16">
    <cfRule type="cellIs" dxfId="155" priority="53" stopIfTrue="1" operator="greaterThanOrEqual">
      <formula>3.95</formula>
    </cfRule>
    <cfRule type="cellIs" dxfId="154" priority="54" stopIfTrue="1" operator="lessThan">
      <formula>3.95</formula>
    </cfRule>
  </conditionalFormatting>
  <conditionalFormatting sqref="M5:N16">
    <cfRule type="cellIs" dxfId="153" priority="51" stopIfTrue="1" operator="greaterThanOrEqual">
      <formula>3.95</formula>
    </cfRule>
    <cfRule type="cellIs" dxfId="152" priority="52" stopIfTrue="1" operator="lessThan">
      <formula>3.95</formula>
    </cfRule>
  </conditionalFormatting>
  <conditionalFormatting sqref="U4">
    <cfRule type="cellIs" dxfId="151" priority="47" stopIfTrue="1" operator="greaterThanOrEqual">
      <formula>3.95</formula>
    </cfRule>
    <cfRule type="cellIs" dxfId="150" priority="48" stopIfTrue="1" operator="lessThan">
      <formula>3.95</formula>
    </cfRule>
  </conditionalFormatting>
  <conditionalFormatting sqref="V4">
    <cfRule type="cellIs" dxfId="149" priority="45" stopIfTrue="1" operator="greaterThanOrEqual">
      <formula>3.95</formula>
    </cfRule>
    <cfRule type="cellIs" dxfId="148" priority="46" stopIfTrue="1" operator="lessThan">
      <formula>3.95</formula>
    </cfRule>
  </conditionalFormatting>
  <conditionalFormatting sqref="W4">
    <cfRule type="cellIs" dxfId="147" priority="43" stopIfTrue="1" operator="greaterThanOrEqual">
      <formula>3.95</formula>
    </cfRule>
    <cfRule type="cellIs" dxfId="146" priority="44" stopIfTrue="1" operator="lessThan">
      <formula>3.95</formula>
    </cfRule>
  </conditionalFormatting>
  <conditionalFormatting sqref="X4">
    <cfRule type="cellIs" dxfId="145" priority="41" stopIfTrue="1" operator="greaterThanOrEqual">
      <formula>3.95</formula>
    </cfRule>
    <cfRule type="cellIs" dxfId="144" priority="42" stopIfTrue="1" operator="lessThan">
      <formula>3.95</formula>
    </cfRule>
  </conditionalFormatting>
  <conditionalFormatting sqref="Y4">
    <cfRule type="cellIs" dxfId="143" priority="39" stopIfTrue="1" operator="greaterThanOrEqual">
      <formula>3.95</formula>
    </cfRule>
    <cfRule type="cellIs" dxfId="142" priority="40" stopIfTrue="1" operator="lessThan">
      <formula>3.95</formula>
    </cfRule>
  </conditionalFormatting>
  <conditionalFormatting sqref="Y5">
    <cfRule type="cellIs" dxfId="141" priority="37" stopIfTrue="1" operator="greaterThanOrEqual">
      <formula>3.95</formula>
    </cfRule>
    <cfRule type="cellIs" dxfId="140" priority="38" stopIfTrue="1" operator="lessThan">
      <formula>3.95</formula>
    </cfRule>
  </conditionalFormatting>
  <conditionalFormatting sqref="U5">
    <cfRule type="cellIs" dxfId="139" priority="35" stopIfTrue="1" operator="greaterThanOrEqual">
      <formula>3.95</formula>
    </cfRule>
    <cfRule type="cellIs" dxfId="138" priority="36" stopIfTrue="1" operator="lessThan">
      <formula>3.95</formula>
    </cfRule>
  </conditionalFormatting>
  <conditionalFormatting sqref="V5">
    <cfRule type="cellIs" dxfId="137" priority="33" stopIfTrue="1" operator="greaterThanOrEqual">
      <formula>3.95</formula>
    </cfRule>
    <cfRule type="cellIs" dxfId="136" priority="34" stopIfTrue="1" operator="lessThan">
      <formula>3.95</formula>
    </cfRule>
  </conditionalFormatting>
  <conditionalFormatting sqref="W5">
    <cfRule type="cellIs" dxfId="135" priority="31" stopIfTrue="1" operator="greaterThanOrEqual">
      <formula>3.95</formula>
    </cfRule>
    <cfRule type="cellIs" dxfId="134" priority="32" stopIfTrue="1" operator="lessThan">
      <formula>3.95</formula>
    </cfRule>
  </conditionalFormatting>
  <conditionalFormatting sqref="X5">
    <cfRule type="cellIs" dxfId="133" priority="29" stopIfTrue="1" operator="greaterThanOrEqual">
      <formula>3.95</formula>
    </cfRule>
    <cfRule type="cellIs" dxfId="132" priority="30" stopIfTrue="1" operator="lessThan">
      <formula>3.95</formula>
    </cfRule>
  </conditionalFormatting>
  <conditionalFormatting sqref="U9:U10">
    <cfRule type="cellIs" dxfId="131" priority="25" stopIfTrue="1" operator="greaterThanOrEqual">
      <formula>3.95</formula>
    </cfRule>
    <cfRule type="cellIs" dxfId="130" priority="26" stopIfTrue="1" operator="lessThan">
      <formula>3.95</formula>
    </cfRule>
  </conditionalFormatting>
  <conditionalFormatting sqref="V9:V10">
    <cfRule type="cellIs" dxfId="129" priority="23" stopIfTrue="1" operator="greaterThanOrEqual">
      <formula>3.95</formula>
    </cfRule>
    <cfRule type="cellIs" dxfId="128" priority="24" stopIfTrue="1" operator="lessThan">
      <formula>3.95</formula>
    </cfRule>
  </conditionalFormatting>
  <conditionalFormatting sqref="W9:W10">
    <cfRule type="cellIs" dxfId="127" priority="21" stopIfTrue="1" operator="greaterThanOrEqual">
      <formula>3.95</formula>
    </cfRule>
    <cfRule type="cellIs" dxfId="126" priority="22" stopIfTrue="1" operator="lessThan">
      <formula>3.95</formula>
    </cfRule>
  </conditionalFormatting>
  <conditionalFormatting sqref="X9:X10">
    <cfRule type="cellIs" dxfId="125" priority="19" stopIfTrue="1" operator="greaterThanOrEqual">
      <formula>3.95</formula>
    </cfRule>
    <cfRule type="cellIs" dxfId="124" priority="20" stopIfTrue="1" operator="lessThan">
      <formula>3.95</formula>
    </cfRule>
  </conditionalFormatting>
  <conditionalFormatting sqref="Y9:Y15">
    <cfRule type="cellIs" dxfId="123" priority="17" stopIfTrue="1" operator="greaterThanOrEqual">
      <formula>3.95</formula>
    </cfRule>
    <cfRule type="cellIs" dxfId="122" priority="18" stopIfTrue="1" operator="lessThan">
      <formula>3.95</formula>
    </cfRule>
  </conditionalFormatting>
  <conditionalFormatting sqref="Y6:Y8">
    <cfRule type="cellIs" dxfId="121" priority="15" stopIfTrue="1" operator="greaterThanOrEqual">
      <formula>3.95</formula>
    </cfRule>
    <cfRule type="cellIs" dxfId="120" priority="16" stopIfTrue="1" operator="lessThan">
      <formula>3.95</formula>
    </cfRule>
  </conditionalFormatting>
  <conditionalFormatting sqref="U6">
    <cfRule type="cellIs" dxfId="119" priority="13" stopIfTrue="1" operator="greaterThanOrEqual">
      <formula>3.95</formula>
    </cfRule>
    <cfRule type="cellIs" dxfId="118" priority="14" stopIfTrue="1" operator="lessThan">
      <formula>3.95</formula>
    </cfRule>
  </conditionalFormatting>
  <conditionalFormatting sqref="V6">
    <cfRule type="cellIs" dxfId="117" priority="11" stopIfTrue="1" operator="greaterThanOrEqual">
      <formula>3.95</formula>
    </cfRule>
    <cfRule type="cellIs" dxfId="116" priority="12" stopIfTrue="1" operator="lessThan">
      <formula>3.95</formula>
    </cfRule>
  </conditionalFormatting>
  <conditionalFormatting sqref="W6">
    <cfRule type="cellIs" dxfId="115" priority="9" stopIfTrue="1" operator="greaterThanOrEqual">
      <formula>3.95</formula>
    </cfRule>
    <cfRule type="cellIs" dxfId="114" priority="10" stopIfTrue="1" operator="lessThan">
      <formula>3.95</formula>
    </cfRule>
  </conditionalFormatting>
  <conditionalFormatting sqref="X6">
    <cfRule type="cellIs" dxfId="113" priority="7" stopIfTrue="1" operator="greaterThanOrEqual">
      <formula>3.95</formula>
    </cfRule>
    <cfRule type="cellIs" dxfId="112" priority="8" stopIfTrue="1" operator="lessThan">
      <formula>3.95</formula>
    </cfRule>
  </conditionalFormatting>
  <conditionalFormatting sqref="Y16">
    <cfRule type="cellIs" dxfId="111" priority="5" stopIfTrue="1" operator="greaterThanOrEqual">
      <formula>3.95</formula>
    </cfRule>
    <cfRule type="cellIs" dxfId="110" priority="6" stopIfTrue="1" operator="lessThan">
      <formula>3.95</formula>
    </cfRule>
  </conditionalFormatting>
  <conditionalFormatting sqref="U16:X16">
    <cfRule type="cellIs" dxfId="109" priority="3" stopIfTrue="1" operator="greaterThanOrEqual">
      <formula>3.95</formula>
    </cfRule>
    <cfRule type="cellIs" dxfId="108" priority="4" stopIfTrue="1" operator="lessThan">
      <formula>3.95</formula>
    </cfRule>
  </conditionalFormatting>
  <conditionalFormatting sqref="AA4:AA16">
    <cfRule type="cellIs" dxfId="107" priority="1" stopIfTrue="1" operator="greaterThanOrEqual">
      <formula>3.95</formula>
    </cfRule>
    <cfRule type="cellIs" dxfId="106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B9BB-0649-D64C-BAA7-AACA3CC07646}">
  <dimension ref="A1:AE18"/>
  <sheetViews>
    <sheetView zoomScaleNormal="100" workbookViewId="0">
      <selection activeCell="AA3" sqref="AA3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21.5" style="2" customWidth="1"/>
    <col min="4" max="4" width="10.83203125" style="2" bestFit="1" customWidth="1"/>
    <col min="5" max="5" width="10.1640625" style="2" bestFit="1" customWidth="1"/>
    <col min="6" max="6" width="21" style="2" bestFit="1" customWidth="1"/>
    <col min="7" max="7" width="34" style="2" bestFit="1" customWidth="1"/>
    <col min="8" max="8" width="34" style="2" customWidth="1"/>
    <col min="9" max="9" width="8.83203125" style="2" customWidth="1"/>
    <col min="10" max="10" width="7.6640625" style="2" bestFit="1" customWidth="1"/>
    <col min="11" max="11" width="12.6640625" style="2" customWidth="1"/>
    <col min="12" max="13" width="8.83203125" style="2" customWidth="1"/>
    <col min="14" max="14" width="10" style="2" customWidth="1"/>
    <col min="15" max="15" width="15.33203125" style="2" customWidth="1"/>
    <col min="16" max="17" width="15.5" style="2" customWidth="1"/>
    <col min="18" max="18" width="14.5" style="2" customWidth="1"/>
    <col min="19" max="19" width="13.5" style="2" customWidth="1"/>
    <col min="20" max="20" width="8.83203125" style="2" customWidth="1"/>
    <col min="21" max="21" width="16.1640625" style="2" customWidth="1"/>
    <col min="22" max="22" width="11.83203125" style="2" customWidth="1"/>
    <col min="23" max="23" width="15.83203125" style="2" customWidth="1"/>
    <col min="24" max="24" width="20.83203125" style="2" customWidth="1"/>
    <col min="25" max="25" width="6.83203125" style="2" bestFit="1" customWidth="1"/>
    <col min="26" max="252" width="8.83203125" style="2" customWidth="1"/>
    <col min="253" max="16384" width="10.83203125" style="2"/>
  </cols>
  <sheetData>
    <row r="1" spans="1:31" ht="20" customHeight="1" x14ac:dyDescent="0.2">
      <c r="A1" s="1"/>
      <c r="B1" s="1"/>
      <c r="F1" s="4"/>
      <c r="G1" s="4"/>
      <c r="H1" s="4"/>
      <c r="M1" s="30">
        <v>7.0000000000000007E-2</v>
      </c>
      <c r="N1" s="30">
        <v>0.03</v>
      </c>
      <c r="O1" s="30">
        <v>0.2</v>
      </c>
      <c r="P1" s="30">
        <v>0.2</v>
      </c>
      <c r="Q1" s="30">
        <v>0.1</v>
      </c>
      <c r="R1" s="30">
        <v>0.4</v>
      </c>
      <c r="S1" s="29">
        <v>0.6</v>
      </c>
      <c r="U1" s="30">
        <v>0.3</v>
      </c>
      <c r="V1" s="30">
        <v>0.1</v>
      </c>
      <c r="W1" s="30">
        <v>0.3</v>
      </c>
      <c r="X1" s="30">
        <v>0.3</v>
      </c>
      <c r="Y1" s="29">
        <v>0.4</v>
      </c>
    </row>
    <row r="2" spans="1:31" ht="85" x14ac:dyDescent="0.2">
      <c r="A2" s="5" t="s">
        <v>0</v>
      </c>
      <c r="B2" s="5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108</v>
      </c>
      <c r="J2" s="5" t="s">
        <v>115</v>
      </c>
      <c r="K2" s="5" t="s">
        <v>117</v>
      </c>
      <c r="M2" s="5" t="s">
        <v>120</v>
      </c>
      <c r="N2" s="5" t="s">
        <v>121</v>
      </c>
      <c r="O2" s="5" t="s">
        <v>123</v>
      </c>
      <c r="P2" s="5" t="s">
        <v>118</v>
      </c>
      <c r="Q2" s="5" t="s">
        <v>124</v>
      </c>
      <c r="R2" s="5" t="s">
        <v>119</v>
      </c>
      <c r="S2" s="5" t="s">
        <v>122</v>
      </c>
      <c r="U2" s="5" t="s">
        <v>125</v>
      </c>
      <c r="V2" s="5" t="s">
        <v>126</v>
      </c>
      <c r="W2" s="5" t="s">
        <v>127</v>
      </c>
      <c r="X2" s="5" t="s">
        <v>128</v>
      </c>
      <c r="Y2" s="5" t="s">
        <v>129</v>
      </c>
      <c r="AA2" s="5" t="s">
        <v>139</v>
      </c>
    </row>
    <row r="3" spans="1:31" ht="20" customHeight="1" x14ac:dyDescent="0.2">
      <c r="A3" s="3"/>
      <c r="B3" s="3"/>
      <c r="C3" s="7"/>
      <c r="D3" s="6"/>
      <c r="E3" s="6"/>
      <c r="F3" s="6"/>
      <c r="G3" s="6"/>
      <c r="H3" s="6"/>
      <c r="J3" s="10"/>
    </row>
    <row r="4" spans="1:31" ht="20" customHeight="1" x14ac:dyDescent="0.2">
      <c r="A4" s="3">
        <v>1</v>
      </c>
      <c r="B4" s="32" t="s">
        <v>57</v>
      </c>
      <c r="C4" s="6" t="s">
        <v>6</v>
      </c>
      <c r="D4" s="6" t="s">
        <v>7</v>
      </c>
      <c r="E4" s="6" t="s">
        <v>8</v>
      </c>
      <c r="F4" s="6" t="s">
        <v>9</v>
      </c>
      <c r="G4" s="7" t="s">
        <v>71</v>
      </c>
      <c r="H4" s="6" t="s">
        <v>98</v>
      </c>
      <c r="J4" s="15" t="s">
        <v>116</v>
      </c>
      <c r="K4" s="15" t="s">
        <v>116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f>SUMPRODUCT(M4:R4,M$1:R$1)</f>
        <v>1</v>
      </c>
      <c r="U4" s="8">
        <v>1</v>
      </c>
      <c r="V4" s="8">
        <v>1</v>
      </c>
      <c r="W4" s="8">
        <v>1</v>
      </c>
      <c r="X4" s="8">
        <v>1</v>
      </c>
      <c r="Y4" s="8">
        <f>SUMPRODUCT(U4:X4,U$1:X$1)</f>
        <v>1</v>
      </c>
      <c r="AA4" s="8">
        <f>S4*S$1+Y4*Y$1</f>
        <v>1</v>
      </c>
    </row>
    <row r="5" spans="1:31" ht="20" customHeight="1" x14ac:dyDescent="0.2">
      <c r="A5" s="3">
        <v>2</v>
      </c>
      <c r="B5" s="32"/>
      <c r="C5" s="6" t="s">
        <v>11</v>
      </c>
      <c r="D5" s="6" t="s">
        <v>12</v>
      </c>
      <c r="E5" s="6" t="s">
        <v>13</v>
      </c>
      <c r="F5" s="6" t="s">
        <v>14</v>
      </c>
      <c r="G5" s="7" t="s">
        <v>72</v>
      </c>
      <c r="H5" s="6" t="s">
        <v>99</v>
      </c>
      <c r="J5" s="15" t="s">
        <v>116</v>
      </c>
      <c r="K5" s="15" t="s">
        <v>116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f t="shared" ref="S5:S16" si="0">SUMPRODUCT(M5:R5,M$1:R$1)</f>
        <v>1</v>
      </c>
      <c r="U5" s="8">
        <v>1</v>
      </c>
      <c r="V5" s="8">
        <v>1</v>
      </c>
      <c r="W5" s="8">
        <v>1</v>
      </c>
      <c r="X5" s="8">
        <v>1</v>
      </c>
      <c r="Y5" s="8">
        <f>SUMPRODUCT(U5:X5,U$1:X$1)</f>
        <v>1</v>
      </c>
      <c r="AA5" s="8">
        <f t="shared" ref="AA5:AA16" si="1">S5*S$1+Y5*Y$1</f>
        <v>1</v>
      </c>
    </row>
    <row r="6" spans="1:31" ht="20" customHeight="1" x14ac:dyDescent="0.2">
      <c r="A6" s="3">
        <v>3</v>
      </c>
      <c r="B6" s="32"/>
      <c r="C6" s="6" t="s">
        <v>16</v>
      </c>
      <c r="D6" s="6" t="s">
        <v>17</v>
      </c>
      <c r="E6" s="6" t="s">
        <v>18</v>
      </c>
      <c r="F6" s="6" t="s">
        <v>19</v>
      </c>
      <c r="G6" s="7" t="s">
        <v>73</v>
      </c>
      <c r="H6" s="6" t="s">
        <v>100</v>
      </c>
      <c r="J6" s="15" t="s">
        <v>116</v>
      </c>
      <c r="K6" s="15" t="s">
        <v>116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f t="shared" si="0"/>
        <v>1</v>
      </c>
      <c r="U6" s="8">
        <v>1</v>
      </c>
      <c r="V6" s="8">
        <v>1</v>
      </c>
      <c r="W6" s="8">
        <v>1</v>
      </c>
      <c r="X6" s="8">
        <v>1</v>
      </c>
      <c r="Y6" s="8">
        <f>SUMPRODUCT(U6:X6,U$1:X$1)</f>
        <v>1</v>
      </c>
      <c r="AA6" s="8">
        <f t="shared" si="1"/>
        <v>1</v>
      </c>
    </row>
    <row r="7" spans="1:31" ht="20" customHeight="1" x14ac:dyDescent="0.2">
      <c r="A7" s="3">
        <v>4</v>
      </c>
      <c r="B7" s="32"/>
      <c r="C7" s="6"/>
      <c r="D7" s="6"/>
      <c r="E7" s="6"/>
      <c r="F7" s="6"/>
      <c r="G7" s="7"/>
      <c r="H7" s="6"/>
      <c r="J7" s="12"/>
      <c r="K7" s="12"/>
      <c r="M7" s="8"/>
      <c r="N7" s="8"/>
      <c r="O7" s="8"/>
      <c r="P7" s="8"/>
      <c r="Q7" s="8"/>
      <c r="R7" s="8"/>
      <c r="S7" s="8"/>
      <c r="Y7" s="8"/>
      <c r="AA7" s="8"/>
    </row>
    <row r="8" spans="1:31" ht="20" customHeight="1" x14ac:dyDescent="0.2">
      <c r="A8" s="3">
        <v>5</v>
      </c>
      <c r="B8" s="32"/>
      <c r="C8" s="6"/>
      <c r="D8" s="6"/>
      <c r="E8" s="6"/>
      <c r="F8" s="6"/>
      <c r="G8" s="6"/>
      <c r="H8" s="6"/>
      <c r="J8" s="12"/>
      <c r="K8" s="12"/>
      <c r="M8" s="8"/>
      <c r="N8" s="8"/>
      <c r="O8" s="8"/>
      <c r="P8" s="8"/>
      <c r="Q8" s="8"/>
      <c r="R8" s="8"/>
      <c r="S8" s="8"/>
      <c r="Y8" s="8"/>
      <c r="AA8" s="8"/>
    </row>
    <row r="9" spans="1:31" ht="20" customHeight="1" x14ac:dyDescent="0.2">
      <c r="A9" s="3">
        <v>2</v>
      </c>
      <c r="B9" s="32" t="s">
        <v>56</v>
      </c>
      <c r="C9" s="6" t="s">
        <v>36</v>
      </c>
      <c r="D9" s="6" t="s">
        <v>37</v>
      </c>
      <c r="E9" s="6" t="s">
        <v>38</v>
      </c>
      <c r="F9" s="6" t="s">
        <v>39</v>
      </c>
      <c r="G9" s="7" t="s">
        <v>74</v>
      </c>
      <c r="H9" s="6" t="s">
        <v>101</v>
      </c>
      <c r="J9" s="15" t="s">
        <v>116</v>
      </c>
      <c r="K9" s="15" t="s">
        <v>116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f t="shared" si="0"/>
        <v>1</v>
      </c>
      <c r="U9" s="8">
        <v>1</v>
      </c>
      <c r="V9" s="8">
        <v>1</v>
      </c>
      <c r="W9" s="8">
        <v>1</v>
      </c>
      <c r="X9" s="8">
        <v>1</v>
      </c>
      <c r="Y9" s="8">
        <f>SUMPRODUCT(U9:X9,U$1:X$1)</f>
        <v>1</v>
      </c>
      <c r="AA9" s="8">
        <f t="shared" si="1"/>
        <v>1</v>
      </c>
      <c r="AE9" s="31"/>
    </row>
    <row r="10" spans="1:31" ht="20" customHeight="1" x14ac:dyDescent="0.2">
      <c r="A10" s="3">
        <v>3</v>
      </c>
      <c r="B10" s="32"/>
      <c r="C10" s="6" t="s">
        <v>41</v>
      </c>
      <c r="D10" s="6" t="s">
        <v>42</v>
      </c>
      <c r="E10" s="6" t="s">
        <v>43</v>
      </c>
      <c r="F10" s="6" t="s">
        <v>44</v>
      </c>
      <c r="G10" s="7" t="s">
        <v>75</v>
      </c>
      <c r="H10" s="6" t="s">
        <v>102</v>
      </c>
      <c r="J10" s="15" t="s">
        <v>116</v>
      </c>
      <c r="K10" s="15" t="s">
        <v>116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f t="shared" si="0"/>
        <v>1</v>
      </c>
      <c r="U10" s="8">
        <v>1</v>
      </c>
      <c r="V10" s="8">
        <v>1</v>
      </c>
      <c r="W10" s="8">
        <v>1</v>
      </c>
      <c r="X10" s="8">
        <v>1</v>
      </c>
      <c r="Y10" s="8">
        <f>SUMPRODUCT(U10:X10,U$1:X$1)</f>
        <v>1</v>
      </c>
      <c r="AA10" s="8">
        <f t="shared" si="1"/>
        <v>1</v>
      </c>
    </row>
    <row r="11" spans="1:31" ht="20" customHeight="1" x14ac:dyDescent="0.2">
      <c r="A11" s="20">
        <v>4</v>
      </c>
      <c r="B11" s="32"/>
      <c r="C11" s="21" t="s">
        <v>46</v>
      </c>
      <c r="D11" s="21" t="s">
        <v>47</v>
      </c>
      <c r="E11" s="21" t="s">
        <v>48</v>
      </c>
      <c r="F11" s="21" t="s">
        <v>49</v>
      </c>
      <c r="G11" s="22" t="s">
        <v>76</v>
      </c>
      <c r="H11" s="21" t="s">
        <v>103</v>
      </c>
      <c r="J11" s="21"/>
      <c r="K11" s="21"/>
      <c r="M11" s="8"/>
      <c r="N11" s="8"/>
      <c r="O11" s="8"/>
      <c r="P11" s="8"/>
      <c r="Q11" s="8"/>
      <c r="R11" s="8"/>
      <c r="S11" s="8"/>
      <c r="Y11" s="8"/>
      <c r="AA11" s="8"/>
    </row>
    <row r="12" spans="1:31" ht="20" customHeight="1" x14ac:dyDescent="0.2">
      <c r="A12" s="3">
        <v>5</v>
      </c>
      <c r="B12" s="32"/>
      <c r="C12" s="6" t="s">
        <v>51</v>
      </c>
      <c r="D12" s="6" t="s">
        <v>52</v>
      </c>
      <c r="E12" s="6" t="s">
        <v>53</v>
      </c>
      <c r="F12" s="6" t="s">
        <v>54</v>
      </c>
      <c r="G12" s="7" t="s">
        <v>77</v>
      </c>
      <c r="H12" s="6" t="s">
        <v>104</v>
      </c>
      <c r="J12" s="15" t="s">
        <v>116</v>
      </c>
      <c r="K12" s="15" t="s">
        <v>116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f t="shared" si="0"/>
        <v>1</v>
      </c>
      <c r="U12" s="8">
        <v>1</v>
      </c>
      <c r="V12" s="8">
        <v>1</v>
      </c>
      <c r="W12" s="8">
        <v>1</v>
      </c>
      <c r="X12" s="8">
        <v>1</v>
      </c>
      <c r="Y12" s="8">
        <f>SUMPRODUCT(U12:X12,U$1:X$1)</f>
        <v>1</v>
      </c>
      <c r="AA12" s="8">
        <f t="shared" si="1"/>
        <v>1</v>
      </c>
    </row>
    <row r="13" spans="1:31" ht="20" customHeight="1" x14ac:dyDescent="0.2">
      <c r="A13" s="3">
        <v>1</v>
      </c>
      <c r="B13" s="14" t="s">
        <v>63</v>
      </c>
      <c r="C13" s="6" t="s">
        <v>62</v>
      </c>
      <c r="D13" s="6" t="s">
        <v>61</v>
      </c>
      <c r="E13" s="6" t="s">
        <v>60</v>
      </c>
      <c r="F13" s="6" t="s">
        <v>59</v>
      </c>
      <c r="G13" s="7" t="s">
        <v>78</v>
      </c>
      <c r="H13" s="6" t="s">
        <v>105</v>
      </c>
      <c r="J13" s="15" t="s">
        <v>116</v>
      </c>
      <c r="K13" s="15" t="s">
        <v>116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f t="shared" si="0"/>
        <v>1</v>
      </c>
      <c r="U13" s="8">
        <v>1</v>
      </c>
      <c r="V13" s="8">
        <v>1</v>
      </c>
      <c r="W13" s="8">
        <v>1</v>
      </c>
      <c r="X13" s="8">
        <v>1</v>
      </c>
      <c r="Y13" s="8">
        <f>SUMPRODUCT(U13:X13,U$1:X$1)</f>
        <v>1</v>
      </c>
      <c r="AA13" s="8">
        <f t="shared" si="1"/>
        <v>1</v>
      </c>
    </row>
    <row r="14" spans="1:31" ht="17" x14ac:dyDescent="0.2">
      <c r="A14" s="3">
        <v>1</v>
      </c>
      <c r="B14" s="14" t="s">
        <v>64</v>
      </c>
      <c r="C14" s="6" t="s">
        <v>65</v>
      </c>
      <c r="D14" s="6" t="s">
        <v>66</v>
      </c>
      <c r="E14" s="6" t="s">
        <v>67</v>
      </c>
      <c r="F14" s="6" t="s">
        <v>68</v>
      </c>
      <c r="G14" s="7" t="s">
        <v>79</v>
      </c>
      <c r="H14" s="6" t="s">
        <v>106</v>
      </c>
      <c r="J14" s="15" t="s">
        <v>116</v>
      </c>
      <c r="K14" s="15" t="s">
        <v>116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f t="shared" si="0"/>
        <v>1</v>
      </c>
      <c r="U14" s="8">
        <v>1</v>
      </c>
      <c r="V14" s="8">
        <v>1</v>
      </c>
      <c r="W14" s="8">
        <v>1</v>
      </c>
      <c r="X14" s="8">
        <v>1</v>
      </c>
      <c r="Y14" s="8">
        <f>SUMPRODUCT(U14:X14,U$1:X$1)</f>
        <v>1</v>
      </c>
      <c r="AA14" s="8">
        <f t="shared" si="1"/>
        <v>1</v>
      </c>
    </row>
    <row r="15" spans="1:31" ht="20" customHeight="1" x14ac:dyDescent="0.2">
      <c r="G15" s="18"/>
      <c r="J15" s="12"/>
      <c r="M15" s="8"/>
      <c r="N15" s="8"/>
      <c r="O15" s="8"/>
      <c r="P15" s="8"/>
      <c r="Q15" s="8"/>
      <c r="R15" s="8"/>
      <c r="S15" s="8"/>
      <c r="Y15" s="8"/>
      <c r="AA15" s="8"/>
    </row>
    <row r="16" spans="1:31" x14ac:dyDescent="0.2">
      <c r="D16" s="2" t="s">
        <v>81</v>
      </c>
      <c r="F16" s="2" t="s">
        <v>82</v>
      </c>
      <c r="G16" s="18" t="s">
        <v>83</v>
      </c>
      <c r="H16" s="2" t="s">
        <v>107</v>
      </c>
      <c r="J16" s="12" t="s">
        <v>92</v>
      </c>
      <c r="K16" s="10" t="s">
        <v>92</v>
      </c>
      <c r="M16" s="8">
        <v>7</v>
      </c>
      <c r="N16" s="8">
        <v>7</v>
      </c>
      <c r="O16" s="8">
        <v>7</v>
      </c>
      <c r="P16" s="8">
        <v>7</v>
      </c>
      <c r="Q16" s="8">
        <v>7</v>
      </c>
      <c r="R16" s="8">
        <v>7</v>
      </c>
      <c r="S16" s="8">
        <f t="shared" si="0"/>
        <v>7</v>
      </c>
      <c r="U16" s="8">
        <v>7</v>
      </c>
      <c r="V16" s="8">
        <v>7</v>
      </c>
      <c r="W16" s="8">
        <v>7</v>
      </c>
      <c r="X16" s="8">
        <v>7</v>
      </c>
      <c r="Y16" s="8">
        <f>SUMPRODUCT(U16:X16,U$1:X$1)</f>
        <v>7</v>
      </c>
      <c r="AA16" s="8">
        <f t="shared" si="1"/>
        <v>7</v>
      </c>
    </row>
    <row r="17" spans="10:10" x14ac:dyDescent="0.2">
      <c r="J17" s="12"/>
    </row>
    <row r="18" spans="10:10" x14ac:dyDescent="0.2">
      <c r="J18" s="10"/>
    </row>
  </sheetData>
  <mergeCells count="2">
    <mergeCell ref="B4:B8"/>
    <mergeCell ref="B9:B12"/>
  </mergeCells>
  <conditionalFormatting sqref="M4:R4">
    <cfRule type="cellIs" dxfId="105" priority="121" stopIfTrue="1" operator="greaterThanOrEqual">
      <formula>3.95</formula>
    </cfRule>
    <cfRule type="cellIs" dxfId="104" priority="122" stopIfTrue="1" operator="lessThan">
      <formula>3.95</formula>
    </cfRule>
  </conditionalFormatting>
  <conditionalFormatting sqref="S4:S16">
    <cfRule type="cellIs" dxfId="103" priority="119" stopIfTrue="1" operator="greaterThanOrEqual">
      <formula>3.95</formula>
    </cfRule>
    <cfRule type="cellIs" dxfId="102" priority="120" stopIfTrue="1" operator="lessThan">
      <formula>3.95</formula>
    </cfRule>
  </conditionalFormatting>
  <conditionalFormatting sqref="O7:Q8 O11:Q11 O15:Q16">
    <cfRule type="cellIs" dxfId="101" priority="117" stopIfTrue="1" operator="greaterThanOrEqual">
      <formula>3.95</formula>
    </cfRule>
    <cfRule type="cellIs" dxfId="100" priority="118" stopIfTrue="1" operator="lessThan">
      <formula>3.95</formula>
    </cfRule>
  </conditionalFormatting>
  <conditionalFormatting sqref="R7:R8 R11 R15:R16">
    <cfRule type="cellIs" dxfId="99" priority="115" stopIfTrue="1" operator="greaterThanOrEqual">
      <formula>3.95</formula>
    </cfRule>
    <cfRule type="cellIs" dxfId="98" priority="116" stopIfTrue="1" operator="lessThan">
      <formula>3.95</formula>
    </cfRule>
  </conditionalFormatting>
  <conditionalFormatting sqref="M7:N8 M11:N11 M15:N16">
    <cfRule type="cellIs" dxfId="97" priority="113" stopIfTrue="1" operator="greaterThanOrEqual">
      <formula>3.95</formula>
    </cfRule>
    <cfRule type="cellIs" dxfId="96" priority="114" stopIfTrue="1" operator="lessThan">
      <formula>3.95</formula>
    </cfRule>
  </conditionalFormatting>
  <conditionalFormatting sqref="U4:U6">
    <cfRule type="cellIs" dxfId="95" priority="111" stopIfTrue="1" operator="greaterThanOrEqual">
      <formula>3.95</formula>
    </cfRule>
    <cfRule type="cellIs" dxfId="94" priority="112" stopIfTrue="1" operator="lessThan">
      <formula>3.95</formula>
    </cfRule>
  </conditionalFormatting>
  <conditionalFormatting sqref="V4:V6">
    <cfRule type="cellIs" dxfId="93" priority="109" stopIfTrue="1" operator="greaterThanOrEqual">
      <formula>3.95</formula>
    </cfRule>
    <cfRule type="cellIs" dxfId="92" priority="110" stopIfTrue="1" operator="lessThan">
      <formula>3.95</formula>
    </cfRule>
  </conditionalFormatting>
  <conditionalFormatting sqref="W4:W6">
    <cfRule type="cellIs" dxfId="91" priority="107" stopIfTrue="1" operator="greaterThanOrEqual">
      <formula>3.95</formula>
    </cfRule>
    <cfRule type="cellIs" dxfId="90" priority="108" stopIfTrue="1" operator="lessThan">
      <formula>3.95</formula>
    </cfRule>
  </conditionalFormatting>
  <conditionalFormatting sqref="X4:X6">
    <cfRule type="cellIs" dxfId="89" priority="105" stopIfTrue="1" operator="greaterThanOrEqual">
      <formula>3.95</formula>
    </cfRule>
    <cfRule type="cellIs" dxfId="88" priority="106" stopIfTrue="1" operator="lessThan">
      <formula>3.95</formula>
    </cfRule>
  </conditionalFormatting>
  <conditionalFormatting sqref="Y11 Y15">
    <cfRule type="cellIs" dxfId="87" priority="83" stopIfTrue="1" operator="greaterThanOrEqual">
      <formula>3.95</formula>
    </cfRule>
    <cfRule type="cellIs" dxfId="86" priority="84" stopIfTrue="1" operator="lessThan">
      <formula>3.95</formula>
    </cfRule>
  </conditionalFormatting>
  <conditionalFormatting sqref="Y7:Y8">
    <cfRule type="cellIs" dxfId="85" priority="81" stopIfTrue="1" operator="greaterThanOrEqual">
      <formula>3.95</formula>
    </cfRule>
    <cfRule type="cellIs" dxfId="84" priority="82" stopIfTrue="1" operator="lessThan">
      <formula>3.95</formula>
    </cfRule>
  </conditionalFormatting>
  <conditionalFormatting sqref="Y16">
    <cfRule type="cellIs" dxfId="83" priority="71" stopIfTrue="1" operator="greaterThanOrEqual">
      <formula>3.95</formula>
    </cfRule>
    <cfRule type="cellIs" dxfId="82" priority="72" stopIfTrue="1" operator="lessThan">
      <formula>3.95</formula>
    </cfRule>
  </conditionalFormatting>
  <conditionalFormatting sqref="U16:X16">
    <cfRule type="cellIs" dxfId="81" priority="69" stopIfTrue="1" operator="greaterThanOrEqual">
      <formula>3.95</formula>
    </cfRule>
    <cfRule type="cellIs" dxfId="80" priority="70" stopIfTrue="1" operator="lessThan">
      <formula>3.95</formula>
    </cfRule>
  </conditionalFormatting>
  <conditionalFormatting sqref="AA4:AA16">
    <cfRule type="cellIs" dxfId="79" priority="67" stopIfTrue="1" operator="greaterThanOrEqual">
      <formula>3.95</formula>
    </cfRule>
    <cfRule type="cellIs" dxfId="78" priority="68" stopIfTrue="1" operator="lessThan">
      <formula>3.95</formula>
    </cfRule>
  </conditionalFormatting>
  <conditionalFormatting sqref="M5:R5">
    <cfRule type="cellIs" dxfId="77" priority="65" stopIfTrue="1" operator="greaterThanOrEqual">
      <formula>3.95</formula>
    </cfRule>
    <cfRule type="cellIs" dxfId="76" priority="66" stopIfTrue="1" operator="lessThan">
      <formula>3.95</formula>
    </cfRule>
  </conditionalFormatting>
  <conditionalFormatting sqref="M6:R6">
    <cfRule type="cellIs" dxfId="75" priority="63" stopIfTrue="1" operator="greaterThanOrEqual">
      <formula>3.95</formula>
    </cfRule>
    <cfRule type="cellIs" dxfId="74" priority="64" stopIfTrue="1" operator="lessThan">
      <formula>3.95</formula>
    </cfRule>
  </conditionalFormatting>
  <conditionalFormatting sqref="M9:R9">
    <cfRule type="cellIs" dxfId="73" priority="61" stopIfTrue="1" operator="greaterThanOrEqual">
      <formula>3.95</formula>
    </cfRule>
    <cfRule type="cellIs" dxfId="72" priority="62" stopIfTrue="1" operator="lessThan">
      <formula>3.95</formula>
    </cfRule>
  </conditionalFormatting>
  <conditionalFormatting sqref="M10:R10">
    <cfRule type="cellIs" dxfId="71" priority="59" stopIfTrue="1" operator="greaterThanOrEqual">
      <formula>3.95</formula>
    </cfRule>
    <cfRule type="cellIs" dxfId="70" priority="60" stopIfTrue="1" operator="lessThan">
      <formula>3.95</formula>
    </cfRule>
  </conditionalFormatting>
  <conditionalFormatting sqref="M12:R12">
    <cfRule type="cellIs" dxfId="69" priority="57" stopIfTrue="1" operator="greaterThanOrEqual">
      <formula>3.95</formula>
    </cfRule>
    <cfRule type="cellIs" dxfId="68" priority="58" stopIfTrue="1" operator="lessThan">
      <formula>3.95</formula>
    </cfRule>
  </conditionalFormatting>
  <conditionalFormatting sqref="M13:R13">
    <cfRule type="cellIs" dxfId="67" priority="55" stopIfTrue="1" operator="greaterThanOrEqual">
      <formula>3.95</formula>
    </cfRule>
    <cfRule type="cellIs" dxfId="66" priority="56" stopIfTrue="1" operator="lessThan">
      <formula>3.95</formula>
    </cfRule>
  </conditionalFormatting>
  <conditionalFormatting sqref="M14:R14">
    <cfRule type="cellIs" dxfId="65" priority="53" stopIfTrue="1" operator="greaterThanOrEqual">
      <formula>3.95</formula>
    </cfRule>
    <cfRule type="cellIs" dxfId="64" priority="54" stopIfTrue="1" operator="lessThan">
      <formula>3.95</formula>
    </cfRule>
  </conditionalFormatting>
  <conditionalFormatting sqref="U9">
    <cfRule type="cellIs" dxfId="63" priority="51" stopIfTrue="1" operator="greaterThanOrEqual">
      <formula>3.95</formula>
    </cfRule>
    <cfRule type="cellIs" dxfId="62" priority="52" stopIfTrue="1" operator="lessThan">
      <formula>3.95</formula>
    </cfRule>
  </conditionalFormatting>
  <conditionalFormatting sqref="V9">
    <cfRule type="cellIs" dxfId="61" priority="49" stopIfTrue="1" operator="greaterThanOrEqual">
      <formula>3.95</formula>
    </cfRule>
    <cfRule type="cellIs" dxfId="60" priority="50" stopIfTrue="1" operator="lessThan">
      <formula>3.95</formula>
    </cfRule>
  </conditionalFormatting>
  <conditionalFormatting sqref="W9">
    <cfRule type="cellIs" dxfId="59" priority="47" stopIfTrue="1" operator="greaterThanOrEqual">
      <formula>3.95</formula>
    </cfRule>
    <cfRule type="cellIs" dxfId="58" priority="48" stopIfTrue="1" operator="lessThan">
      <formula>3.95</formula>
    </cfRule>
  </conditionalFormatting>
  <conditionalFormatting sqref="X9">
    <cfRule type="cellIs" dxfId="57" priority="45" stopIfTrue="1" operator="greaterThanOrEqual">
      <formula>3.95</formula>
    </cfRule>
    <cfRule type="cellIs" dxfId="56" priority="46" stopIfTrue="1" operator="lessThan">
      <formula>3.95</formula>
    </cfRule>
  </conditionalFormatting>
  <conditionalFormatting sqref="U10">
    <cfRule type="cellIs" dxfId="55" priority="43" stopIfTrue="1" operator="greaterThanOrEqual">
      <formula>3.95</formula>
    </cfRule>
    <cfRule type="cellIs" dxfId="54" priority="44" stopIfTrue="1" operator="lessThan">
      <formula>3.95</formula>
    </cfRule>
  </conditionalFormatting>
  <conditionalFormatting sqref="V10">
    <cfRule type="cellIs" dxfId="53" priority="41" stopIfTrue="1" operator="greaterThanOrEqual">
      <formula>3.95</formula>
    </cfRule>
    <cfRule type="cellIs" dxfId="52" priority="42" stopIfTrue="1" operator="lessThan">
      <formula>3.95</formula>
    </cfRule>
  </conditionalFormatting>
  <conditionalFormatting sqref="W10">
    <cfRule type="cellIs" dxfId="51" priority="39" stopIfTrue="1" operator="greaterThanOrEqual">
      <formula>3.95</formula>
    </cfRule>
    <cfRule type="cellIs" dxfId="50" priority="40" stopIfTrue="1" operator="lessThan">
      <formula>3.95</formula>
    </cfRule>
  </conditionalFormatting>
  <conditionalFormatting sqref="X10">
    <cfRule type="cellIs" dxfId="49" priority="37" stopIfTrue="1" operator="greaterThanOrEqual">
      <formula>3.95</formula>
    </cfRule>
    <cfRule type="cellIs" dxfId="48" priority="38" stopIfTrue="1" operator="lessThan">
      <formula>3.95</formula>
    </cfRule>
  </conditionalFormatting>
  <conditionalFormatting sqref="U12">
    <cfRule type="cellIs" dxfId="47" priority="35" stopIfTrue="1" operator="greaterThanOrEqual">
      <formula>3.95</formula>
    </cfRule>
    <cfRule type="cellIs" dxfId="46" priority="36" stopIfTrue="1" operator="lessThan">
      <formula>3.95</formula>
    </cfRule>
  </conditionalFormatting>
  <conditionalFormatting sqref="V12">
    <cfRule type="cellIs" dxfId="45" priority="33" stopIfTrue="1" operator="greaterThanOrEqual">
      <formula>3.95</formula>
    </cfRule>
    <cfRule type="cellIs" dxfId="44" priority="34" stopIfTrue="1" operator="lessThan">
      <formula>3.95</formula>
    </cfRule>
  </conditionalFormatting>
  <conditionalFormatting sqref="W12">
    <cfRule type="cellIs" dxfId="43" priority="31" stopIfTrue="1" operator="greaterThanOrEqual">
      <formula>3.95</formula>
    </cfRule>
    <cfRule type="cellIs" dxfId="42" priority="32" stopIfTrue="1" operator="lessThan">
      <formula>3.95</formula>
    </cfRule>
  </conditionalFormatting>
  <conditionalFormatting sqref="X12">
    <cfRule type="cellIs" dxfId="41" priority="29" stopIfTrue="1" operator="greaterThanOrEqual">
      <formula>3.95</formula>
    </cfRule>
    <cfRule type="cellIs" dxfId="40" priority="30" stopIfTrue="1" operator="lessThan">
      <formula>3.95</formula>
    </cfRule>
  </conditionalFormatting>
  <conditionalFormatting sqref="U13">
    <cfRule type="cellIs" dxfId="39" priority="27" stopIfTrue="1" operator="greaterThanOrEqual">
      <formula>3.95</formula>
    </cfRule>
    <cfRule type="cellIs" dxfId="38" priority="28" stopIfTrue="1" operator="lessThan">
      <formula>3.95</formula>
    </cfRule>
  </conditionalFormatting>
  <conditionalFormatting sqref="V13">
    <cfRule type="cellIs" dxfId="37" priority="25" stopIfTrue="1" operator="greaterThanOrEqual">
      <formula>3.95</formula>
    </cfRule>
    <cfRule type="cellIs" dxfId="36" priority="26" stopIfTrue="1" operator="lessThan">
      <formula>3.95</formula>
    </cfRule>
  </conditionalFormatting>
  <conditionalFormatting sqref="W13">
    <cfRule type="cellIs" dxfId="35" priority="23" stopIfTrue="1" operator="greaterThanOrEqual">
      <formula>3.95</formula>
    </cfRule>
    <cfRule type="cellIs" dxfId="34" priority="24" stopIfTrue="1" operator="lessThan">
      <formula>3.95</formula>
    </cfRule>
  </conditionalFormatting>
  <conditionalFormatting sqref="X13">
    <cfRule type="cellIs" dxfId="33" priority="21" stopIfTrue="1" operator="greaterThanOrEqual">
      <formula>3.95</formula>
    </cfRule>
    <cfRule type="cellIs" dxfId="32" priority="22" stopIfTrue="1" operator="lessThan">
      <formula>3.95</formula>
    </cfRule>
  </conditionalFormatting>
  <conditionalFormatting sqref="U14">
    <cfRule type="cellIs" dxfId="31" priority="19" stopIfTrue="1" operator="greaterThanOrEqual">
      <formula>3.95</formula>
    </cfRule>
    <cfRule type="cellIs" dxfId="30" priority="20" stopIfTrue="1" operator="lessThan">
      <formula>3.95</formula>
    </cfRule>
  </conditionalFormatting>
  <conditionalFormatting sqref="V14">
    <cfRule type="cellIs" dxfId="29" priority="17" stopIfTrue="1" operator="greaterThanOrEqual">
      <formula>3.95</formula>
    </cfRule>
    <cfRule type="cellIs" dxfId="28" priority="18" stopIfTrue="1" operator="lessThan">
      <formula>3.95</formula>
    </cfRule>
  </conditionalFormatting>
  <conditionalFormatting sqref="W14">
    <cfRule type="cellIs" dxfId="27" priority="15" stopIfTrue="1" operator="greaterThanOrEqual">
      <formula>3.95</formula>
    </cfRule>
    <cfRule type="cellIs" dxfId="26" priority="16" stopIfTrue="1" operator="lessThan">
      <formula>3.95</formula>
    </cfRule>
  </conditionalFormatting>
  <conditionalFormatting sqref="X14">
    <cfRule type="cellIs" dxfId="25" priority="13" stopIfTrue="1" operator="greaterThanOrEqual">
      <formula>3.95</formula>
    </cfRule>
    <cfRule type="cellIs" dxfId="24" priority="14" stopIfTrue="1" operator="lessThan">
      <formula>3.95</formula>
    </cfRule>
  </conditionalFormatting>
  <conditionalFormatting sqref="Y4:Y6">
    <cfRule type="cellIs" dxfId="23" priority="11" stopIfTrue="1" operator="greaterThanOrEqual">
      <formula>3.95</formula>
    </cfRule>
    <cfRule type="cellIs" dxfId="22" priority="12" stopIfTrue="1" operator="lessThan">
      <formula>3.95</formula>
    </cfRule>
  </conditionalFormatting>
  <conditionalFormatting sqref="Y9">
    <cfRule type="cellIs" dxfId="21" priority="9" stopIfTrue="1" operator="greaterThanOrEqual">
      <formula>3.95</formula>
    </cfRule>
    <cfRule type="cellIs" dxfId="20" priority="10" stopIfTrue="1" operator="lessThan">
      <formula>3.95</formula>
    </cfRule>
  </conditionalFormatting>
  <conditionalFormatting sqref="Y10">
    <cfRule type="cellIs" dxfId="19" priority="7" stopIfTrue="1" operator="greaterThanOrEqual">
      <formula>3.95</formula>
    </cfRule>
    <cfRule type="cellIs" dxfId="18" priority="8" stopIfTrue="1" operator="lessThan">
      <formula>3.95</formula>
    </cfRule>
  </conditionalFormatting>
  <conditionalFormatting sqref="Y12">
    <cfRule type="cellIs" dxfId="17" priority="5" stopIfTrue="1" operator="greaterThanOrEqual">
      <formula>3.95</formula>
    </cfRule>
    <cfRule type="cellIs" dxfId="16" priority="6" stopIfTrue="1" operator="lessThan">
      <formula>3.95</formula>
    </cfRule>
  </conditionalFormatting>
  <conditionalFormatting sqref="Y13">
    <cfRule type="cellIs" dxfId="15" priority="3" stopIfTrue="1" operator="greaterThanOrEqual">
      <formula>3.95</formula>
    </cfRule>
    <cfRule type="cellIs" dxfId="14" priority="4" stopIfTrue="1" operator="lessThan">
      <formula>3.95</formula>
    </cfRule>
  </conditionalFormatting>
  <conditionalFormatting sqref="Y14">
    <cfRule type="cellIs" dxfId="13" priority="1" stopIfTrue="1" operator="greaterThanOrEqual">
      <formula>3.95</formula>
    </cfRule>
    <cfRule type="cellIs" dxfId="12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Consolidado</vt:lpstr>
      <vt:lpstr>Tarea#1</vt:lpstr>
      <vt:lpstr>Tarea#2</vt:lpstr>
      <vt:lpstr>Tarea#3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2022-04-25T15:51:24Z</dcterms:created>
  <dcterms:modified xsi:type="dcterms:W3CDTF">2022-07-21T22:40:36Z</dcterms:modified>
</cp:coreProperties>
</file>