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Finland/calculations/"/>
    </mc:Choice>
  </mc:AlternateContent>
  <xr:revisionPtr revIDLastSave="6" documentId="11_4BF1BAACBD601BFCA7FD0277993B7241F2B1FB29" xr6:coauthVersionLast="46" xr6:coauthVersionMax="47" xr10:uidLastSave="{84FB9456-A89F-1441-B1A7-A50515CCC509}"/>
  <bookViews>
    <workbookView xWindow="0" yWindow="500" windowWidth="25280" windowHeight="15840" tabRatio="500" xr2:uid="{00000000-000D-0000-FFFF-FFFF00000000}"/>
  </bookViews>
  <sheets>
    <sheet name="Tax rate" sheetId="1" r:id="rId1"/>
    <sheet name="Conversion factors-WRI" sheetId="2" r:id="rId2"/>
    <sheet name="Comments-policy changes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H33" i="1" s="1"/>
  <c r="F33" i="1"/>
  <c r="I33" i="1" s="1"/>
  <c r="G33" i="1"/>
  <c r="J33" i="1" s="1"/>
  <c r="E34" i="1"/>
  <c r="H34" i="1" s="1"/>
  <c r="F34" i="1"/>
  <c r="I34" i="1" s="1"/>
  <c r="G34" i="1"/>
  <c r="J34" i="1" s="1"/>
  <c r="C12" i="1"/>
  <c r="F12" i="1" s="1"/>
  <c r="I12" i="1" s="1"/>
  <c r="F13" i="1"/>
  <c r="I13" i="1" s="1"/>
  <c r="F14" i="1"/>
  <c r="I14" i="1" s="1"/>
  <c r="F15" i="1"/>
  <c r="I15" i="1" s="1"/>
  <c r="F16" i="1"/>
  <c r="I16" i="1"/>
  <c r="F17" i="1"/>
  <c r="I17" i="1"/>
  <c r="F18" i="1"/>
  <c r="I18" i="1" s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11" i="1"/>
  <c r="I11" i="1"/>
  <c r="F9" i="1"/>
  <c r="I9" i="1"/>
  <c r="F10" i="1"/>
  <c r="I10" i="1"/>
  <c r="F8" i="1"/>
  <c r="I8" i="1"/>
  <c r="D12" i="1"/>
  <c r="G12" i="1"/>
  <c r="J12" i="1" s="1"/>
  <c r="G13" i="1"/>
  <c r="J13" i="1" s="1"/>
  <c r="G14" i="1"/>
  <c r="J14" i="1" s="1"/>
  <c r="G15" i="1"/>
  <c r="J15" i="1" s="1"/>
  <c r="G16" i="1"/>
  <c r="J16" i="1"/>
  <c r="G17" i="1"/>
  <c r="J17" i="1" s="1"/>
  <c r="G18" i="1"/>
  <c r="J18" i="1" s="1"/>
  <c r="G19" i="1"/>
  <c r="J19" i="1"/>
  <c r="G20" i="1"/>
  <c r="J20" i="1"/>
  <c r="G21" i="1"/>
  <c r="J21" i="1" s="1"/>
  <c r="G22" i="1"/>
  <c r="J22" i="1" s="1"/>
  <c r="G23" i="1"/>
  <c r="J23" i="1"/>
  <c r="G24" i="1"/>
  <c r="J24" i="1"/>
  <c r="G25" i="1"/>
  <c r="J25" i="1" s="1"/>
  <c r="G26" i="1"/>
  <c r="J26" i="1" s="1"/>
  <c r="G27" i="1"/>
  <c r="J27" i="1"/>
  <c r="G28" i="1"/>
  <c r="J28" i="1"/>
  <c r="G29" i="1"/>
  <c r="J29" i="1" s="1"/>
  <c r="G30" i="1"/>
  <c r="J30" i="1" s="1"/>
  <c r="G31" i="1"/>
  <c r="J31" i="1"/>
  <c r="G32" i="1"/>
  <c r="J32" i="1"/>
  <c r="G11" i="1"/>
  <c r="J11" i="1" s="1"/>
  <c r="G9" i="1"/>
  <c r="J9" i="1" s="1"/>
  <c r="G10" i="1"/>
  <c r="J10" i="1"/>
  <c r="G8" i="1"/>
  <c r="J8" i="1"/>
  <c r="B12" i="1"/>
  <c r="E12" i="1" s="1"/>
  <c r="H12" i="1" s="1"/>
  <c r="E13" i="1"/>
  <c r="H13" i="1"/>
  <c r="E14" i="1"/>
  <c r="H14" i="1"/>
  <c r="E15" i="1"/>
  <c r="H15" i="1" s="1"/>
  <c r="E16" i="1"/>
  <c r="H16" i="1" s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11" i="1"/>
  <c r="H11" i="1"/>
  <c r="E9" i="1"/>
  <c r="H9" i="1"/>
  <c r="E10" i="1"/>
  <c r="H10" i="1"/>
  <c r="E8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8" authorId="0" shapeId="0" xr:uid="{00000000-0006-0000-0000-000001000000}">
      <text>
        <r>
          <rPr>
            <b/>
            <sz val="10"/>
            <color indexed="81"/>
            <rFont val="Calibri"/>
          </rPr>
          <t>Until 31/12/1996, only 75% of the rate was a CO2 based tax - see comments</t>
        </r>
      </text>
    </comment>
    <comment ref="B12" authorId="0" shapeId="0" xr:uid="{00000000-0006-0000-0000-000002000000}">
      <text>
        <r>
          <rPr>
            <b/>
            <sz val="10"/>
            <color indexed="81"/>
            <rFont val="Calibri"/>
          </rPr>
          <t>There were two tax rates applicable during that year: one until August 31, another from then onwerds until the end of the year.</t>
        </r>
      </text>
    </comment>
    <comment ref="C12" authorId="0" shapeId="0" xr:uid="{00000000-0006-0000-0000-000003000000}">
      <text>
        <r>
          <rPr>
            <b/>
            <sz val="10"/>
            <color indexed="81"/>
            <rFont val="Calibri"/>
          </rPr>
          <t>There were two tax rates applicable during that year: one until August 31, another from then onwerds until the end of the year.</t>
        </r>
      </text>
    </comment>
  </commentList>
</comments>
</file>

<file path=xl/sharedStrings.xml><?xml version="1.0" encoding="utf-8"?>
<sst xmlns="http://schemas.openxmlformats.org/spreadsheetml/2006/main" count="92" uniqueCount="21">
  <si>
    <t>Tax rate (€/per natural unit)</t>
  </si>
  <si>
    <t>Tax rate (€/tCO2)</t>
  </si>
  <si>
    <t>Year</t>
  </si>
  <si>
    <t>Fuel type</t>
  </si>
  <si>
    <t>Source</t>
  </si>
  <si>
    <t>Coal (tonne)</t>
  </si>
  <si>
    <t>Oil (litre)</t>
  </si>
  <si>
    <t>Natural gas (MWh)</t>
  </si>
  <si>
    <t>EPT-2015</t>
  </si>
  <si>
    <t>EPT-2018</t>
  </si>
  <si>
    <t>EPT-2018, EPT-2020</t>
  </si>
  <si>
    <t>EPT-2020</t>
  </si>
  <si>
    <t>Unit</t>
  </si>
  <si>
    <t>Value (tCO2/natural unit)</t>
  </si>
  <si>
    <t>Coal (anthracite)</t>
  </si>
  <si>
    <t>tonne</t>
  </si>
  <si>
    <t>Natural gas</t>
  </si>
  <si>
    <t>MWh</t>
  </si>
  <si>
    <t>Oil</t>
  </si>
  <si>
    <t>litre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</si>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</sst>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Times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</xdr:row>
      <xdr:rowOff>12700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0400" y="1028700"/>
          <a:ext cx="10896600" cy="412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From 1 January 1997 onwards, the energy/CO2 tax is 100% carbon tax. In addition, fuels used in producing electricity are free of the energy/CO2 tax and precautionary stock fee. Prior to 31 December 1996, the energy/CO2 tax was approximately 75% carbon tax and 25% energy tax. </a:t>
          </a:r>
        </a:p>
        <a:p>
          <a:r>
            <a:rPr lang="en-US" sz="1200"/>
            <a:t>Source:</a:t>
          </a:r>
          <a:r>
            <a:rPr lang="en-US" sz="1200" baseline="0"/>
            <a:t> IEA Energy Price and Taxes (2015), p.105</a:t>
          </a:r>
        </a:p>
        <a:p>
          <a:endParaRPr lang="en-US" sz="1200" baseline="0"/>
        </a:p>
        <a:p>
          <a:r>
            <a:rPr lang="en-US" sz="1200" baseline="0"/>
            <a:t>From 1 January 2011 onwards, follwing the energy taxation reform, the energy/CO2 tax was split between its energy and CO2 component.</a:t>
          </a:r>
          <a:endParaRPr lang="en-US" sz="1200"/>
        </a:p>
        <a:p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108" workbookViewId="0">
      <selection activeCell="N5" sqref="N5"/>
    </sheetView>
  </sheetViews>
  <sheetFormatPr baseColWidth="10" defaultColWidth="11" defaultRowHeight="16" x14ac:dyDescent="0.2"/>
  <sheetData>
    <row r="1" spans="1:11" x14ac:dyDescent="0.2">
      <c r="B1" s="3" t="s">
        <v>0</v>
      </c>
      <c r="C1" s="3"/>
      <c r="D1" s="3"/>
      <c r="E1" s="3" t="s">
        <v>1</v>
      </c>
      <c r="F1" s="3"/>
      <c r="G1" s="3"/>
      <c r="H1" s="3" t="s">
        <v>1</v>
      </c>
      <c r="I1" s="3"/>
      <c r="J1" s="3"/>
    </row>
    <row r="2" spans="1:11" x14ac:dyDescent="0.2">
      <c r="A2" t="s">
        <v>2</v>
      </c>
      <c r="B2" s="3" t="s">
        <v>3</v>
      </c>
      <c r="C2" s="3"/>
      <c r="D2" s="3"/>
      <c r="E2" s="3" t="s">
        <v>3</v>
      </c>
      <c r="F2" s="3"/>
      <c r="G2" s="3"/>
      <c r="H2" s="3" t="s">
        <v>3</v>
      </c>
      <c r="I2" s="3"/>
      <c r="J2" s="3"/>
      <c r="K2" t="s">
        <v>4</v>
      </c>
    </row>
    <row r="3" spans="1:11" x14ac:dyDescent="0.2"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  <c r="H3" t="s">
        <v>5</v>
      </c>
      <c r="I3" t="s">
        <v>6</v>
      </c>
      <c r="J3" t="s">
        <v>7</v>
      </c>
    </row>
    <row r="4" spans="1:11" x14ac:dyDescent="0.2">
      <c r="A4">
        <v>1990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</row>
    <row r="5" spans="1:11" x14ac:dyDescent="0.2">
      <c r="A5">
        <v>1991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</row>
    <row r="6" spans="1:11" x14ac:dyDescent="0.2">
      <c r="A6">
        <v>1992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</row>
    <row r="7" spans="1:11" x14ac:dyDescent="0.2">
      <c r="A7">
        <v>1993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</row>
    <row r="8" spans="1:11" x14ac:dyDescent="0.2">
      <c r="A8">
        <v>1994</v>
      </c>
      <c r="B8">
        <v>11.3</v>
      </c>
      <c r="C8">
        <v>1.2999999999999999E-2</v>
      </c>
      <c r="D8">
        <v>0.98499999999999999</v>
      </c>
      <c r="E8">
        <f>B8/'Conversion factors-WRI'!$D$3</f>
        <v>4.3129770992366412</v>
      </c>
      <c r="F8">
        <f>C8/'Conversion factors-WRI'!$D$5</f>
        <v>4.333333333333333</v>
      </c>
      <c r="G8">
        <f>D8/'Conversion factors-WRI'!$D$4</f>
        <v>4.8762376237623757</v>
      </c>
      <c r="H8">
        <f>E8*0.75</f>
        <v>3.2347328244274811</v>
      </c>
      <c r="I8">
        <f>F8*0.75</f>
        <v>3.25</v>
      </c>
      <c r="J8">
        <f>G8*0.75</f>
        <v>3.657178217821782</v>
      </c>
      <c r="K8" t="s">
        <v>8</v>
      </c>
    </row>
    <row r="9" spans="1:11" x14ac:dyDescent="0.2">
      <c r="A9">
        <v>1995</v>
      </c>
      <c r="B9">
        <v>19.53</v>
      </c>
      <c r="C9">
        <v>2.3E-2</v>
      </c>
      <c r="D9">
        <v>0.84899999999999998</v>
      </c>
      <c r="E9">
        <f>B9/'Conversion factors-WRI'!$D$3</f>
        <v>7.4541984732824424</v>
      </c>
      <c r="F9">
        <f>C9/'Conversion factors-WRI'!$D$5</f>
        <v>7.6666666666666661</v>
      </c>
      <c r="G9">
        <f>D9/'Conversion factors-WRI'!$D$4</f>
        <v>4.2029702970297027</v>
      </c>
      <c r="H9">
        <f t="shared" ref="H9:H10" si="0">E9*0.75</f>
        <v>5.5906488549618318</v>
      </c>
      <c r="I9">
        <f t="shared" ref="I9:I10" si="1">F9*0.75</f>
        <v>5.75</v>
      </c>
      <c r="J9">
        <f t="shared" ref="J9:J10" si="2">G9*0.75</f>
        <v>3.152227722772277</v>
      </c>
      <c r="K9" t="s">
        <v>8</v>
      </c>
    </row>
    <row r="10" spans="1:11" x14ac:dyDescent="0.2">
      <c r="A10">
        <v>1996</v>
      </c>
      <c r="B10">
        <v>19.53</v>
      </c>
      <c r="C10">
        <v>2.3E-2</v>
      </c>
      <c r="D10">
        <v>0.84899999999999998</v>
      </c>
      <c r="E10">
        <f>B10/'Conversion factors-WRI'!$D$3</f>
        <v>7.4541984732824424</v>
      </c>
      <c r="F10">
        <f>C10/'Conversion factors-WRI'!$D$5</f>
        <v>7.6666666666666661</v>
      </c>
      <c r="G10">
        <f>D10/'Conversion factors-WRI'!$D$4</f>
        <v>4.2029702970297027</v>
      </c>
      <c r="H10">
        <f t="shared" si="0"/>
        <v>5.5906488549618318</v>
      </c>
      <c r="I10">
        <f t="shared" si="1"/>
        <v>5.75</v>
      </c>
      <c r="J10">
        <f t="shared" si="2"/>
        <v>3.152227722772277</v>
      </c>
      <c r="K10" t="s">
        <v>8</v>
      </c>
    </row>
    <row r="11" spans="1:11" x14ac:dyDescent="0.2">
      <c r="A11">
        <v>1997</v>
      </c>
      <c r="B11">
        <v>28.42</v>
      </c>
      <c r="C11">
        <v>3.1E-2</v>
      </c>
      <c r="D11">
        <v>1.0760000000000001</v>
      </c>
      <c r="E11">
        <f>B11/'Conversion factors-WRI'!$D$3</f>
        <v>10.847328244274809</v>
      </c>
      <c r="F11">
        <f>C11/'Conversion factors-WRI'!$D$5</f>
        <v>10.333333333333334</v>
      </c>
      <c r="G11">
        <f>D11/'Conversion factors-WRI'!$D$4</f>
        <v>5.326732673267327</v>
      </c>
      <c r="H11">
        <f>E11</f>
        <v>10.847328244274809</v>
      </c>
      <c r="I11">
        <f>F11</f>
        <v>10.333333333333334</v>
      </c>
      <c r="J11">
        <f>G11</f>
        <v>5.326732673267327</v>
      </c>
      <c r="K11" t="s">
        <v>8</v>
      </c>
    </row>
    <row r="12" spans="1:11" x14ac:dyDescent="0.2">
      <c r="A12">
        <v>1998</v>
      </c>
      <c r="B12">
        <f>8/12*33.4+4/12*41.37</f>
        <v>36.056666666666665</v>
      </c>
      <c r="C12">
        <f>8/12*0.037+4/12*0.045</f>
        <v>3.9666666666666663E-2</v>
      </c>
      <c r="D12">
        <f>8/12*1.257+4/12*1.561</f>
        <v>1.3583333333333332</v>
      </c>
      <c r="E12">
        <f>B12/'Conversion factors-WRI'!$D$3</f>
        <v>13.762086513994909</v>
      </c>
      <c r="F12">
        <f>C12/'Conversion factors-WRI'!$D$5</f>
        <v>13.222222222222221</v>
      </c>
      <c r="G12">
        <f>D12/'Conversion factors-WRI'!$D$4</f>
        <v>6.7244224422442231</v>
      </c>
      <c r="H12">
        <f t="shared" ref="H12:H32" si="3">E12</f>
        <v>13.762086513994909</v>
      </c>
      <c r="I12">
        <f t="shared" ref="I12:I32" si="4">F12</f>
        <v>13.222222222222221</v>
      </c>
      <c r="J12">
        <f t="shared" ref="J12:J32" si="5">G12</f>
        <v>6.7244224422442231</v>
      </c>
      <c r="K12" t="s">
        <v>8</v>
      </c>
    </row>
    <row r="13" spans="1:11" x14ac:dyDescent="0.2">
      <c r="A13">
        <v>1999</v>
      </c>
      <c r="B13">
        <v>41.37</v>
      </c>
      <c r="C13">
        <v>4.4999999999999998E-2</v>
      </c>
      <c r="D13">
        <v>1.5609999999999999</v>
      </c>
      <c r="E13">
        <f>B13/'Conversion factors-WRI'!$D$3</f>
        <v>15.790076335877862</v>
      </c>
      <c r="F13">
        <f>C13/'Conversion factors-WRI'!$D$5</f>
        <v>15</v>
      </c>
      <c r="G13">
        <f>D13/'Conversion factors-WRI'!$D$4</f>
        <v>7.727722772277227</v>
      </c>
      <c r="H13">
        <f t="shared" si="3"/>
        <v>15.790076335877862</v>
      </c>
      <c r="I13">
        <f t="shared" si="4"/>
        <v>15</v>
      </c>
      <c r="J13">
        <f t="shared" si="5"/>
        <v>7.727722772277227</v>
      </c>
      <c r="K13" t="s">
        <v>8</v>
      </c>
    </row>
    <row r="14" spans="1:11" x14ac:dyDescent="0.2">
      <c r="A14">
        <v>2000</v>
      </c>
      <c r="B14">
        <v>41.37</v>
      </c>
      <c r="C14">
        <v>4.4999999999999998E-2</v>
      </c>
      <c r="D14">
        <v>1.5609999999999999</v>
      </c>
      <c r="E14">
        <f>B14/'Conversion factors-WRI'!$D$3</f>
        <v>15.790076335877862</v>
      </c>
      <c r="F14">
        <f>C14/'Conversion factors-WRI'!$D$5</f>
        <v>15</v>
      </c>
      <c r="G14">
        <f>D14/'Conversion factors-WRI'!$D$4</f>
        <v>7.727722772277227</v>
      </c>
      <c r="H14">
        <f t="shared" si="3"/>
        <v>15.790076335877862</v>
      </c>
      <c r="I14">
        <f t="shared" si="4"/>
        <v>15</v>
      </c>
      <c r="J14">
        <f t="shared" si="5"/>
        <v>7.727722772277227</v>
      </c>
      <c r="K14" t="s">
        <v>8</v>
      </c>
    </row>
    <row r="15" spans="1:11" x14ac:dyDescent="0.2">
      <c r="A15">
        <v>2001</v>
      </c>
      <c r="B15">
        <v>41.37</v>
      </c>
      <c r="C15">
        <v>4.4999999999999998E-2</v>
      </c>
      <c r="D15">
        <v>1.5609999999999999</v>
      </c>
      <c r="E15">
        <f>B15/'Conversion factors-WRI'!$D$3</f>
        <v>15.790076335877862</v>
      </c>
      <c r="F15">
        <f>C15/'Conversion factors-WRI'!$D$5</f>
        <v>15</v>
      </c>
      <c r="G15">
        <f>D15/'Conversion factors-WRI'!$D$4</f>
        <v>7.727722772277227</v>
      </c>
      <c r="H15">
        <f t="shared" si="3"/>
        <v>15.790076335877862</v>
      </c>
      <c r="I15">
        <f t="shared" si="4"/>
        <v>15</v>
      </c>
      <c r="J15">
        <f t="shared" si="5"/>
        <v>7.727722772277227</v>
      </c>
      <c r="K15" t="s">
        <v>8</v>
      </c>
    </row>
    <row r="16" spans="1:11" x14ac:dyDescent="0.2">
      <c r="A16">
        <v>2002</v>
      </c>
      <c r="B16">
        <v>41.37</v>
      </c>
      <c r="C16">
        <v>4.4999999999999998E-2</v>
      </c>
      <c r="D16">
        <v>1.5609999999999999</v>
      </c>
      <c r="E16">
        <f>B16/'Conversion factors-WRI'!$D$3</f>
        <v>15.790076335877862</v>
      </c>
      <c r="F16">
        <f>C16/'Conversion factors-WRI'!$D$5</f>
        <v>15</v>
      </c>
      <c r="G16">
        <f>D16/'Conversion factors-WRI'!$D$4</f>
        <v>7.727722772277227</v>
      </c>
      <c r="H16">
        <f t="shared" si="3"/>
        <v>15.790076335877862</v>
      </c>
      <c r="I16">
        <f t="shared" si="4"/>
        <v>15</v>
      </c>
      <c r="J16">
        <f t="shared" si="5"/>
        <v>7.727722772277227</v>
      </c>
      <c r="K16" t="s">
        <v>8</v>
      </c>
    </row>
    <row r="17" spans="1:11" x14ac:dyDescent="0.2">
      <c r="A17">
        <v>2003</v>
      </c>
      <c r="B17">
        <v>43.52</v>
      </c>
      <c r="C17">
        <v>4.8000000000000001E-2</v>
      </c>
      <c r="D17">
        <v>1.64</v>
      </c>
      <c r="E17">
        <f>B17/'Conversion factors-WRI'!$D$3</f>
        <v>16.610687022900763</v>
      </c>
      <c r="F17">
        <f>C17/'Conversion factors-WRI'!$D$5</f>
        <v>16</v>
      </c>
      <c r="G17">
        <f>D17/'Conversion factors-WRI'!$D$4</f>
        <v>8.1188118811881171</v>
      </c>
      <c r="H17">
        <f t="shared" si="3"/>
        <v>16.610687022900763</v>
      </c>
      <c r="I17">
        <f t="shared" si="4"/>
        <v>16</v>
      </c>
      <c r="J17">
        <f t="shared" si="5"/>
        <v>8.1188118811881171</v>
      </c>
      <c r="K17" t="s">
        <v>8</v>
      </c>
    </row>
    <row r="18" spans="1:11" x14ac:dyDescent="0.2">
      <c r="A18">
        <v>2004</v>
      </c>
      <c r="B18">
        <v>43.52</v>
      </c>
      <c r="C18">
        <v>4.8000000000000001E-2</v>
      </c>
      <c r="D18">
        <v>1.64</v>
      </c>
      <c r="E18">
        <f>B18/'Conversion factors-WRI'!$D$3</f>
        <v>16.610687022900763</v>
      </c>
      <c r="F18">
        <f>C18/'Conversion factors-WRI'!$D$5</f>
        <v>16</v>
      </c>
      <c r="G18">
        <f>D18/'Conversion factors-WRI'!$D$4</f>
        <v>8.1188118811881171</v>
      </c>
      <c r="H18">
        <f t="shared" si="3"/>
        <v>16.610687022900763</v>
      </c>
      <c r="I18">
        <f t="shared" si="4"/>
        <v>16</v>
      </c>
      <c r="J18">
        <f t="shared" si="5"/>
        <v>8.1188118811881171</v>
      </c>
      <c r="K18" t="s">
        <v>8</v>
      </c>
    </row>
    <row r="19" spans="1:11" x14ac:dyDescent="0.2">
      <c r="A19">
        <v>2005</v>
      </c>
      <c r="B19">
        <v>43.52</v>
      </c>
      <c r="C19">
        <v>4.8000000000000001E-2</v>
      </c>
      <c r="D19">
        <v>1.64</v>
      </c>
      <c r="E19">
        <f>B19/'Conversion factors-WRI'!$D$3</f>
        <v>16.610687022900763</v>
      </c>
      <c r="F19">
        <f>C19/'Conversion factors-WRI'!$D$5</f>
        <v>16</v>
      </c>
      <c r="G19">
        <f>D19/'Conversion factors-WRI'!$D$4</f>
        <v>8.1188118811881171</v>
      </c>
      <c r="H19">
        <f t="shared" si="3"/>
        <v>16.610687022900763</v>
      </c>
      <c r="I19">
        <f t="shared" si="4"/>
        <v>16</v>
      </c>
      <c r="J19">
        <f t="shared" si="5"/>
        <v>8.1188118811881171</v>
      </c>
      <c r="K19" t="s">
        <v>8</v>
      </c>
    </row>
    <row r="20" spans="1:11" x14ac:dyDescent="0.2">
      <c r="A20">
        <v>2006</v>
      </c>
      <c r="B20">
        <v>43.52</v>
      </c>
      <c r="C20">
        <v>4.8000000000000001E-2</v>
      </c>
      <c r="D20">
        <v>1.64</v>
      </c>
      <c r="E20">
        <f>B20/'Conversion factors-WRI'!$D$3</f>
        <v>16.610687022900763</v>
      </c>
      <c r="F20">
        <f>C20/'Conversion factors-WRI'!$D$5</f>
        <v>16</v>
      </c>
      <c r="G20">
        <f>D20/'Conversion factors-WRI'!$D$4</f>
        <v>8.1188118811881171</v>
      </c>
      <c r="H20">
        <f t="shared" si="3"/>
        <v>16.610687022900763</v>
      </c>
      <c r="I20">
        <f t="shared" si="4"/>
        <v>16</v>
      </c>
      <c r="J20">
        <f t="shared" si="5"/>
        <v>8.1188118811881171</v>
      </c>
      <c r="K20" t="s">
        <v>8</v>
      </c>
    </row>
    <row r="21" spans="1:11" x14ac:dyDescent="0.2">
      <c r="A21">
        <v>2007</v>
      </c>
      <c r="B21">
        <v>43.52</v>
      </c>
      <c r="C21">
        <v>4.8000000000000001E-2</v>
      </c>
      <c r="D21">
        <v>1.64</v>
      </c>
      <c r="E21">
        <f>B21/'Conversion factors-WRI'!$D$3</f>
        <v>16.610687022900763</v>
      </c>
      <c r="F21">
        <f>C21/'Conversion factors-WRI'!$D$5</f>
        <v>16</v>
      </c>
      <c r="G21">
        <f>D21/'Conversion factors-WRI'!$D$4</f>
        <v>8.1188118811881171</v>
      </c>
      <c r="H21">
        <f t="shared" si="3"/>
        <v>16.610687022900763</v>
      </c>
      <c r="I21">
        <f t="shared" si="4"/>
        <v>16</v>
      </c>
      <c r="J21">
        <f t="shared" si="5"/>
        <v>8.1188118811881171</v>
      </c>
      <c r="K21" t="s">
        <v>8</v>
      </c>
    </row>
    <row r="22" spans="1:11" x14ac:dyDescent="0.2">
      <c r="A22">
        <v>2008</v>
      </c>
      <c r="B22">
        <v>49.32</v>
      </c>
      <c r="C22">
        <v>5.3999999999999999E-2</v>
      </c>
      <c r="D22">
        <v>1.8160000000000001</v>
      </c>
      <c r="E22">
        <f>B22/'Conversion factors-WRI'!$D$3</f>
        <v>18.824427480916029</v>
      </c>
      <c r="F22">
        <f>C22/'Conversion factors-WRI'!$D$5</f>
        <v>18</v>
      </c>
      <c r="G22">
        <f>D22/'Conversion factors-WRI'!$D$4</f>
        <v>8.9900990099009892</v>
      </c>
      <c r="H22">
        <f t="shared" si="3"/>
        <v>18.824427480916029</v>
      </c>
      <c r="I22">
        <f t="shared" si="4"/>
        <v>18</v>
      </c>
      <c r="J22">
        <f t="shared" si="5"/>
        <v>8.9900990099009892</v>
      </c>
      <c r="K22" t="s">
        <v>8</v>
      </c>
    </row>
    <row r="23" spans="1:11" x14ac:dyDescent="0.2">
      <c r="A23">
        <v>2009</v>
      </c>
      <c r="B23">
        <v>49.32</v>
      </c>
      <c r="C23">
        <v>5.3999999999999999E-2</v>
      </c>
      <c r="D23">
        <v>1.8160000000000001</v>
      </c>
      <c r="E23">
        <f>B23/'Conversion factors-WRI'!$D$3</f>
        <v>18.824427480916029</v>
      </c>
      <c r="F23">
        <f>C23/'Conversion factors-WRI'!$D$5</f>
        <v>18</v>
      </c>
      <c r="G23">
        <f>D23/'Conversion factors-WRI'!$D$4</f>
        <v>8.9900990099009892</v>
      </c>
      <c r="H23">
        <f t="shared" si="3"/>
        <v>18.824427480916029</v>
      </c>
      <c r="I23">
        <f t="shared" si="4"/>
        <v>18</v>
      </c>
      <c r="J23">
        <f t="shared" si="5"/>
        <v>8.9900990099009892</v>
      </c>
      <c r="K23" t="s">
        <v>8</v>
      </c>
    </row>
    <row r="24" spans="1:11" x14ac:dyDescent="0.2">
      <c r="A24">
        <v>2010</v>
      </c>
      <c r="B24">
        <v>49.32</v>
      </c>
      <c r="C24">
        <v>5.3999999999999999E-2</v>
      </c>
      <c r="D24">
        <v>1.8160000000000001</v>
      </c>
      <c r="E24">
        <f>B24/'Conversion factors-WRI'!$D$3</f>
        <v>18.824427480916029</v>
      </c>
      <c r="F24">
        <f>C24/'Conversion factors-WRI'!$D$5</f>
        <v>18</v>
      </c>
      <c r="G24">
        <f>D24/'Conversion factors-WRI'!$D$4</f>
        <v>8.9900990099009892</v>
      </c>
      <c r="H24">
        <f t="shared" si="3"/>
        <v>18.824427480916029</v>
      </c>
      <c r="I24">
        <f t="shared" si="4"/>
        <v>18</v>
      </c>
      <c r="J24">
        <f t="shared" si="5"/>
        <v>8.9900990099009892</v>
      </c>
      <c r="K24" t="s">
        <v>8</v>
      </c>
    </row>
    <row r="25" spans="1:11" x14ac:dyDescent="0.2">
      <c r="A25">
        <v>2011</v>
      </c>
      <c r="B25">
        <v>72.37</v>
      </c>
      <c r="C25">
        <v>5.3999999999999999E-2</v>
      </c>
      <c r="D25">
        <v>5.94</v>
      </c>
      <c r="E25">
        <f>B25/'Conversion factors-WRI'!$D$3</f>
        <v>27.622137404580155</v>
      </c>
      <c r="F25">
        <f>C25/'Conversion factors-WRI'!$D$5</f>
        <v>18</v>
      </c>
      <c r="G25">
        <f>D25/'Conversion factors-WRI'!$D$4</f>
        <v>29.405940594059405</v>
      </c>
      <c r="H25">
        <f t="shared" si="3"/>
        <v>27.622137404580155</v>
      </c>
      <c r="I25">
        <f t="shared" si="4"/>
        <v>18</v>
      </c>
      <c r="J25">
        <f t="shared" si="5"/>
        <v>29.405940594059405</v>
      </c>
      <c r="K25" t="s">
        <v>9</v>
      </c>
    </row>
    <row r="26" spans="1:11" x14ac:dyDescent="0.2">
      <c r="A26">
        <v>2012</v>
      </c>
      <c r="B26">
        <v>72.37</v>
      </c>
      <c r="C26">
        <v>0.159</v>
      </c>
      <c r="D26">
        <v>5.94</v>
      </c>
      <c r="E26">
        <f>B26/'Conversion factors-WRI'!$D$3</f>
        <v>27.622137404580155</v>
      </c>
      <c r="F26">
        <f>C26/'Conversion factors-WRI'!$D$5</f>
        <v>53</v>
      </c>
      <c r="G26">
        <f>D26/'Conversion factors-WRI'!$D$4</f>
        <v>29.405940594059405</v>
      </c>
      <c r="H26">
        <f t="shared" si="3"/>
        <v>27.622137404580155</v>
      </c>
      <c r="I26">
        <f t="shared" si="4"/>
        <v>53</v>
      </c>
      <c r="J26">
        <f t="shared" si="5"/>
        <v>29.405940594059405</v>
      </c>
      <c r="K26" t="s">
        <v>9</v>
      </c>
    </row>
    <row r="27" spans="1:11" x14ac:dyDescent="0.2">
      <c r="A27">
        <v>2013</v>
      </c>
      <c r="B27">
        <v>84.43</v>
      </c>
      <c r="C27">
        <v>0.159</v>
      </c>
      <c r="D27">
        <v>6.93</v>
      </c>
      <c r="E27">
        <f>B27/'Conversion factors-WRI'!$D$3</f>
        <v>32.225190839694655</v>
      </c>
      <c r="F27">
        <f>C27/'Conversion factors-WRI'!$D$5</f>
        <v>53</v>
      </c>
      <c r="G27">
        <f>D27/'Conversion factors-WRI'!$D$4</f>
        <v>34.306930693069305</v>
      </c>
      <c r="H27">
        <f t="shared" si="3"/>
        <v>32.225190839694655</v>
      </c>
      <c r="I27">
        <f t="shared" si="4"/>
        <v>53</v>
      </c>
      <c r="J27">
        <f t="shared" si="5"/>
        <v>34.306930693069305</v>
      </c>
      <c r="K27" t="s">
        <v>9</v>
      </c>
    </row>
    <row r="28" spans="1:11" x14ac:dyDescent="0.2">
      <c r="A28">
        <v>2014</v>
      </c>
      <c r="B28">
        <v>84.43</v>
      </c>
      <c r="C28">
        <v>0.18609999999999999</v>
      </c>
      <c r="D28">
        <v>6.93</v>
      </c>
      <c r="E28">
        <f>B28/'Conversion factors-WRI'!$D$3</f>
        <v>32.225190839694655</v>
      </c>
      <c r="F28">
        <f>C28/'Conversion factors-WRI'!$D$5</f>
        <v>62.033333333333331</v>
      </c>
      <c r="G28">
        <f>D28/'Conversion factors-WRI'!$D$4</f>
        <v>34.306930693069305</v>
      </c>
      <c r="H28">
        <f t="shared" si="3"/>
        <v>32.225190839694655</v>
      </c>
      <c r="I28">
        <f t="shared" si="4"/>
        <v>62.033333333333331</v>
      </c>
      <c r="J28">
        <f t="shared" si="5"/>
        <v>34.306930693069305</v>
      </c>
      <c r="K28" t="s">
        <v>9</v>
      </c>
    </row>
    <row r="29" spans="1:11" x14ac:dyDescent="0.2">
      <c r="A29">
        <v>2015</v>
      </c>
      <c r="B29">
        <v>106.14</v>
      </c>
      <c r="C29">
        <v>0.18609999999999999</v>
      </c>
      <c r="D29">
        <v>8.7100000000000009</v>
      </c>
      <c r="E29">
        <f>B29/'Conversion factors-WRI'!$D$3</f>
        <v>40.511450381679388</v>
      </c>
      <c r="F29">
        <f>C29/'Conversion factors-WRI'!$D$5</f>
        <v>62.033333333333331</v>
      </c>
      <c r="G29">
        <f>D29/'Conversion factors-WRI'!$D$4</f>
        <v>43.118811881188122</v>
      </c>
      <c r="H29">
        <f t="shared" si="3"/>
        <v>40.511450381679388</v>
      </c>
      <c r="I29">
        <f t="shared" si="4"/>
        <v>62.033333333333331</v>
      </c>
      <c r="J29">
        <f t="shared" si="5"/>
        <v>43.118811881188122</v>
      </c>
      <c r="K29" t="s">
        <v>9</v>
      </c>
    </row>
    <row r="30" spans="1:11" x14ac:dyDescent="0.2">
      <c r="A30">
        <v>2016</v>
      </c>
      <c r="B30">
        <v>130.26</v>
      </c>
      <c r="C30">
        <v>0.18609999999999999</v>
      </c>
      <c r="D30">
        <v>10.69</v>
      </c>
      <c r="E30">
        <f>B30/'Conversion factors-WRI'!$D$3</f>
        <v>49.717557251908389</v>
      </c>
      <c r="F30">
        <f>C30/'Conversion factors-WRI'!$D$5</f>
        <v>62.033333333333331</v>
      </c>
      <c r="G30">
        <f>D30/'Conversion factors-WRI'!$D$4</f>
        <v>52.920792079207914</v>
      </c>
      <c r="H30">
        <f t="shared" si="3"/>
        <v>49.717557251908389</v>
      </c>
      <c r="I30">
        <f t="shared" si="4"/>
        <v>62.033333333333331</v>
      </c>
      <c r="J30">
        <f t="shared" si="5"/>
        <v>52.920792079207914</v>
      </c>
      <c r="K30" t="s">
        <v>9</v>
      </c>
    </row>
    <row r="31" spans="1:11" x14ac:dyDescent="0.2">
      <c r="A31">
        <v>2017</v>
      </c>
      <c r="B31">
        <v>139.91</v>
      </c>
      <c r="C31">
        <v>0.19900000000000001</v>
      </c>
      <c r="D31">
        <v>11.48</v>
      </c>
      <c r="E31">
        <f>B31/'Conversion factors-WRI'!$D$3</f>
        <v>53.400763358778626</v>
      </c>
      <c r="F31">
        <f>C31/'Conversion factors-WRI'!$D$5</f>
        <v>66.333333333333329</v>
      </c>
      <c r="G31">
        <f>D31/'Conversion factors-WRI'!$D$4</f>
        <v>56.831683168316829</v>
      </c>
      <c r="H31">
        <f t="shared" si="3"/>
        <v>53.400763358778626</v>
      </c>
      <c r="I31">
        <f t="shared" si="4"/>
        <v>66.333333333333329</v>
      </c>
      <c r="J31">
        <f t="shared" si="5"/>
        <v>56.831683168316829</v>
      </c>
      <c r="K31" t="s">
        <v>9</v>
      </c>
    </row>
    <row r="32" spans="1:11" x14ac:dyDescent="0.2">
      <c r="A32">
        <v>2018</v>
      </c>
      <c r="B32">
        <v>149.56</v>
      </c>
      <c r="C32">
        <v>0.19900000000000001</v>
      </c>
      <c r="D32">
        <v>12.28</v>
      </c>
      <c r="E32">
        <f>B32/'Conversion factors-WRI'!$D$3</f>
        <v>57.083969465648856</v>
      </c>
      <c r="F32">
        <f>C32/'Conversion factors-WRI'!$D$5</f>
        <v>66.333333333333329</v>
      </c>
      <c r="G32">
        <f>D32/'Conversion factors-WRI'!$D$4</f>
        <v>60.792079207920786</v>
      </c>
      <c r="H32">
        <f t="shared" si="3"/>
        <v>57.083969465648856</v>
      </c>
      <c r="I32">
        <f t="shared" si="4"/>
        <v>66.333333333333329</v>
      </c>
      <c r="J32">
        <f t="shared" si="5"/>
        <v>60.792079207920786</v>
      </c>
      <c r="K32" t="s">
        <v>10</v>
      </c>
    </row>
    <row r="33" spans="1:11" x14ac:dyDescent="0.2">
      <c r="A33">
        <v>2019</v>
      </c>
      <c r="B33">
        <v>147.81</v>
      </c>
      <c r="C33">
        <v>0.19900000000000001</v>
      </c>
      <c r="D33">
        <v>12.94</v>
      </c>
      <c r="E33">
        <f>B33/'Conversion factors-WRI'!$D$3</f>
        <v>56.416030534351144</v>
      </c>
      <c r="F33">
        <f>C33/'Conversion factors-WRI'!$D$5</f>
        <v>66.333333333333329</v>
      </c>
      <c r="G33">
        <f>D33/'Conversion factors-WRI'!$D$4</f>
        <v>64.059405940594047</v>
      </c>
      <c r="H33">
        <f t="shared" ref="H33:H34" si="6">E33</f>
        <v>56.416030534351144</v>
      </c>
      <c r="I33">
        <f t="shared" ref="I33:I34" si="7">F33</f>
        <v>66.333333333333329</v>
      </c>
      <c r="J33">
        <f t="shared" ref="J33:J34" si="8">G33</f>
        <v>64.059405940594047</v>
      </c>
      <c r="K33" t="s">
        <v>11</v>
      </c>
    </row>
    <row r="34" spans="1:11" x14ac:dyDescent="0.2">
      <c r="A34">
        <v>2020</v>
      </c>
      <c r="B34">
        <v>147.81</v>
      </c>
      <c r="C34">
        <v>0.19900000000000001</v>
      </c>
      <c r="D34">
        <v>12.94</v>
      </c>
      <c r="E34">
        <f>B34/'Conversion factors-WRI'!$D$3</f>
        <v>56.416030534351144</v>
      </c>
      <c r="F34">
        <f>C34/'Conversion factors-WRI'!$D$5</f>
        <v>66.333333333333329</v>
      </c>
      <c r="G34">
        <f>D34/'Conversion factors-WRI'!$D$4</f>
        <v>64.059405940594047</v>
      </c>
      <c r="H34">
        <f t="shared" si="6"/>
        <v>56.416030534351144</v>
      </c>
      <c r="I34">
        <f t="shared" si="7"/>
        <v>66.333333333333329</v>
      </c>
      <c r="J34">
        <f t="shared" si="8"/>
        <v>64.059405940594047</v>
      </c>
      <c r="K34" t="s">
        <v>11</v>
      </c>
    </row>
  </sheetData>
  <mergeCells count="6">
    <mergeCell ref="H1:J1"/>
    <mergeCell ref="H2:J2"/>
    <mergeCell ref="B2:D2"/>
    <mergeCell ref="B1:D1"/>
    <mergeCell ref="E1:G1"/>
    <mergeCell ref="E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" defaultRowHeight="16" x14ac:dyDescent="0.2"/>
  <cols>
    <col min="2" max="3" width="18.33203125" customWidth="1"/>
  </cols>
  <sheetData>
    <row r="2" spans="2:4" x14ac:dyDescent="0.2">
      <c r="C2" t="s">
        <v>12</v>
      </c>
      <c r="D2" t="s">
        <v>13</v>
      </c>
    </row>
    <row r="3" spans="2:4" x14ac:dyDescent="0.2">
      <c r="B3" t="s">
        <v>14</v>
      </c>
      <c r="C3" t="s">
        <v>15</v>
      </c>
      <c r="D3">
        <v>2.62</v>
      </c>
    </row>
    <row r="4" spans="2:4" x14ac:dyDescent="0.2">
      <c r="B4" t="s">
        <v>16</v>
      </c>
      <c r="C4" t="s">
        <v>17</v>
      </c>
      <c r="D4">
        <v>0.20200000000000001</v>
      </c>
    </row>
    <row r="5" spans="2:4" x14ac:dyDescent="0.2">
      <c r="B5" t="s">
        <v>18</v>
      </c>
      <c r="C5" t="s">
        <v>19</v>
      </c>
      <c r="D5"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5"/>
  <sheetViews>
    <sheetView workbookViewId="0">
      <selection activeCell="A4" sqref="A4"/>
    </sheetView>
  </sheetViews>
  <sheetFormatPr baseColWidth="10" defaultColWidth="11" defaultRowHeight="16" x14ac:dyDescent="0.2"/>
  <sheetData>
    <row r="4" spans="1:1" x14ac:dyDescent="0.2">
      <c r="A4" s="2"/>
    </row>
    <row r="5" spans="1:1" x14ac:dyDescent="0.2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rate</vt:lpstr>
      <vt:lpstr>Conversion factors-WRI</vt:lpstr>
      <vt:lpstr>Comments-policy 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Ulysse De Jong</cp:lastModifiedBy>
  <cp:revision/>
  <dcterms:created xsi:type="dcterms:W3CDTF">2018-11-16T17:00:31Z</dcterms:created>
  <dcterms:modified xsi:type="dcterms:W3CDTF">2021-08-05T13:29:58Z</dcterms:modified>
  <cp:category/>
  <cp:contentStatus/>
</cp:coreProperties>
</file>