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design_and_prices/prices/Sweden/calculations/"/>
    </mc:Choice>
  </mc:AlternateContent>
  <xr:revisionPtr revIDLastSave="35" documentId="11_76A3F98C751DAF1BD0E3F75D8600C253F7A0C2B9" xr6:coauthVersionLast="46" xr6:coauthVersionMax="47" xr10:uidLastSave="{33183BEA-7F0E-C648-B438-5C04A3858193}"/>
  <bookViews>
    <workbookView xWindow="10820" yWindow="1280" windowWidth="28800" windowHeight="17500" tabRatio="500" activeTab="1" xr2:uid="{00000000-000D-0000-FFFF-FFFF00000000}"/>
  </bookViews>
  <sheets>
    <sheet name="Tax rate" sheetId="1" r:id="rId1"/>
    <sheet name="Conversion factors" sheetId="2" r:id="rId2"/>
    <sheet name="Comments-policy change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C12" i="2"/>
  <c r="D6" i="2"/>
  <c r="D7" i="2"/>
  <c r="D5" i="2"/>
  <c r="C13" i="2" s="1"/>
  <c r="E6" i="1"/>
  <c r="E7" i="1"/>
  <c r="E8" i="1"/>
  <c r="E9" i="1"/>
  <c r="E10" i="1"/>
  <c r="E11" i="1"/>
  <c r="E12" i="1"/>
  <c r="G33" i="1"/>
  <c r="H32" i="1"/>
  <c r="J32" i="1"/>
  <c r="H33" i="1"/>
  <c r="J33" i="1"/>
  <c r="G32" i="1"/>
  <c r="F33" i="1"/>
  <c r="F32" i="1"/>
  <c r="E33" i="1"/>
  <c r="E32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4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" i="1"/>
  <c r="E5" i="1"/>
  <c r="H5" i="1"/>
  <c r="H6" i="1"/>
  <c r="H7" i="1"/>
  <c r="H8" i="1"/>
  <c r="H9" i="1"/>
  <c r="H10" i="1"/>
  <c r="H11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  <c r="E4" i="1"/>
  <c r="H4" i="1"/>
  <c r="I22" i="1" l="1"/>
  <c r="I11" i="1"/>
  <c r="I7" i="1"/>
  <c r="I15" i="1"/>
  <c r="I19" i="1"/>
  <c r="I23" i="1"/>
  <c r="I27" i="1"/>
  <c r="I31" i="1"/>
  <c r="I12" i="1"/>
  <c r="I16" i="1"/>
  <c r="I20" i="1"/>
  <c r="I24" i="1"/>
  <c r="I28" i="1"/>
  <c r="I4" i="1"/>
  <c r="I9" i="1"/>
  <c r="I13" i="1"/>
  <c r="I17" i="1"/>
  <c r="I21" i="1"/>
  <c r="I25" i="1"/>
  <c r="I29" i="1"/>
  <c r="I32" i="1"/>
  <c r="I8" i="1"/>
  <c r="I33" i="1"/>
  <c r="I5" i="1"/>
  <c r="I6" i="1"/>
  <c r="I10" i="1"/>
  <c r="I14" i="1"/>
  <c r="I18" i="1"/>
  <c r="I26" i="1"/>
  <c r="I30" i="1"/>
</calcChain>
</file>

<file path=xl/sharedStrings.xml><?xml version="1.0" encoding="utf-8"?>
<sst xmlns="http://schemas.openxmlformats.org/spreadsheetml/2006/main" count="64" uniqueCount="28">
  <si>
    <t>Year</t>
  </si>
  <si>
    <t>Fuel type</t>
  </si>
  <si>
    <t>Coal (tonne)</t>
  </si>
  <si>
    <t>Natural gas</t>
  </si>
  <si>
    <t>Value (tCO2/natural unit)</t>
  </si>
  <si>
    <t>Unit</t>
  </si>
  <si>
    <t>tonne</t>
  </si>
  <si>
    <t>litre</t>
  </si>
  <si>
    <t>Source</t>
  </si>
  <si>
    <t>EPT-2018</t>
  </si>
  <si>
    <t>Oil - gasoline (litre)</t>
  </si>
  <si>
    <t>Natural gas (Sm3)</t>
  </si>
  <si>
    <t>Sm3</t>
  </si>
  <si>
    <t>Comment</t>
  </si>
  <si>
    <t>Coal (bituminous)</t>
  </si>
  <si>
    <t>Oil (motor gasoline)</t>
  </si>
  <si>
    <t>Tax rate (SEK/per natural unit)</t>
  </si>
  <si>
    <t>Tax rate (SEK/tCO2)</t>
  </si>
  <si>
    <t>Natural gas (Millim3)</t>
  </si>
  <si>
    <t>Natural gas (m3)</t>
  </si>
  <si>
    <t>EPT-2018, EPT-2020; simple average of the two 6-months periods</t>
  </si>
  <si>
    <t>EPT-2020</t>
  </si>
  <si>
    <t>Calculating conversion factor based on price series published SMF-CT and IEA-EPT[2018] for the year 2000</t>
  </si>
  <si>
    <t>SEK/tCO2 (SMF-CT[2011])</t>
  </si>
  <si>
    <t>SEK/litre of oil</t>
  </si>
  <si>
    <t>Oil</t>
  </si>
  <si>
    <t>Coal/peat</t>
  </si>
  <si>
    <t>conversion factor (natural unit/tCO2)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</si>
</sst>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Times"/>
    </font>
    <font>
      <sz val="11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</xdr:row>
      <xdr:rowOff>12700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60400" y="1028700"/>
          <a:ext cx="10896600" cy="412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From 1 January 1997 onwards, the energy/CO2 tax is 100% carbon tax. In addition, fuels used in producing electricity are free of the energy/CO2 tax and precautionary stock fee. Prior to 31 December 1996, the energy/CO2 tax was approximately 75% carbon tax and 25% energy tax. </a:t>
          </a:r>
        </a:p>
        <a:p>
          <a:r>
            <a:rPr lang="en-US" sz="1200"/>
            <a:t>Source:</a:t>
          </a:r>
          <a:r>
            <a:rPr lang="en-US" sz="1200" baseline="0"/>
            <a:t> IEA Energy Price and Taxes (2015), p.105</a:t>
          </a:r>
        </a:p>
        <a:p>
          <a:endParaRPr lang="en-US" sz="1200" baseline="0"/>
        </a:p>
        <a:p>
          <a:r>
            <a:rPr lang="en-US" sz="1200" baseline="0"/>
            <a:t>From 1 January 2011 onwards, follwing the energy taxation reform, the energy/CO2 tax was split between its energy and CO2 component.</a:t>
          </a:r>
          <a:endParaRPr lang="en-US" sz="1200"/>
        </a:p>
        <a:p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activeCell="I13" sqref="I13"/>
    </sheetView>
  </sheetViews>
  <sheetFormatPr baseColWidth="10" defaultColWidth="10.6640625" defaultRowHeight="16" x14ac:dyDescent="0.2"/>
  <cols>
    <col min="4" max="7" width="17.33203125" customWidth="1"/>
  </cols>
  <sheetData>
    <row r="1" spans="1:11" x14ac:dyDescent="0.2">
      <c r="B1" s="3" t="s">
        <v>16</v>
      </c>
      <c r="C1" s="3"/>
      <c r="D1" s="3"/>
      <c r="E1" s="3" t="s">
        <v>16</v>
      </c>
      <c r="F1" s="3"/>
      <c r="G1" s="3"/>
      <c r="H1" s="3" t="s">
        <v>17</v>
      </c>
      <c r="I1" s="3"/>
      <c r="J1" s="3"/>
    </row>
    <row r="2" spans="1:11" x14ac:dyDescent="0.2">
      <c r="A2" t="s">
        <v>0</v>
      </c>
      <c r="B2" s="3" t="s">
        <v>1</v>
      </c>
      <c r="C2" s="3"/>
      <c r="D2" s="3"/>
      <c r="E2" s="3" t="s">
        <v>1</v>
      </c>
      <c r="F2" s="3"/>
      <c r="G2" s="3"/>
      <c r="H2" s="3" t="s">
        <v>1</v>
      </c>
      <c r="I2" s="3"/>
      <c r="J2" s="3"/>
      <c r="K2" t="s">
        <v>8</v>
      </c>
    </row>
    <row r="3" spans="1:11" x14ac:dyDescent="0.2">
      <c r="B3" t="s">
        <v>2</v>
      </c>
      <c r="C3" t="s">
        <v>10</v>
      </c>
      <c r="D3" t="s">
        <v>18</v>
      </c>
      <c r="E3" t="s">
        <v>2</v>
      </c>
      <c r="F3" t="s">
        <v>10</v>
      </c>
      <c r="G3" t="s">
        <v>19</v>
      </c>
      <c r="H3" t="s">
        <v>2</v>
      </c>
      <c r="I3" t="s">
        <v>10</v>
      </c>
      <c r="J3" t="s">
        <v>11</v>
      </c>
    </row>
    <row r="4" spans="1:11" x14ac:dyDescent="0.2">
      <c r="A4">
        <v>1991</v>
      </c>
      <c r="B4">
        <v>0</v>
      </c>
      <c r="D4">
        <v>0</v>
      </c>
      <c r="E4">
        <f>B4</f>
        <v>0</v>
      </c>
      <c r="F4">
        <f>C4</f>
        <v>0</v>
      </c>
      <c r="G4">
        <f>D4/1000</f>
        <v>0</v>
      </c>
      <c r="H4">
        <f>E4/'Conversion factors'!$C$11</f>
        <v>0</v>
      </c>
      <c r="I4">
        <f>F4/'Conversion factors'!$C$13</f>
        <v>0</v>
      </c>
      <c r="J4">
        <f>G4/'Conversion factors'!$C$12</f>
        <v>0</v>
      </c>
      <c r="K4" t="s">
        <v>9</v>
      </c>
    </row>
    <row r="5" spans="1:11" x14ac:dyDescent="0.2">
      <c r="A5">
        <v>1992</v>
      </c>
      <c r="B5">
        <v>0</v>
      </c>
      <c r="D5">
        <v>0</v>
      </c>
      <c r="E5">
        <f t="shared" ref="E5:E33" si="0">B5</f>
        <v>0</v>
      </c>
      <c r="F5">
        <f t="shared" ref="F5:F33" si="1">C5</f>
        <v>0</v>
      </c>
      <c r="G5">
        <f t="shared" ref="G5:G33" si="2">D5/1000</f>
        <v>0</v>
      </c>
      <c r="H5">
        <f>E5/'Conversion factors'!$C$11</f>
        <v>0</v>
      </c>
      <c r="I5">
        <f>F5/'Conversion factors'!$C$13</f>
        <v>0</v>
      </c>
      <c r="J5">
        <f>G5/'Conversion factors'!$C$12</f>
        <v>0</v>
      </c>
      <c r="K5" t="s">
        <v>9</v>
      </c>
    </row>
    <row r="6" spans="1:11" x14ac:dyDescent="0.2">
      <c r="A6">
        <v>1993</v>
      </c>
      <c r="B6">
        <v>400</v>
      </c>
      <c r="D6">
        <v>0</v>
      </c>
      <c r="E6">
        <f t="shared" si="0"/>
        <v>400</v>
      </c>
      <c r="F6">
        <f t="shared" si="1"/>
        <v>0</v>
      </c>
      <c r="G6">
        <f t="shared" si="2"/>
        <v>0</v>
      </c>
      <c r="H6">
        <f>E6/'Conversion factors'!$C$11</f>
        <v>160.86956521739131</v>
      </c>
      <c r="I6">
        <f>F6/'Conversion factors'!$C$13</f>
        <v>0</v>
      </c>
      <c r="J6">
        <f>G6/'Conversion factors'!$C$12</f>
        <v>0</v>
      </c>
      <c r="K6" t="s">
        <v>9</v>
      </c>
    </row>
    <row r="7" spans="1:11" x14ac:dyDescent="0.2">
      <c r="A7">
        <v>1994</v>
      </c>
      <c r="B7">
        <v>410</v>
      </c>
      <c r="D7">
        <v>0</v>
      </c>
      <c r="E7">
        <f t="shared" si="0"/>
        <v>410</v>
      </c>
      <c r="F7">
        <f t="shared" si="1"/>
        <v>0</v>
      </c>
      <c r="G7">
        <f t="shared" si="2"/>
        <v>0</v>
      </c>
      <c r="H7">
        <f>E7/'Conversion factors'!$C$11</f>
        <v>164.89130434782609</v>
      </c>
      <c r="I7">
        <f>F7/'Conversion factors'!$C$13</f>
        <v>0</v>
      </c>
      <c r="J7">
        <f>G7/'Conversion factors'!$C$12</f>
        <v>0</v>
      </c>
      <c r="K7" t="s">
        <v>9</v>
      </c>
    </row>
    <row r="8" spans="1:11" x14ac:dyDescent="0.2">
      <c r="A8">
        <v>1995</v>
      </c>
      <c r="B8">
        <v>415</v>
      </c>
      <c r="D8">
        <v>0</v>
      </c>
      <c r="E8">
        <f t="shared" si="0"/>
        <v>415</v>
      </c>
      <c r="F8">
        <f t="shared" si="1"/>
        <v>0</v>
      </c>
      <c r="G8">
        <f t="shared" si="2"/>
        <v>0</v>
      </c>
      <c r="H8">
        <f>E8/'Conversion factors'!$C$11</f>
        <v>166.9021739130435</v>
      </c>
      <c r="I8">
        <f>F8/'Conversion factors'!$C$13</f>
        <v>0</v>
      </c>
      <c r="J8">
        <f>G8/'Conversion factors'!$C$12</f>
        <v>0</v>
      </c>
      <c r="K8" t="s">
        <v>9</v>
      </c>
    </row>
    <row r="9" spans="1:11" x14ac:dyDescent="0.2">
      <c r="A9">
        <v>1996</v>
      </c>
      <c r="B9">
        <v>425</v>
      </c>
      <c r="D9">
        <v>0</v>
      </c>
      <c r="E9">
        <f t="shared" si="0"/>
        <v>425</v>
      </c>
      <c r="F9">
        <f t="shared" si="1"/>
        <v>0</v>
      </c>
      <c r="G9">
        <f t="shared" si="2"/>
        <v>0</v>
      </c>
      <c r="H9">
        <f>E9/'Conversion factors'!$C$11</f>
        <v>170.92391304347828</v>
      </c>
      <c r="I9">
        <f>F9/'Conversion factors'!$C$13</f>
        <v>0</v>
      </c>
      <c r="J9">
        <f>G9/'Conversion factors'!$C$12</f>
        <v>0</v>
      </c>
      <c r="K9" t="s">
        <v>9</v>
      </c>
    </row>
    <row r="10" spans="1:11" x14ac:dyDescent="0.2">
      <c r="A10">
        <v>1997</v>
      </c>
      <c r="B10">
        <v>435</v>
      </c>
      <c r="D10">
        <v>0</v>
      </c>
      <c r="E10">
        <f t="shared" si="0"/>
        <v>435</v>
      </c>
      <c r="F10">
        <f t="shared" si="1"/>
        <v>0</v>
      </c>
      <c r="G10">
        <f t="shared" si="2"/>
        <v>0</v>
      </c>
      <c r="H10">
        <f>E10/'Conversion factors'!$C$11</f>
        <v>174.94565217391306</v>
      </c>
      <c r="I10">
        <f>F10/'Conversion factors'!$C$13</f>
        <v>0</v>
      </c>
      <c r="J10">
        <f>G10/'Conversion factors'!$C$12</f>
        <v>0</v>
      </c>
      <c r="K10" t="s">
        <v>9</v>
      </c>
    </row>
    <row r="11" spans="1:11" x14ac:dyDescent="0.2">
      <c r="A11">
        <v>1998</v>
      </c>
      <c r="B11">
        <v>445</v>
      </c>
      <c r="D11">
        <v>0</v>
      </c>
      <c r="E11">
        <f t="shared" si="0"/>
        <v>445</v>
      </c>
      <c r="F11">
        <f t="shared" si="1"/>
        <v>0</v>
      </c>
      <c r="G11">
        <f t="shared" si="2"/>
        <v>0</v>
      </c>
      <c r="H11">
        <f>E11/'Conversion factors'!$C$11</f>
        <v>178.96739130434784</v>
      </c>
      <c r="I11">
        <f>F11/'Conversion factors'!$C$13</f>
        <v>0</v>
      </c>
      <c r="J11">
        <f>G11/'Conversion factors'!$C$12</f>
        <v>0</v>
      </c>
      <c r="K11" t="s">
        <v>9</v>
      </c>
    </row>
    <row r="12" spans="1:11" x14ac:dyDescent="0.2">
      <c r="A12">
        <v>1999</v>
      </c>
      <c r="B12">
        <v>460</v>
      </c>
      <c r="D12">
        <v>0</v>
      </c>
      <c r="E12">
        <f t="shared" si="0"/>
        <v>460</v>
      </c>
      <c r="F12">
        <f t="shared" si="1"/>
        <v>0</v>
      </c>
      <c r="G12">
        <f t="shared" si="2"/>
        <v>0</v>
      </c>
      <c r="H12">
        <f>E12/'Conversion factors'!$C$11</f>
        <v>185</v>
      </c>
      <c r="I12">
        <f>F12/'Conversion factors'!$C$13</f>
        <v>0</v>
      </c>
      <c r="J12">
        <f>G12/'Conversion factors'!$C$12</f>
        <v>0</v>
      </c>
      <c r="K12" t="s">
        <v>9</v>
      </c>
    </row>
    <row r="13" spans="1:11" x14ac:dyDescent="0.2">
      <c r="A13">
        <v>2000</v>
      </c>
      <c r="B13">
        <v>920</v>
      </c>
      <c r="C13">
        <v>0.86</v>
      </c>
      <c r="D13">
        <v>792</v>
      </c>
      <c r="E13">
        <f t="shared" si="0"/>
        <v>920</v>
      </c>
      <c r="F13">
        <f t="shared" si="1"/>
        <v>0.86</v>
      </c>
      <c r="G13">
        <f t="shared" si="2"/>
        <v>0.79200000000000004</v>
      </c>
      <c r="H13">
        <f>E13/'Conversion factors'!$C$11</f>
        <v>370</v>
      </c>
      <c r="I13">
        <f>F13/'Conversion factors'!$C$13</f>
        <v>370</v>
      </c>
      <c r="J13">
        <f>G13/'Conversion factors'!$C$12</f>
        <v>370</v>
      </c>
      <c r="K13" t="s">
        <v>9</v>
      </c>
    </row>
    <row r="14" spans="1:11" x14ac:dyDescent="0.2">
      <c r="A14">
        <v>2001</v>
      </c>
      <c r="B14">
        <v>1329</v>
      </c>
      <c r="C14">
        <v>1.24</v>
      </c>
      <c r="D14">
        <v>1144</v>
      </c>
      <c r="E14">
        <f t="shared" si="0"/>
        <v>1329</v>
      </c>
      <c r="F14">
        <f t="shared" si="1"/>
        <v>1.24</v>
      </c>
      <c r="G14">
        <f t="shared" si="2"/>
        <v>1.1439999999999999</v>
      </c>
      <c r="H14">
        <f>E14/'Conversion factors'!$C$11</f>
        <v>534.48913043478262</v>
      </c>
      <c r="I14">
        <f>F14/'Conversion factors'!$C$13</f>
        <v>533.48837209302326</v>
      </c>
      <c r="J14">
        <f>G14/'Conversion factors'!$C$12</f>
        <v>534.44444444444446</v>
      </c>
      <c r="K14" t="s">
        <v>9</v>
      </c>
    </row>
    <row r="15" spans="1:11" x14ac:dyDescent="0.2">
      <c r="A15">
        <v>2002</v>
      </c>
      <c r="B15">
        <v>1564</v>
      </c>
      <c r="C15">
        <v>1.46</v>
      </c>
      <c r="D15">
        <v>1346</v>
      </c>
      <c r="E15">
        <f t="shared" si="0"/>
        <v>1564</v>
      </c>
      <c r="F15">
        <f t="shared" si="1"/>
        <v>1.46</v>
      </c>
      <c r="G15">
        <f t="shared" si="2"/>
        <v>1.3460000000000001</v>
      </c>
      <c r="H15">
        <f>E15/'Conversion factors'!$C$11</f>
        <v>629</v>
      </c>
      <c r="I15">
        <f>F15/'Conversion factors'!$C$13</f>
        <v>628.1395348837209</v>
      </c>
      <c r="J15">
        <f>G15/'Conversion factors'!$C$12</f>
        <v>628.81313131313141</v>
      </c>
      <c r="K15" t="s">
        <v>9</v>
      </c>
    </row>
    <row r="16" spans="1:11" x14ac:dyDescent="0.2">
      <c r="A16">
        <v>2003</v>
      </c>
      <c r="B16">
        <v>1892</v>
      </c>
      <c r="C16">
        <v>1.77</v>
      </c>
      <c r="D16">
        <v>1628</v>
      </c>
      <c r="E16">
        <f t="shared" si="0"/>
        <v>1892</v>
      </c>
      <c r="F16">
        <f t="shared" si="1"/>
        <v>1.77</v>
      </c>
      <c r="G16">
        <f t="shared" si="2"/>
        <v>1.6279999999999999</v>
      </c>
      <c r="H16">
        <f>E16/'Conversion factors'!$C$11</f>
        <v>760.91304347826087</v>
      </c>
      <c r="I16">
        <f>F16/'Conversion factors'!$C$13</f>
        <v>761.51162790697674</v>
      </c>
      <c r="J16">
        <f>G16/'Conversion factors'!$C$12</f>
        <v>760.55555555555554</v>
      </c>
      <c r="K16" t="s">
        <v>9</v>
      </c>
    </row>
    <row r="17" spans="1:11" x14ac:dyDescent="0.2">
      <c r="A17">
        <v>2004</v>
      </c>
      <c r="B17">
        <v>2260</v>
      </c>
      <c r="C17">
        <v>2.11</v>
      </c>
      <c r="D17">
        <v>1946</v>
      </c>
      <c r="E17">
        <f t="shared" si="0"/>
        <v>2260</v>
      </c>
      <c r="F17">
        <f t="shared" si="1"/>
        <v>2.11</v>
      </c>
      <c r="G17">
        <f t="shared" si="2"/>
        <v>1.946</v>
      </c>
      <c r="H17">
        <f>E17/'Conversion factors'!$C$11</f>
        <v>908.91304347826087</v>
      </c>
      <c r="I17">
        <f>F17/'Conversion factors'!$C$13</f>
        <v>907.79069767441854</v>
      </c>
      <c r="J17">
        <f>G17/'Conversion factors'!$C$12</f>
        <v>909.11616161616155</v>
      </c>
      <c r="K17" t="s">
        <v>9</v>
      </c>
    </row>
    <row r="18" spans="1:11" x14ac:dyDescent="0.2">
      <c r="A18">
        <v>2005</v>
      </c>
      <c r="B18">
        <v>2270</v>
      </c>
      <c r="C18">
        <v>2.12</v>
      </c>
      <c r="D18">
        <v>1954</v>
      </c>
      <c r="E18">
        <f t="shared" si="0"/>
        <v>2270</v>
      </c>
      <c r="F18">
        <f t="shared" si="1"/>
        <v>2.12</v>
      </c>
      <c r="G18">
        <f t="shared" si="2"/>
        <v>1.954</v>
      </c>
      <c r="H18">
        <f>E18/'Conversion factors'!$C$11</f>
        <v>912.93478260869563</v>
      </c>
      <c r="I18">
        <f>F18/'Conversion factors'!$C$13</f>
        <v>912.09302325581405</v>
      </c>
      <c r="J18">
        <f>G18/'Conversion factors'!$C$12</f>
        <v>912.85353535353534</v>
      </c>
      <c r="K18" t="s">
        <v>9</v>
      </c>
    </row>
    <row r="19" spans="1:11" x14ac:dyDescent="0.2">
      <c r="A19">
        <v>2006</v>
      </c>
      <c r="B19">
        <v>2282</v>
      </c>
      <c r="C19">
        <v>2.13</v>
      </c>
      <c r="D19">
        <v>1965</v>
      </c>
      <c r="E19">
        <f t="shared" si="0"/>
        <v>2282</v>
      </c>
      <c r="F19">
        <f t="shared" si="1"/>
        <v>2.13</v>
      </c>
      <c r="G19">
        <f t="shared" si="2"/>
        <v>1.9650000000000001</v>
      </c>
      <c r="H19">
        <f>E19/'Conversion factors'!$C$11</f>
        <v>917.76086956521738</v>
      </c>
      <c r="I19">
        <f>F19/'Conversion factors'!$C$13</f>
        <v>916.39534883720921</v>
      </c>
      <c r="J19">
        <f>G19/'Conversion factors'!$C$12</f>
        <v>917.99242424242425</v>
      </c>
      <c r="K19" t="s">
        <v>9</v>
      </c>
    </row>
    <row r="20" spans="1:11" x14ac:dyDescent="0.2">
      <c r="A20">
        <v>2007</v>
      </c>
      <c r="B20">
        <v>2317</v>
      </c>
      <c r="C20">
        <v>2.16</v>
      </c>
      <c r="D20">
        <v>1994</v>
      </c>
      <c r="E20">
        <f t="shared" si="0"/>
        <v>2317</v>
      </c>
      <c r="F20">
        <f t="shared" si="1"/>
        <v>2.16</v>
      </c>
      <c r="G20">
        <f t="shared" si="2"/>
        <v>1.994</v>
      </c>
      <c r="H20">
        <f>E20/'Conversion factors'!$C$11</f>
        <v>931.83695652173913</v>
      </c>
      <c r="I20">
        <f>F20/'Conversion factors'!$C$13</f>
        <v>929.30232558139539</v>
      </c>
      <c r="J20">
        <f>G20/'Conversion factors'!$C$12</f>
        <v>931.54040404040404</v>
      </c>
      <c r="K20" t="s">
        <v>9</v>
      </c>
    </row>
    <row r="21" spans="1:11" x14ac:dyDescent="0.2">
      <c r="A21">
        <v>2008</v>
      </c>
      <c r="B21">
        <v>2509</v>
      </c>
      <c r="C21">
        <v>2.34</v>
      </c>
      <c r="D21">
        <v>2159</v>
      </c>
      <c r="E21">
        <f t="shared" si="0"/>
        <v>2509</v>
      </c>
      <c r="F21">
        <f t="shared" si="1"/>
        <v>2.34</v>
      </c>
      <c r="G21">
        <f t="shared" si="2"/>
        <v>2.1589999999999998</v>
      </c>
      <c r="H21">
        <f>E21/'Conversion factors'!$C$11</f>
        <v>1009.054347826087</v>
      </c>
      <c r="I21">
        <f>F21/'Conversion factors'!$C$13</f>
        <v>1006.7441860465116</v>
      </c>
      <c r="J21">
        <f>G21/'Conversion factors'!$C$12</f>
        <v>1008.6237373737373</v>
      </c>
      <c r="K21" t="s">
        <v>9</v>
      </c>
    </row>
    <row r="22" spans="1:11" x14ac:dyDescent="0.2">
      <c r="A22">
        <v>2009</v>
      </c>
      <c r="B22">
        <v>2617</v>
      </c>
      <c r="C22">
        <v>2.44</v>
      </c>
      <c r="D22">
        <v>2252</v>
      </c>
      <c r="E22">
        <f t="shared" si="0"/>
        <v>2617</v>
      </c>
      <c r="F22">
        <f t="shared" si="1"/>
        <v>2.44</v>
      </c>
      <c r="G22">
        <f t="shared" si="2"/>
        <v>2.2519999999999998</v>
      </c>
      <c r="H22">
        <f>E22/'Conversion factors'!$C$11</f>
        <v>1052.4891304347827</v>
      </c>
      <c r="I22">
        <f>F22/'Conversion factors'!$C$13</f>
        <v>1049.7674418604652</v>
      </c>
      <c r="J22">
        <f>G22/'Conversion factors'!$C$12</f>
        <v>1052.0707070707069</v>
      </c>
      <c r="K22" t="s">
        <v>9</v>
      </c>
    </row>
    <row r="23" spans="1:11" x14ac:dyDescent="0.2">
      <c r="A23">
        <v>2010</v>
      </c>
      <c r="B23">
        <v>2622</v>
      </c>
      <c r="C23">
        <v>2.44</v>
      </c>
      <c r="D23">
        <v>2256</v>
      </c>
      <c r="E23">
        <f t="shared" si="0"/>
        <v>2622</v>
      </c>
      <c r="F23">
        <f t="shared" si="1"/>
        <v>2.44</v>
      </c>
      <c r="G23">
        <f t="shared" si="2"/>
        <v>2.2559999999999998</v>
      </c>
      <c r="H23">
        <f>E23/'Conversion factors'!$C$11</f>
        <v>1054.5</v>
      </c>
      <c r="I23">
        <f>F23/'Conversion factors'!$C$13</f>
        <v>1049.7674418604652</v>
      </c>
      <c r="J23">
        <f>G23/'Conversion factors'!$C$12</f>
        <v>1053.9393939393938</v>
      </c>
      <c r="K23" t="s">
        <v>9</v>
      </c>
    </row>
    <row r="24" spans="1:11" x14ac:dyDescent="0.2">
      <c r="A24">
        <v>2011</v>
      </c>
      <c r="B24">
        <v>2625</v>
      </c>
      <c r="C24">
        <v>2.44</v>
      </c>
      <c r="D24">
        <v>2259</v>
      </c>
      <c r="E24">
        <f t="shared" si="0"/>
        <v>2625</v>
      </c>
      <c r="F24">
        <f t="shared" si="1"/>
        <v>2.44</v>
      </c>
      <c r="G24">
        <f t="shared" si="2"/>
        <v>2.2589999999999999</v>
      </c>
      <c r="H24">
        <f>E24/'Conversion factors'!$C$11</f>
        <v>1055.7065217391305</v>
      </c>
      <c r="I24">
        <f>F24/'Conversion factors'!$C$13</f>
        <v>1049.7674418604652</v>
      </c>
      <c r="J24">
        <f>G24/'Conversion factors'!$C$12</f>
        <v>1055.340909090909</v>
      </c>
      <c r="K24" t="s">
        <v>9</v>
      </c>
    </row>
    <row r="25" spans="1:11" x14ac:dyDescent="0.2">
      <c r="A25">
        <v>2012</v>
      </c>
      <c r="B25">
        <v>2697</v>
      </c>
      <c r="C25">
        <v>2.5099999999999998</v>
      </c>
      <c r="D25">
        <v>2321</v>
      </c>
      <c r="E25">
        <f t="shared" si="0"/>
        <v>2697</v>
      </c>
      <c r="F25">
        <f t="shared" si="1"/>
        <v>2.5099999999999998</v>
      </c>
      <c r="G25">
        <f t="shared" si="2"/>
        <v>2.3210000000000002</v>
      </c>
      <c r="H25">
        <f>E25/'Conversion factors'!$C$11</f>
        <v>1084.663043478261</v>
      </c>
      <c r="I25">
        <f>F25/'Conversion factors'!$C$13</f>
        <v>1079.8837209302324</v>
      </c>
      <c r="J25">
        <f>G25/'Conversion factors'!$C$12</f>
        <v>1084.3055555555557</v>
      </c>
      <c r="K25" t="s">
        <v>9</v>
      </c>
    </row>
    <row r="26" spans="1:11" x14ac:dyDescent="0.2">
      <c r="A26">
        <v>2013</v>
      </c>
      <c r="B26">
        <v>2691</v>
      </c>
      <c r="C26">
        <v>2.5</v>
      </c>
      <c r="D26">
        <v>2316</v>
      </c>
      <c r="E26">
        <f t="shared" si="0"/>
        <v>2691</v>
      </c>
      <c r="F26">
        <f t="shared" si="1"/>
        <v>2.5</v>
      </c>
      <c r="G26">
        <f t="shared" si="2"/>
        <v>2.3159999999999998</v>
      </c>
      <c r="H26">
        <f>E26/'Conversion factors'!$C$11</f>
        <v>1082.25</v>
      </c>
      <c r="I26">
        <f>F26/'Conversion factors'!$C$13</f>
        <v>1075.5813953488373</v>
      </c>
      <c r="J26">
        <f>G26/'Conversion factors'!$C$12</f>
        <v>1081.969696969697</v>
      </c>
      <c r="K26" t="s">
        <v>9</v>
      </c>
    </row>
    <row r="27" spans="1:11" x14ac:dyDescent="0.2">
      <c r="A27">
        <v>2014</v>
      </c>
      <c r="B27">
        <v>2687</v>
      </c>
      <c r="C27">
        <v>2.5</v>
      </c>
      <c r="D27">
        <v>2313</v>
      </c>
      <c r="E27">
        <f t="shared" si="0"/>
        <v>2687</v>
      </c>
      <c r="F27">
        <f t="shared" si="1"/>
        <v>2.5</v>
      </c>
      <c r="G27">
        <f t="shared" si="2"/>
        <v>2.3130000000000002</v>
      </c>
      <c r="H27">
        <f>E27/'Conversion factors'!$C$11</f>
        <v>1080.6413043478262</v>
      </c>
      <c r="I27">
        <f>F27/'Conversion factors'!$C$13</f>
        <v>1075.5813953488373</v>
      </c>
      <c r="J27">
        <f>G27/'Conversion factors'!$C$12</f>
        <v>1080.568181818182</v>
      </c>
      <c r="K27" t="s">
        <v>9</v>
      </c>
    </row>
    <row r="28" spans="1:11" x14ac:dyDescent="0.2">
      <c r="A28">
        <v>2015</v>
      </c>
      <c r="B28">
        <v>2800</v>
      </c>
      <c r="C28">
        <v>2.6</v>
      </c>
      <c r="D28">
        <v>2409</v>
      </c>
      <c r="E28">
        <f t="shared" si="0"/>
        <v>2800</v>
      </c>
      <c r="F28">
        <f t="shared" si="1"/>
        <v>2.6</v>
      </c>
      <c r="G28">
        <f t="shared" si="2"/>
        <v>2.4089999999999998</v>
      </c>
      <c r="H28">
        <f>E28/'Conversion factors'!$C$11</f>
        <v>1126.0869565217392</v>
      </c>
      <c r="I28">
        <f>F28/'Conversion factors'!$C$13</f>
        <v>1118.6046511627908</v>
      </c>
      <c r="J28">
        <f>G28/'Conversion factors'!$C$12</f>
        <v>1125.4166666666665</v>
      </c>
      <c r="K28" t="s">
        <v>9</v>
      </c>
    </row>
    <row r="29" spans="1:11" x14ac:dyDescent="0.2">
      <c r="A29">
        <v>2016</v>
      </c>
      <c r="B29">
        <v>2788</v>
      </c>
      <c r="C29">
        <v>2.59</v>
      </c>
      <c r="D29">
        <v>2399</v>
      </c>
      <c r="E29">
        <f t="shared" si="0"/>
        <v>2788</v>
      </c>
      <c r="F29">
        <f t="shared" si="1"/>
        <v>2.59</v>
      </c>
      <c r="G29">
        <f t="shared" si="2"/>
        <v>2.399</v>
      </c>
      <c r="H29">
        <f>E29/'Conversion factors'!$C$11</f>
        <v>1121.2608695652175</v>
      </c>
      <c r="I29">
        <f>F29/'Conversion factors'!$C$13</f>
        <v>1114.3023255813953</v>
      </c>
      <c r="J29">
        <f>G29/'Conversion factors'!$C$12</f>
        <v>1120.7449494949494</v>
      </c>
      <c r="K29" t="s">
        <v>9</v>
      </c>
    </row>
    <row r="30" spans="1:11" x14ac:dyDescent="0.2">
      <c r="A30">
        <v>2017</v>
      </c>
      <c r="B30">
        <v>2817</v>
      </c>
      <c r="C30">
        <v>2.62</v>
      </c>
      <c r="D30">
        <v>2424</v>
      </c>
      <c r="E30">
        <f t="shared" si="0"/>
        <v>2817</v>
      </c>
      <c r="F30">
        <f t="shared" si="1"/>
        <v>2.62</v>
      </c>
      <c r="G30">
        <f t="shared" si="2"/>
        <v>2.4239999999999999</v>
      </c>
      <c r="H30">
        <f>E30/'Conversion factors'!$C$11</f>
        <v>1132.9239130434783</v>
      </c>
      <c r="I30">
        <f>F30/'Conversion factors'!$C$13</f>
        <v>1127.2093023255813</v>
      </c>
      <c r="J30">
        <f>G30/'Conversion factors'!$C$12</f>
        <v>1132.4242424242425</v>
      </c>
      <c r="K30" t="s">
        <v>9</v>
      </c>
    </row>
    <row r="31" spans="1:11" x14ac:dyDescent="0.2">
      <c r="A31">
        <v>2018</v>
      </c>
      <c r="B31">
        <v>2865</v>
      </c>
      <c r="C31">
        <v>2.62</v>
      </c>
      <c r="D31">
        <v>2555</v>
      </c>
      <c r="E31">
        <f t="shared" si="0"/>
        <v>2865</v>
      </c>
      <c r="F31">
        <f t="shared" si="1"/>
        <v>2.62</v>
      </c>
      <c r="G31">
        <f t="shared" si="2"/>
        <v>2.5550000000000002</v>
      </c>
      <c r="H31">
        <f>E31/'Conversion factors'!$C$11</f>
        <v>1152.2282608695652</v>
      </c>
      <c r="I31">
        <f>F31/'Conversion factors'!$C$13</f>
        <v>1127.2093023255813</v>
      </c>
      <c r="J31">
        <f>G31/'Conversion factors'!$C$12</f>
        <v>1193.6237373737374</v>
      </c>
      <c r="K31" t="s">
        <v>20</v>
      </c>
    </row>
    <row r="32" spans="1:11" x14ac:dyDescent="0.2">
      <c r="A32">
        <v>2019</v>
      </c>
      <c r="B32">
        <v>2924</v>
      </c>
      <c r="C32">
        <v>2.62</v>
      </c>
      <c r="D32">
        <v>2516</v>
      </c>
      <c r="E32">
        <f t="shared" si="0"/>
        <v>2924</v>
      </c>
      <c r="F32">
        <f t="shared" si="1"/>
        <v>2.62</v>
      </c>
      <c r="G32">
        <f t="shared" si="2"/>
        <v>2.516</v>
      </c>
      <c r="H32">
        <f>E32/'Conversion factors'!$C$11</f>
        <v>1175.9565217391305</v>
      </c>
      <c r="I32">
        <f>F32/'Conversion factors'!$C$13</f>
        <v>1127.2093023255813</v>
      </c>
      <c r="J32">
        <f>G32/'Conversion factors'!$C$12</f>
        <v>1175.4040404040404</v>
      </c>
      <c r="K32" t="s">
        <v>21</v>
      </c>
    </row>
    <row r="33" spans="1:11" x14ac:dyDescent="0.2">
      <c r="A33">
        <v>2020</v>
      </c>
      <c r="B33">
        <v>2976</v>
      </c>
      <c r="C33">
        <v>2.59</v>
      </c>
      <c r="D33">
        <v>2561</v>
      </c>
      <c r="E33">
        <f t="shared" si="0"/>
        <v>2976</v>
      </c>
      <c r="F33">
        <f t="shared" si="1"/>
        <v>2.59</v>
      </c>
      <c r="G33">
        <f t="shared" si="2"/>
        <v>2.5609999999999999</v>
      </c>
      <c r="H33">
        <f>E33/'Conversion factors'!$C$11</f>
        <v>1196.8695652173913</v>
      </c>
      <c r="I33">
        <f>F33/'Conversion factors'!$C$13</f>
        <v>1114.3023255813953</v>
      </c>
      <c r="J33">
        <f>G33/'Conversion factors'!$C$12</f>
        <v>1196.4267676767677</v>
      </c>
      <c r="K33" t="s">
        <v>21</v>
      </c>
    </row>
  </sheetData>
  <mergeCells count="6">
    <mergeCell ref="B2:D2"/>
    <mergeCell ref="B1:D1"/>
    <mergeCell ref="H1:J1"/>
    <mergeCell ref="H2:J2"/>
    <mergeCell ref="E1:G1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tabSelected="1" workbookViewId="0">
      <selection activeCell="C12" sqref="C12"/>
    </sheetView>
  </sheetViews>
  <sheetFormatPr baseColWidth="10" defaultColWidth="10.6640625" defaultRowHeight="16" x14ac:dyDescent="0.2"/>
  <cols>
    <col min="2" max="3" width="18.33203125" customWidth="1"/>
    <col min="4" max="4" width="21.6640625" bestFit="1" customWidth="1"/>
  </cols>
  <sheetData>
    <row r="2" spans="1:5" x14ac:dyDescent="0.2">
      <c r="B2" t="s">
        <v>22</v>
      </c>
    </row>
    <row r="4" spans="1:5" x14ac:dyDescent="0.2">
      <c r="B4" t="s">
        <v>23</v>
      </c>
      <c r="C4" t="s">
        <v>24</v>
      </c>
      <c r="D4" t="s">
        <v>27</v>
      </c>
    </row>
    <row r="5" spans="1:5" x14ac:dyDescent="0.2">
      <c r="A5" t="s">
        <v>25</v>
      </c>
      <c r="B5">
        <v>370</v>
      </c>
      <c r="C5">
        <v>0.86</v>
      </c>
      <c r="D5">
        <f>B5/C5</f>
        <v>430.23255813953489</v>
      </c>
    </row>
    <row r="6" spans="1:5" x14ac:dyDescent="0.2">
      <c r="A6" t="s">
        <v>26</v>
      </c>
      <c r="B6">
        <v>370</v>
      </c>
      <c r="C6" s="4">
        <v>920</v>
      </c>
      <c r="D6">
        <f t="shared" ref="D6:D7" si="0">B6/C6</f>
        <v>0.40217391304347827</v>
      </c>
    </row>
    <row r="7" spans="1:5" x14ac:dyDescent="0.2">
      <c r="A7" t="s">
        <v>3</v>
      </c>
      <c r="B7">
        <v>370</v>
      </c>
      <c r="C7">
        <v>0.79200000000000004</v>
      </c>
      <c r="D7">
        <f t="shared" si="0"/>
        <v>467.17171717171715</v>
      </c>
    </row>
    <row r="10" spans="1:5" x14ac:dyDescent="0.2">
      <c r="B10" t="s">
        <v>5</v>
      </c>
      <c r="C10" t="s">
        <v>4</v>
      </c>
      <c r="D10" t="s">
        <v>13</v>
      </c>
      <c r="E10" t="s">
        <v>8</v>
      </c>
    </row>
    <row r="11" spans="1:5" x14ac:dyDescent="0.2">
      <c r="A11" t="s">
        <v>14</v>
      </c>
      <c r="B11" t="s">
        <v>6</v>
      </c>
      <c r="C11">
        <f>1/D6</f>
        <v>2.4864864864864864</v>
      </c>
    </row>
    <row r="12" spans="1:5" x14ac:dyDescent="0.2">
      <c r="A12" t="s">
        <v>3</v>
      </c>
      <c r="B12" t="s">
        <v>12</v>
      </c>
      <c r="C12">
        <f>1/D7</f>
        <v>2.1405405405405405E-3</v>
      </c>
    </row>
    <row r="13" spans="1:5" x14ac:dyDescent="0.2">
      <c r="A13" t="s">
        <v>15</v>
      </c>
      <c r="B13" t="s">
        <v>7</v>
      </c>
      <c r="C13">
        <f>1/D5</f>
        <v>2.3243243243243243E-3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5"/>
  <sheetViews>
    <sheetView workbookViewId="0">
      <selection activeCell="A4" sqref="A4"/>
    </sheetView>
  </sheetViews>
  <sheetFormatPr baseColWidth="10" defaultColWidth="10.6640625" defaultRowHeight="16" x14ac:dyDescent="0.2"/>
  <sheetData>
    <row r="4" spans="1:1" x14ac:dyDescent="0.2">
      <c r="A4" s="2"/>
    </row>
    <row r="5" spans="1:1" x14ac:dyDescent="0.2">
      <c r="A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rate</vt:lpstr>
      <vt:lpstr>Conversion factors</vt:lpstr>
      <vt:lpstr>Comments-policy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Ulysse De Jong</cp:lastModifiedBy>
  <dcterms:created xsi:type="dcterms:W3CDTF">2018-11-16T17:00:31Z</dcterms:created>
  <dcterms:modified xsi:type="dcterms:W3CDTF">2021-08-05T11:37:56Z</dcterms:modified>
</cp:coreProperties>
</file>