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/>
  <mc:AlternateContent xmlns:mc="http://schemas.openxmlformats.org/markup-compatibility/2006">
    <mc:Choice Requires="x15">
      <x15ac:absPath xmlns:x15ac="http://schemas.microsoft.com/office/spreadsheetml/2010/11/ac" url="C:\Users\touat\Documents\Dossier Formation Chef de projet informatique-Sparks-Mai-23\Outils GDP\"/>
    </mc:Choice>
  </mc:AlternateContent>
  <xr:revisionPtr revIDLastSave="0" documentId="8_{0AA2F989-A7FB-4B14-B134-C61DD5EE00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 ressour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G1NrNvXTA5JvZ+hw5WQcq7vgn5Q=="/>
    </ext>
  </extLst>
</workbook>
</file>

<file path=xl/calcChain.xml><?xml version="1.0" encoding="utf-8"?>
<calcChain xmlns="http://schemas.openxmlformats.org/spreadsheetml/2006/main">
  <c r="R36" i="1" l="1"/>
  <c r="R35" i="1"/>
  <c r="R34" i="1"/>
  <c r="R33" i="1"/>
  <c r="D47" i="1" s="1"/>
  <c r="R32" i="1"/>
  <c r="R31" i="1"/>
  <c r="R30" i="1"/>
  <c r="R29" i="1"/>
  <c r="R28" i="1"/>
  <c r="R27" i="1"/>
  <c r="D46" i="1" s="1"/>
  <c r="Q26" i="1"/>
  <c r="N40" i="1" s="1"/>
  <c r="N42" i="1" s="1"/>
  <c r="P26" i="1"/>
  <c r="M39" i="1" s="1"/>
  <c r="O26" i="1"/>
  <c r="N26" i="1"/>
  <c r="K39" i="1" s="1"/>
  <c r="M26" i="1"/>
  <c r="J39" i="1" s="1"/>
  <c r="L26" i="1"/>
  <c r="I40" i="1" s="1"/>
  <c r="K26" i="1"/>
  <c r="J26" i="1"/>
  <c r="I26" i="1"/>
  <c r="F40" i="1" s="1"/>
  <c r="H26" i="1"/>
  <c r="E39" i="1" s="1"/>
  <c r="G26" i="1"/>
  <c r="F26" i="1"/>
  <c r="C39" i="1" s="1"/>
  <c r="R25" i="1"/>
  <c r="R24" i="1"/>
  <c r="R23" i="1"/>
  <c r="R22" i="1"/>
  <c r="R21" i="1"/>
  <c r="R20" i="1"/>
  <c r="R19" i="1"/>
  <c r="R18" i="1"/>
  <c r="R17" i="1"/>
  <c r="R16" i="1"/>
  <c r="D45" i="1" s="1"/>
  <c r="D40" i="1" l="1"/>
  <c r="D39" i="1"/>
  <c r="G40" i="1"/>
  <c r="G39" i="1"/>
  <c r="H39" i="1"/>
  <c r="H40" i="1"/>
  <c r="L40" i="1"/>
  <c r="L39" i="1"/>
  <c r="D41" i="1"/>
  <c r="D42" i="1" s="1"/>
  <c r="D48" i="1"/>
  <c r="E45" i="1"/>
  <c r="G41" i="1"/>
  <c r="G42" i="1"/>
  <c r="L41" i="1"/>
  <c r="L42" i="1" s="1"/>
  <c r="F39" i="1"/>
  <c r="F41" i="1" s="1"/>
  <c r="F42" i="1" s="1"/>
  <c r="N39" i="1"/>
  <c r="N41" i="1" s="1"/>
  <c r="J40" i="1"/>
  <c r="K40" i="1"/>
  <c r="R26" i="1"/>
  <c r="I39" i="1"/>
  <c r="I41" i="1" s="1"/>
  <c r="I42" i="1" s="1"/>
  <c r="E40" i="1"/>
  <c r="E41" i="1" s="1"/>
  <c r="M40" i="1"/>
  <c r="M42" i="1" s="1"/>
  <c r="C40" i="1"/>
  <c r="C41" i="1" s="1"/>
  <c r="E47" i="1" l="1"/>
  <c r="E46" i="1"/>
  <c r="H41" i="1"/>
  <c r="H42" i="1" s="1"/>
  <c r="I44" i="1"/>
  <c r="M41" i="1"/>
  <c r="J41" i="1"/>
  <c r="J42" i="1" s="1"/>
  <c r="C42" i="1"/>
  <c r="I45" i="1"/>
  <c r="E42" i="1"/>
  <c r="K41" i="1"/>
  <c r="K42" i="1" s="1"/>
  <c r="I46" i="1" l="1"/>
  <c r="I47" i="1" s="1"/>
</calcChain>
</file>

<file path=xl/sharedStrings.xml><?xml version="1.0" encoding="utf-8"?>
<sst xmlns="http://schemas.openxmlformats.org/spreadsheetml/2006/main" count="51" uniqueCount="43">
  <si>
    <t>Nom / Code projet</t>
  </si>
  <si>
    <t>Projet 1/ABC</t>
  </si>
  <si>
    <t>Date de création</t>
  </si>
  <si>
    <t>Référence</t>
  </si>
  <si>
    <t>Programme PG01/Portfolio PF02</t>
  </si>
  <si>
    <t>Date de la version</t>
  </si>
  <si>
    <t>Chef de projet</t>
  </si>
  <si>
    <t>Mme.Dupont</t>
  </si>
  <si>
    <t>Numéro de version</t>
  </si>
  <si>
    <t>V2.3</t>
  </si>
  <si>
    <t>Service/Organisation</t>
  </si>
  <si>
    <t>Marketing/ Société XY</t>
  </si>
  <si>
    <t>Nombre de jours</t>
  </si>
  <si>
    <t>Coût(€)</t>
  </si>
  <si>
    <t>Prix vente(€)</t>
  </si>
  <si>
    <t>TOTAL Prévisionnel</t>
  </si>
  <si>
    <t>Production</t>
  </si>
  <si>
    <t>Junior</t>
  </si>
  <si>
    <t>Senior</t>
  </si>
  <si>
    <t>stagiaire</t>
  </si>
  <si>
    <t>TOTAL PDC</t>
  </si>
  <si>
    <t>IT</t>
  </si>
  <si>
    <t>Formation</t>
  </si>
  <si>
    <t>Licence</t>
  </si>
  <si>
    <t>Astreintes</t>
  </si>
  <si>
    <t>Matériels</t>
  </si>
  <si>
    <t>Provisions aux risques</t>
  </si>
  <si>
    <t>Pénalité</t>
  </si>
  <si>
    <t>Déplacement</t>
  </si>
  <si>
    <t>Formation nvx recrus</t>
  </si>
  <si>
    <t>Revenus</t>
  </si>
  <si>
    <t>Couts</t>
  </si>
  <si>
    <t>Marge</t>
  </si>
  <si>
    <t>Marge %</t>
  </si>
  <si>
    <t>Montant</t>
  </si>
  <si>
    <t>Ratio</t>
  </si>
  <si>
    <t>Synthèse</t>
  </si>
  <si>
    <t>Revenu</t>
  </si>
  <si>
    <t>Détails Coûts</t>
  </si>
  <si>
    <t>Prod</t>
  </si>
  <si>
    <t>Coût</t>
  </si>
  <si>
    <t>Autres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</si>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</sst>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C]d\-mmm\-yy"/>
    <numFmt numFmtId="165" formatCode="_-* #,##0.00\ &quot;€&quot;_-;\-* #,##0.00\ &quot;€&quot;_-;_-* &quot;-&quot;??\ &quot;€&quot;_-;_-@"/>
    <numFmt numFmtId="166" formatCode="0.0%"/>
  </numFmts>
  <fonts count="6">
    <font>
      <sz val="11"/>
      <color rgb="FF000000"/>
      <name val="Calibri"/>
      <scheme val="minor"/>
    </font>
    <font>
      <sz val="11"/>
      <color rgb="FF000000"/>
      <name val="Candara"/>
      <family val="2"/>
    </font>
    <font>
      <b/>
      <sz val="11"/>
      <color rgb="FF439B69"/>
      <name val="Candara"/>
      <family val="2"/>
    </font>
    <font>
      <sz val="11"/>
      <name val="Calibri"/>
      <family val="2"/>
    </font>
    <font>
      <b/>
      <sz val="11"/>
      <color rgb="FF000000"/>
      <name val="Candara"/>
      <family val="2"/>
    </font>
    <font>
      <sz val="11"/>
      <color rgb="FF439B69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62BD8A"/>
        <bgColor rgb="FF62BD8A"/>
      </patternFill>
    </fill>
    <fill>
      <patternFill patternType="solid">
        <fgColor rgb="FFFFC000"/>
        <bgColor rgb="FFFFC000"/>
      </patternFill>
    </fill>
  </fills>
  <borders count="40">
    <border>
      <left/>
      <right/>
      <top/>
      <bottom/>
      <diagonal/>
    </border>
    <border>
      <left/>
      <right/>
      <top/>
      <bottom style="thin">
        <color rgb="FF70AD46"/>
      </bottom>
      <diagonal/>
    </border>
    <border>
      <left/>
      <right style="thin">
        <color rgb="FF129E00"/>
      </right>
      <top/>
      <bottom style="thin">
        <color rgb="FF70AD46"/>
      </bottom>
      <diagonal/>
    </border>
    <border>
      <left style="thin">
        <color rgb="FF129E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439B69"/>
      </top>
      <bottom style="thin">
        <color rgb="FF439B69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70AD46"/>
      </left>
      <right/>
      <top style="medium">
        <color rgb="FF70AD46"/>
      </top>
      <bottom style="medium">
        <color rgb="FF70AD46"/>
      </bottom>
      <diagonal/>
    </border>
    <border>
      <left/>
      <right style="medium">
        <color rgb="FF70AD46"/>
      </right>
      <top style="medium">
        <color rgb="FF70AD46"/>
      </top>
      <bottom style="medium">
        <color rgb="FF70AD4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Alignment="1">
      <alignment vertical="center"/>
    </xf>
    <xf numFmtId="0" fontId="1" fillId="0" borderId="5" xfId="0" applyFont="1" applyBorder="1"/>
    <xf numFmtId="0" fontId="1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65" fontId="1" fillId="2" borderId="20" xfId="0" applyNumberFormat="1" applyFont="1" applyFill="1" applyBorder="1" applyAlignment="1">
      <alignment wrapText="1"/>
    </xf>
    <xf numFmtId="165" fontId="1" fillId="2" borderId="1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horizontal="right" vertical="center" wrapText="1"/>
    </xf>
    <xf numFmtId="10" fontId="1" fillId="2" borderId="20" xfId="0" applyNumberFormat="1" applyFont="1" applyFill="1" applyBorder="1" applyAlignment="1">
      <alignment wrapText="1"/>
    </xf>
    <xf numFmtId="10" fontId="1" fillId="2" borderId="11" xfId="0" applyNumberFormat="1" applyFont="1" applyFill="1" applyBorder="1" applyAlignment="1">
      <alignment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right" wrapText="1"/>
    </xf>
    <xf numFmtId="165" fontId="1" fillId="2" borderId="26" xfId="0" applyNumberFormat="1" applyFont="1" applyFill="1" applyBorder="1" applyAlignment="1">
      <alignment wrapText="1"/>
    </xf>
    <xf numFmtId="0" fontId="4" fillId="2" borderId="27" xfId="0" applyFont="1" applyFill="1" applyBorder="1" applyAlignment="1">
      <alignment horizontal="right" wrapText="1"/>
    </xf>
    <xf numFmtId="165" fontId="1" fillId="2" borderId="28" xfId="0" applyNumberFormat="1" applyFont="1" applyFill="1" applyBorder="1" applyAlignment="1">
      <alignment wrapText="1"/>
    </xf>
    <xf numFmtId="166" fontId="1" fillId="2" borderId="29" xfId="0" applyNumberFormat="1" applyFont="1" applyFill="1" applyBorder="1" applyAlignment="1">
      <alignment wrapText="1"/>
    </xf>
    <xf numFmtId="0" fontId="4" fillId="2" borderId="20" xfId="0" applyFont="1" applyFill="1" applyBorder="1" applyAlignment="1">
      <alignment horizontal="right" wrapText="1"/>
    </xf>
    <xf numFmtId="165" fontId="1" fillId="2" borderId="31" xfId="0" applyNumberFormat="1" applyFont="1" applyFill="1" applyBorder="1" applyAlignment="1">
      <alignment wrapText="1"/>
    </xf>
    <xf numFmtId="0" fontId="4" fillId="2" borderId="32" xfId="0" applyFont="1" applyFill="1" applyBorder="1" applyAlignment="1">
      <alignment horizontal="right" wrapText="1"/>
    </xf>
    <xf numFmtId="165" fontId="1" fillId="2" borderId="33" xfId="0" applyNumberFormat="1" applyFont="1" applyFill="1" applyBorder="1" applyAlignment="1">
      <alignment wrapText="1"/>
    </xf>
    <xf numFmtId="166" fontId="1" fillId="2" borderId="31" xfId="0" applyNumberFormat="1" applyFont="1" applyFill="1" applyBorder="1" applyAlignment="1">
      <alignment wrapText="1"/>
    </xf>
    <xf numFmtId="0" fontId="4" fillId="2" borderId="34" xfId="0" applyFont="1" applyFill="1" applyBorder="1" applyAlignment="1">
      <alignment horizontal="right" wrapText="1"/>
    </xf>
    <xf numFmtId="165" fontId="1" fillId="2" borderId="35" xfId="0" applyNumberFormat="1" applyFont="1" applyFill="1" applyBorder="1" applyAlignment="1">
      <alignment wrapText="1"/>
    </xf>
    <xf numFmtId="166" fontId="1" fillId="2" borderId="36" xfId="0" applyNumberFormat="1" applyFont="1" applyFill="1" applyBorder="1" applyAlignment="1">
      <alignment wrapText="1"/>
    </xf>
    <xf numFmtId="0" fontId="4" fillId="2" borderId="38" xfId="0" applyFont="1" applyFill="1" applyBorder="1" applyAlignment="1">
      <alignment horizontal="right" wrapText="1"/>
    </xf>
    <xf numFmtId="10" fontId="1" fillId="2" borderId="39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4" fillId="4" borderId="24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49" fontId="4" fillId="3" borderId="3" xfId="0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164" fontId="4" fillId="3" borderId="7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4" fillId="5" borderId="24" xfId="0" applyFont="1" applyFill="1" applyBorder="1" applyAlignment="1">
      <alignment horizontal="center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horizontal="left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1" fillId="2" borderId="4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164" fontId="4" fillId="4" borderId="15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4" fillId="4" borderId="24" xfId="0" applyFont="1" applyFill="1" applyBorder="1" applyAlignment="1">
      <alignment horizontal="right" vertical="center" wrapText="1"/>
    </xf>
  </cellXfs>
  <cellStyles count="1">
    <cellStyle name="Normal" xfId="0" builtinId="0"/>
  </cellStyles>
  <dxfs count="4">
    <dxf>
      <font>
        <sz val="11"/>
        <color rgb="FF9C0006"/>
      </font>
      <fill>
        <patternFill patternType="solid">
          <fgColor rgb="FFFFC7CE"/>
          <bgColor rgb="FFFFC7CE"/>
        </patternFill>
      </fill>
    </dxf>
    <dxf>
      <font>
        <sz val="11"/>
        <color rgb="FF006100"/>
      </font>
      <fill>
        <patternFill patternType="solid">
          <fgColor rgb="FFC6EFCE"/>
          <bgColor rgb="FFC6EFCE"/>
        </patternFill>
      </fill>
    </dxf>
    <dxf>
      <font>
        <sz val="11"/>
        <color rgb="FF9C0006"/>
      </font>
      <fill>
        <patternFill patternType="solid">
          <fgColor rgb="FFFFC7CE"/>
          <bgColor rgb="FFFFC7CE"/>
        </patternFill>
      </fill>
    </dxf>
    <dxf>
      <font>
        <sz val="11"/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1066800</xdr:colOff>
      <xdr:row>1</xdr:row>
      <xdr:rowOff>114300</xdr:rowOff>
    </xdr:from>
    <xdr:ext cx="2419350" cy="419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41088" y="3570450"/>
          <a:ext cx="2409825" cy="419100"/>
        </a:xfrm>
        <a:prstGeom prst="roundRect">
          <a:avLst>
            <a:gd name="adj" fmla="val 16667"/>
          </a:avLst>
        </a:prstGeom>
        <a:solidFill>
          <a:srgbClr val="E2EFD9"/>
        </a:solidFill>
        <a:ln w="9525" cap="flat" cmpd="sng">
          <a:solidFill>
            <a:srgbClr val="61BD8A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 b="1">
              <a:solidFill>
                <a:srgbClr val="339966"/>
              </a:solidFill>
              <a:latin typeface="Calibri"/>
              <a:ea typeface="Calibri"/>
              <a:cs typeface="Calibri"/>
              <a:sym typeface="Calibri"/>
            </a:rPr>
            <a:t>Chiffrage projet </a:t>
          </a:r>
          <a:endParaRPr sz="1400"/>
        </a:p>
      </xdr:txBody>
    </xdr:sp>
    <xdr:clientData fLocksWithSheet="0"/>
  </xdr:oneCellAnchor>
  <xdr:oneCellAnchor>
    <xdr:from>
      <xdr:col>14</xdr:col>
      <xdr:colOff>523875</xdr:colOff>
      <xdr:row>0</xdr:row>
      <xdr:rowOff>142875</xdr:rowOff>
    </xdr:from>
    <xdr:ext cx="2476500" cy="657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12513" y="3456150"/>
          <a:ext cx="2466975" cy="647700"/>
        </a:xfrm>
        <a:prstGeom prst="roundRect">
          <a:avLst>
            <a:gd name="adj" fmla="val 16667"/>
          </a:avLst>
        </a:prstGeom>
        <a:solidFill>
          <a:srgbClr val="FFC000"/>
        </a:solidFill>
        <a:ln>
          <a:noFill/>
        </a:ln>
        <a:effectLst>
          <a:outerShdw dist="27940" dir="5400000" algn="ctr" rotWithShape="0">
            <a:srgbClr val="000000">
              <a:alpha val="31764"/>
            </a:srgbClr>
          </a:outerShdw>
        </a:effectLst>
      </xdr:spPr>
      <xdr:txBody>
        <a:bodyPr spcFirstLastPara="1" wrap="square" lIns="90000" tIns="46800" rIns="90000" bIns="468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Découvrez ici tous nos templates de gestion de projet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0</xdr:row>
      <xdr:rowOff>0</xdr:rowOff>
    </xdr:from>
    <xdr:ext cx="2295525" cy="762000"/>
    <xdr:pic>
      <xdr:nvPicPr>
        <xdr:cNvPr id="2" name="image1.png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20" sqref="H20"/>
    </sheetView>
  </sheetViews>
  <sheetFormatPr defaultColWidth="14.42578125" defaultRowHeight="15" customHeight="1"/>
  <cols>
    <col min="1" max="1" width="3" customWidth="1"/>
    <col min="2" max="2" width="14.5703125" customWidth="1"/>
    <col min="3" max="3" width="13.85546875" customWidth="1"/>
    <col min="4" max="4" width="13.42578125" customWidth="1"/>
    <col min="5" max="5" width="18.28515625" customWidth="1"/>
    <col min="6" max="6" width="15.7109375" customWidth="1"/>
    <col min="7" max="7" width="15.85546875" customWidth="1"/>
    <col min="8" max="8" width="12.42578125" customWidth="1"/>
    <col min="9" max="9" width="13.5703125" customWidth="1"/>
    <col min="10" max="10" width="12.42578125" customWidth="1"/>
    <col min="11" max="11" width="13.5703125" customWidth="1"/>
    <col min="12" max="15" width="12.42578125" customWidth="1"/>
    <col min="16" max="16" width="9.7109375" customWidth="1"/>
    <col min="17" max="17" width="9.85546875" customWidth="1"/>
    <col min="18" max="18" width="21.140625" customWidth="1"/>
    <col min="19" max="26" width="9" customWidth="1"/>
  </cols>
  <sheetData>
    <row r="1" spans="1:26" ht="16.5" customHeigh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6.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6.5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6.5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6.5" customHeight="1">
      <c r="A6" s="51"/>
      <c r="B6" s="51"/>
      <c r="C6" s="51"/>
      <c r="D6" s="39" t="s">
        <v>0</v>
      </c>
      <c r="E6" s="40"/>
      <c r="F6" s="41" t="s">
        <v>1</v>
      </c>
      <c r="G6" s="42"/>
      <c r="H6" s="51"/>
      <c r="I6" s="51"/>
      <c r="J6" s="51"/>
      <c r="K6" s="52" t="s">
        <v>2</v>
      </c>
      <c r="L6" s="1"/>
      <c r="M6" s="53">
        <v>44562</v>
      </c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6.5" customHeight="1">
      <c r="A7" s="51"/>
      <c r="B7" s="51"/>
      <c r="C7" s="51"/>
      <c r="D7" s="54"/>
      <c r="E7" s="55"/>
      <c r="F7" s="51"/>
      <c r="G7" s="51"/>
      <c r="H7" s="51"/>
      <c r="I7" s="51"/>
      <c r="J7" s="51"/>
      <c r="K7" s="56"/>
      <c r="L7" s="57"/>
      <c r="M7" s="58"/>
      <c r="N7" s="2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6.5" customHeight="1">
      <c r="A8" s="51"/>
      <c r="B8" s="51"/>
      <c r="C8" s="51"/>
      <c r="D8" s="39" t="s">
        <v>3</v>
      </c>
      <c r="E8" s="40"/>
      <c r="F8" s="41" t="s">
        <v>4</v>
      </c>
      <c r="G8" s="42"/>
      <c r="H8" s="51"/>
      <c r="I8" s="51"/>
      <c r="J8" s="51"/>
      <c r="K8" s="52" t="s">
        <v>5</v>
      </c>
      <c r="L8" s="1"/>
      <c r="M8" s="53">
        <v>44562</v>
      </c>
      <c r="N8" s="50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6.5" customHeight="1">
      <c r="A9" s="51"/>
      <c r="B9" s="51"/>
      <c r="C9" s="51"/>
      <c r="D9" s="59"/>
      <c r="E9" s="60"/>
      <c r="F9" s="51"/>
      <c r="G9" s="51"/>
      <c r="H9" s="51"/>
      <c r="I9" s="51"/>
      <c r="J9" s="51"/>
      <c r="K9" s="59"/>
      <c r="L9" s="57"/>
      <c r="M9" s="58"/>
      <c r="N9" s="2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6.5" customHeight="1">
      <c r="A10" s="51"/>
      <c r="B10" s="51"/>
      <c r="C10" s="51"/>
      <c r="D10" s="39" t="s">
        <v>6</v>
      </c>
      <c r="E10" s="40"/>
      <c r="F10" s="41" t="s">
        <v>7</v>
      </c>
      <c r="G10" s="42"/>
      <c r="H10" s="51"/>
      <c r="I10" s="51"/>
      <c r="J10" s="51"/>
      <c r="K10" s="52" t="s">
        <v>8</v>
      </c>
      <c r="L10" s="1"/>
      <c r="M10" s="53" t="s">
        <v>9</v>
      </c>
      <c r="N10" s="50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6.5" customHeight="1">
      <c r="A11" s="51"/>
      <c r="B11" s="51"/>
      <c r="C11" s="51"/>
      <c r="D11" s="56"/>
      <c r="E11" s="60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6.5" customHeight="1">
      <c r="A12" s="51"/>
      <c r="B12" s="51"/>
      <c r="C12" s="51"/>
      <c r="D12" s="39" t="s">
        <v>10</v>
      </c>
      <c r="E12" s="40"/>
      <c r="F12" s="41" t="s">
        <v>11</v>
      </c>
      <c r="G12" s="42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6.5" customHeight="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6.5" customHeight="1">
      <c r="A14" s="51"/>
      <c r="B14" s="51"/>
      <c r="C14" s="51"/>
      <c r="D14" s="51"/>
      <c r="E14" s="51"/>
      <c r="F14" s="43" t="s">
        <v>12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5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6.5" customHeight="1">
      <c r="A15" s="9"/>
      <c r="B15" s="9"/>
      <c r="C15" s="9"/>
      <c r="D15" s="61" t="s">
        <v>13</v>
      </c>
      <c r="E15" s="61" t="s">
        <v>14</v>
      </c>
      <c r="F15" s="62">
        <v>44927</v>
      </c>
      <c r="G15" s="62">
        <v>44958</v>
      </c>
      <c r="H15" s="62">
        <v>44986</v>
      </c>
      <c r="I15" s="62">
        <v>45017</v>
      </c>
      <c r="J15" s="62">
        <v>45047</v>
      </c>
      <c r="K15" s="62">
        <v>45078</v>
      </c>
      <c r="L15" s="62">
        <v>45108</v>
      </c>
      <c r="M15" s="62">
        <v>45139</v>
      </c>
      <c r="N15" s="62">
        <v>45170</v>
      </c>
      <c r="O15" s="62">
        <v>45200</v>
      </c>
      <c r="P15" s="62">
        <v>45231</v>
      </c>
      <c r="Q15" s="62">
        <v>45261</v>
      </c>
      <c r="R15" s="61" t="s">
        <v>15</v>
      </c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9"/>
      <c r="B16" s="34" t="s">
        <v>16</v>
      </c>
      <c r="C16" s="63" t="s">
        <v>17</v>
      </c>
      <c r="D16" s="3">
        <v>200</v>
      </c>
      <c r="E16" s="3">
        <v>350</v>
      </c>
      <c r="F16" s="3"/>
      <c r="G16" s="3"/>
      <c r="H16" s="3">
        <v>20</v>
      </c>
      <c r="I16" s="3">
        <v>20</v>
      </c>
      <c r="J16" s="3">
        <v>20</v>
      </c>
      <c r="K16" s="3">
        <v>20</v>
      </c>
      <c r="L16" s="3"/>
      <c r="M16" s="3"/>
      <c r="N16" s="3"/>
      <c r="O16" s="3"/>
      <c r="P16" s="3"/>
      <c r="Q16" s="3"/>
      <c r="R16" s="3">
        <f t="shared" ref="R16:R36" si="0">SUM(F16:Q16)</f>
        <v>80</v>
      </c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9"/>
      <c r="B17" s="35"/>
      <c r="C17" s="4" t="s">
        <v>17</v>
      </c>
      <c r="D17" s="3">
        <v>200</v>
      </c>
      <c r="E17" s="3">
        <v>350</v>
      </c>
      <c r="F17" s="3"/>
      <c r="G17" s="3"/>
      <c r="H17" s="3">
        <v>20</v>
      </c>
      <c r="I17" s="3">
        <v>20</v>
      </c>
      <c r="J17" s="3">
        <v>20</v>
      </c>
      <c r="K17" s="3">
        <v>20</v>
      </c>
      <c r="L17" s="3">
        <v>20</v>
      </c>
      <c r="M17" s="3">
        <v>20</v>
      </c>
      <c r="N17" s="3"/>
      <c r="O17" s="3"/>
      <c r="P17" s="3"/>
      <c r="Q17" s="3"/>
      <c r="R17" s="3">
        <f t="shared" si="0"/>
        <v>120</v>
      </c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9"/>
      <c r="B18" s="35"/>
      <c r="C18" s="4" t="s">
        <v>17</v>
      </c>
      <c r="D18" s="3">
        <v>200</v>
      </c>
      <c r="E18" s="3">
        <v>350</v>
      </c>
      <c r="F18" s="3"/>
      <c r="G18" s="3"/>
      <c r="H18" s="3">
        <v>20</v>
      </c>
      <c r="I18" s="3">
        <v>20</v>
      </c>
      <c r="J18" s="3">
        <v>20</v>
      </c>
      <c r="K18" s="3">
        <v>20</v>
      </c>
      <c r="L18" s="3">
        <v>20</v>
      </c>
      <c r="M18" s="3">
        <v>20</v>
      </c>
      <c r="N18" s="3">
        <v>20</v>
      </c>
      <c r="O18" s="3"/>
      <c r="P18" s="3"/>
      <c r="Q18" s="3"/>
      <c r="R18" s="3">
        <f t="shared" si="0"/>
        <v>140</v>
      </c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9"/>
      <c r="B19" s="35"/>
      <c r="C19" s="4" t="s">
        <v>18</v>
      </c>
      <c r="D19" s="3">
        <v>400</v>
      </c>
      <c r="E19" s="3">
        <v>500</v>
      </c>
      <c r="F19" s="3"/>
      <c r="G19" s="3">
        <v>20</v>
      </c>
      <c r="H19" s="3">
        <v>20</v>
      </c>
      <c r="I19" s="3">
        <v>20</v>
      </c>
      <c r="J19" s="3">
        <v>20</v>
      </c>
      <c r="K19" s="3">
        <v>20</v>
      </c>
      <c r="L19" s="3">
        <v>20</v>
      </c>
      <c r="M19" s="3">
        <v>20</v>
      </c>
      <c r="N19" s="3">
        <v>20</v>
      </c>
      <c r="O19" s="3">
        <v>20</v>
      </c>
      <c r="P19" s="3"/>
      <c r="Q19" s="3"/>
      <c r="R19" s="3">
        <f t="shared" si="0"/>
        <v>180</v>
      </c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9"/>
      <c r="B20" s="35"/>
      <c r="C20" s="4" t="s">
        <v>18</v>
      </c>
      <c r="D20" s="3">
        <v>400</v>
      </c>
      <c r="E20" s="3">
        <v>500</v>
      </c>
      <c r="F20" s="3">
        <v>20</v>
      </c>
      <c r="G20" s="3">
        <v>20</v>
      </c>
      <c r="H20" s="3">
        <v>20</v>
      </c>
      <c r="I20" s="3">
        <v>20</v>
      </c>
      <c r="J20" s="3">
        <v>20</v>
      </c>
      <c r="K20" s="3">
        <v>20</v>
      </c>
      <c r="L20" s="3">
        <v>20</v>
      </c>
      <c r="M20" s="3">
        <v>20</v>
      </c>
      <c r="N20" s="3">
        <v>20</v>
      </c>
      <c r="O20" s="3">
        <v>20</v>
      </c>
      <c r="P20" s="3"/>
      <c r="Q20" s="3"/>
      <c r="R20" s="3">
        <f t="shared" si="0"/>
        <v>200</v>
      </c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9"/>
      <c r="B21" s="35"/>
      <c r="C21" s="4" t="s">
        <v>6</v>
      </c>
      <c r="D21" s="3">
        <v>450</v>
      </c>
      <c r="E21" s="3">
        <v>550</v>
      </c>
      <c r="F21" s="3">
        <v>10</v>
      </c>
      <c r="G21" s="3">
        <v>10</v>
      </c>
      <c r="H21" s="3">
        <v>10</v>
      </c>
      <c r="I21" s="3">
        <v>10</v>
      </c>
      <c r="J21" s="3">
        <v>10</v>
      </c>
      <c r="K21" s="3">
        <v>10</v>
      </c>
      <c r="L21" s="3">
        <v>10</v>
      </c>
      <c r="M21" s="3">
        <v>10</v>
      </c>
      <c r="N21" s="3">
        <v>10</v>
      </c>
      <c r="O21" s="3">
        <v>10</v>
      </c>
      <c r="P21" s="3"/>
      <c r="Q21" s="3"/>
      <c r="R21" s="3">
        <f t="shared" si="0"/>
        <v>100</v>
      </c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9"/>
      <c r="B22" s="35"/>
      <c r="C22" s="4" t="s">
        <v>19</v>
      </c>
      <c r="D22" s="3">
        <v>100</v>
      </c>
      <c r="E22" s="3">
        <v>250</v>
      </c>
      <c r="F22" s="3"/>
      <c r="G22" s="3"/>
      <c r="H22" s="3">
        <v>20</v>
      </c>
      <c r="I22" s="3">
        <v>20</v>
      </c>
      <c r="J22" s="3">
        <v>20</v>
      </c>
      <c r="K22" s="3">
        <v>20</v>
      </c>
      <c r="L22" s="3"/>
      <c r="M22" s="3"/>
      <c r="N22" s="3"/>
      <c r="O22" s="3"/>
      <c r="P22" s="3"/>
      <c r="Q22" s="3"/>
      <c r="R22" s="3">
        <f t="shared" si="0"/>
        <v>80</v>
      </c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9"/>
      <c r="B23" s="35"/>
      <c r="C23" s="4" t="s">
        <v>19</v>
      </c>
      <c r="D23" s="3">
        <v>100</v>
      </c>
      <c r="E23" s="3">
        <v>250</v>
      </c>
      <c r="F23" s="3"/>
      <c r="G23" s="3"/>
      <c r="H23" s="3">
        <v>20</v>
      </c>
      <c r="I23" s="3">
        <v>20</v>
      </c>
      <c r="J23" s="3">
        <v>20</v>
      </c>
      <c r="K23" s="3">
        <v>20</v>
      </c>
      <c r="L23" s="3"/>
      <c r="M23" s="3"/>
      <c r="N23" s="3"/>
      <c r="O23" s="3"/>
      <c r="P23" s="3"/>
      <c r="Q23" s="3"/>
      <c r="R23" s="3">
        <f t="shared" si="0"/>
        <v>80</v>
      </c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9"/>
      <c r="B24" s="35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f t="shared" si="0"/>
        <v>0</v>
      </c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9"/>
      <c r="B25" s="35"/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f t="shared" si="0"/>
        <v>0</v>
      </c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9"/>
      <c r="B26" s="64"/>
      <c r="C26" s="46" t="s">
        <v>20</v>
      </c>
      <c r="D26" s="47"/>
      <c r="E26" s="47"/>
      <c r="F26" s="6">
        <f t="shared" ref="F26:Q26" si="1">SUM(F16:F25)</f>
        <v>30</v>
      </c>
      <c r="G26" s="7">
        <f t="shared" si="1"/>
        <v>50</v>
      </c>
      <c r="H26" s="7">
        <f t="shared" si="1"/>
        <v>150</v>
      </c>
      <c r="I26" s="7">
        <f t="shared" si="1"/>
        <v>150</v>
      </c>
      <c r="J26" s="7">
        <f t="shared" si="1"/>
        <v>150</v>
      </c>
      <c r="K26" s="7">
        <f t="shared" si="1"/>
        <v>150</v>
      </c>
      <c r="L26" s="7">
        <f t="shared" si="1"/>
        <v>90</v>
      </c>
      <c r="M26" s="7">
        <f t="shared" si="1"/>
        <v>90</v>
      </c>
      <c r="N26" s="7">
        <f t="shared" si="1"/>
        <v>70</v>
      </c>
      <c r="O26" s="7">
        <f t="shared" si="1"/>
        <v>50</v>
      </c>
      <c r="P26" s="7">
        <f t="shared" si="1"/>
        <v>0</v>
      </c>
      <c r="Q26" s="8">
        <f t="shared" si="1"/>
        <v>0</v>
      </c>
      <c r="R26" s="3">
        <f t="shared" si="0"/>
        <v>980</v>
      </c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9"/>
      <c r="B27" s="34" t="s">
        <v>21</v>
      </c>
      <c r="C27" s="63" t="s">
        <v>22</v>
      </c>
      <c r="D27" s="3">
        <v>500</v>
      </c>
      <c r="E27" s="3">
        <v>0</v>
      </c>
      <c r="F27" s="3"/>
      <c r="G27" s="3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f t="shared" si="0"/>
        <v>1</v>
      </c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9"/>
      <c r="B28" s="35"/>
      <c r="C28" s="4" t="s">
        <v>23</v>
      </c>
      <c r="D28" s="3">
        <v>50</v>
      </c>
      <c r="E28" s="3">
        <v>0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/>
      <c r="Q28" s="3"/>
      <c r="R28" s="3">
        <f t="shared" si="0"/>
        <v>10</v>
      </c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9"/>
      <c r="B29" s="35"/>
      <c r="C29" s="4" t="s">
        <v>24</v>
      </c>
      <c r="D29" s="3">
        <v>500</v>
      </c>
      <c r="E29" s="3">
        <v>0</v>
      </c>
      <c r="F29" s="3"/>
      <c r="G29" s="3"/>
      <c r="H29" s="3"/>
      <c r="I29" s="3"/>
      <c r="J29" s="3"/>
      <c r="K29" s="3"/>
      <c r="L29" s="3">
        <v>1</v>
      </c>
      <c r="M29" s="3">
        <v>1</v>
      </c>
      <c r="N29" s="3">
        <v>1</v>
      </c>
      <c r="O29" s="3">
        <v>1</v>
      </c>
      <c r="P29" s="3"/>
      <c r="Q29" s="3"/>
      <c r="R29" s="3">
        <f t="shared" si="0"/>
        <v>4</v>
      </c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9"/>
      <c r="B30" s="35"/>
      <c r="C30" s="4" t="s">
        <v>25</v>
      </c>
      <c r="D30" s="3">
        <v>2000</v>
      </c>
      <c r="E30" s="3">
        <v>0</v>
      </c>
      <c r="F30" s="3"/>
      <c r="G30" s="3"/>
      <c r="H30" s="3"/>
      <c r="I30" s="3"/>
      <c r="J30" s="3"/>
      <c r="K30" s="3"/>
      <c r="L30" s="3"/>
      <c r="M30" s="3"/>
      <c r="N30" s="3"/>
      <c r="O30" s="3">
        <v>1</v>
      </c>
      <c r="P30" s="3"/>
      <c r="Q30" s="3"/>
      <c r="R30" s="3">
        <f t="shared" si="0"/>
        <v>1</v>
      </c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9"/>
      <c r="B31" s="35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>
        <f t="shared" si="0"/>
        <v>0</v>
      </c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9"/>
      <c r="B32" s="64"/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>
        <f t="shared" si="0"/>
        <v>0</v>
      </c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9"/>
      <c r="B33" s="34" t="s">
        <v>26</v>
      </c>
      <c r="C33" s="63" t="s">
        <v>27</v>
      </c>
      <c r="D33" s="3">
        <v>6000</v>
      </c>
      <c r="E33" s="3">
        <v>0</v>
      </c>
      <c r="F33" s="3"/>
      <c r="G33" s="3"/>
      <c r="H33" s="3"/>
      <c r="I33" s="3"/>
      <c r="J33" s="3"/>
      <c r="K33" s="3"/>
      <c r="L33" s="3"/>
      <c r="M33" s="3"/>
      <c r="N33" s="3"/>
      <c r="O33" s="3">
        <v>1</v>
      </c>
      <c r="P33" s="3"/>
      <c r="Q33" s="3"/>
      <c r="R33" s="3">
        <f t="shared" si="0"/>
        <v>1</v>
      </c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9"/>
      <c r="B34" s="35"/>
      <c r="C34" s="4" t="s">
        <v>28</v>
      </c>
      <c r="D34" s="3">
        <v>2000</v>
      </c>
      <c r="E34" s="3">
        <v>0</v>
      </c>
      <c r="F34" s="3"/>
      <c r="G34" s="3"/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>
        <f t="shared" si="0"/>
        <v>2</v>
      </c>
      <c r="S34" s="9"/>
      <c r="T34" s="9"/>
      <c r="U34" s="9"/>
      <c r="V34" s="9"/>
      <c r="W34" s="9"/>
      <c r="X34" s="9"/>
      <c r="Y34" s="9"/>
      <c r="Z34" s="9"/>
    </row>
    <row r="35" spans="1:26" ht="35.25" customHeight="1">
      <c r="A35" s="9"/>
      <c r="B35" s="35"/>
      <c r="C35" s="4" t="s">
        <v>29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>
        <f t="shared" si="0"/>
        <v>0</v>
      </c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9"/>
      <c r="B36" s="35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>
        <f t="shared" si="0"/>
        <v>0</v>
      </c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9"/>
      <c r="B38" s="65"/>
      <c r="C38" s="62">
        <v>44927</v>
      </c>
      <c r="D38" s="62">
        <v>44958</v>
      </c>
      <c r="E38" s="62">
        <v>44986</v>
      </c>
      <c r="F38" s="62">
        <v>45017</v>
      </c>
      <c r="G38" s="62">
        <v>45047</v>
      </c>
      <c r="H38" s="62">
        <v>45078</v>
      </c>
      <c r="I38" s="62">
        <v>45108</v>
      </c>
      <c r="J38" s="62">
        <v>45139</v>
      </c>
      <c r="K38" s="62">
        <v>45170</v>
      </c>
      <c r="L38" s="62">
        <v>45200</v>
      </c>
      <c r="M38" s="62">
        <v>45231</v>
      </c>
      <c r="N38" s="62">
        <v>45261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51"/>
      <c r="B39" s="66" t="s">
        <v>30</v>
      </c>
      <c r="C39" s="11">
        <f t="shared" ref="C39:N39" si="2">SUMPRODUCT($E$16:$E$36,F16:F36)</f>
        <v>15500</v>
      </c>
      <c r="D39" s="12">
        <f t="shared" si="2"/>
        <v>25500</v>
      </c>
      <c r="E39" s="12">
        <f t="shared" si="2"/>
        <v>56500</v>
      </c>
      <c r="F39" s="12">
        <f t="shared" si="2"/>
        <v>56500</v>
      </c>
      <c r="G39" s="12">
        <f t="shared" si="2"/>
        <v>56500</v>
      </c>
      <c r="H39" s="12">
        <f t="shared" si="2"/>
        <v>56500</v>
      </c>
      <c r="I39" s="12">
        <f t="shared" si="2"/>
        <v>39500</v>
      </c>
      <c r="J39" s="12">
        <f t="shared" si="2"/>
        <v>39500</v>
      </c>
      <c r="K39" s="12">
        <f t="shared" si="2"/>
        <v>32500</v>
      </c>
      <c r="L39" s="12">
        <f t="shared" si="2"/>
        <v>25500</v>
      </c>
      <c r="M39" s="12">
        <f t="shared" si="2"/>
        <v>0</v>
      </c>
      <c r="N39" s="12">
        <f t="shared" si="2"/>
        <v>0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6.5" customHeight="1">
      <c r="A40" s="51"/>
      <c r="B40" s="66" t="s">
        <v>31</v>
      </c>
      <c r="C40" s="11">
        <f>SUMPRODUCT($D$16:$D$36,F16:F36)</f>
        <v>12550</v>
      </c>
      <c r="D40" s="12">
        <f t="shared" ref="D40:N40" si="3">+SUMPRODUCT($D$16:$D$36,G16:G36)</f>
        <v>21050</v>
      </c>
      <c r="E40" s="12">
        <f t="shared" si="3"/>
        <v>38550</v>
      </c>
      <c r="F40" s="12">
        <f t="shared" si="3"/>
        <v>36550</v>
      </c>
      <c r="G40" s="12">
        <f t="shared" si="3"/>
        <v>36550</v>
      </c>
      <c r="H40" s="12">
        <f t="shared" si="3"/>
        <v>36550</v>
      </c>
      <c r="I40" s="12">
        <f t="shared" si="3"/>
        <v>29050</v>
      </c>
      <c r="J40" s="12">
        <f t="shared" si="3"/>
        <v>31050</v>
      </c>
      <c r="K40" s="12">
        <f t="shared" si="3"/>
        <v>25050</v>
      </c>
      <c r="L40" s="12">
        <f t="shared" si="3"/>
        <v>29050</v>
      </c>
      <c r="M40" s="12">
        <f t="shared" si="3"/>
        <v>0</v>
      </c>
      <c r="N40" s="12">
        <f t="shared" si="3"/>
        <v>0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6.5" customHeight="1">
      <c r="A41" s="51"/>
      <c r="B41" s="66" t="s">
        <v>32</v>
      </c>
      <c r="C41" s="11">
        <f>C39-C40</f>
        <v>2950</v>
      </c>
      <c r="D41" s="12">
        <f t="shared" ref="D41:N41" si="4">+D39-D40</f>
        <v>4450</v>
      </c>
      <c r="E41" s="12">
        <f t="shared" si="4"/>
        <v>17950</v>
      </c>
      <c r="F41" s="12">
        <f t="shared" si="4"/>
        <v>19950</v>
      </c>
      <c r="G41" s="12">
        <f t="shared" si="4"/>
        <v>19950</v>
      </c>
      <c r="H41" s="12">
        <f t="shared" si="4"/>
        <v>19950</v>
      </c>
      <c r="I41" s="12">
        <f t="shared" si="4"/>
        <v>10450</v>
      </c>
      <c r="J41" s="12">
        <f t="shared" si="4"/>
        <v>8450</v>
      </c>
      <c r="K41" s="12">
        <f t="shared" si="4"/>
        <v>7450</v>
      </c>
      <c r="L41" s="12">
        <f t="shared" si="4"/>
        <v>-3550</v>
      </c>
      <c r="M41" s="12">
        <f t="shared" si="4"/>
        <v>0</v>
      </c>
      <c r="N41" s="12">
        <f t="shared" si="4"/>
        <v>0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6.5" customHeight="1">
      <c r="A42" s="51"/>
      <c r="B42" s="13" t="s">
        <v>33</v>
      </c>
      <c r="C42" s="14">
        <f t="shared" ref="C42:N42" si="5">IF(C40=0,0,C41/C39)</f>
        <v>0.19032258064516128</v>
      </c>
      <c r="D42" s="15">
        <f t="shared" si="5"/>
        <v>0.17450980392156862</v>
      </c>
      <c r="E42" s="15">
        <f t="shared" si="5"/>
        <v>0.3176991150442478</v>
      </c>
      <c r="F42" s="15">
        <f t="shared" si="5"/>
        <v>0.35309734513274338</v>
      </c>
      <c r="G42" s="15">
        <f t="shared" si="5"/>
        <v>0.35309734513274338</v>
      </c>
      <c r="H42" s="15">
        <f t="shared" si="5"/>
        <v>0.35309734513274338</v>
      </c>
      <c r="I42" s="15">
        <f t="shared" si="5"/>
        <v>0.26455696202531648</v>
      </c>
      <c r="J42" s="15">
        <f t="shared" si="5"/>
        <v>0.21392405063291139</v>
      </c>
      <c r="K42" s="15">
        <f t="shared" si="5"/>
        <v>0.22923076923076924</v>
      </c>
      <c r="L42" s="15">
        <f t="shared" si="5"/>
        <v>-0.13921568627450981</v>
      </c>
      <c r="M42" s="15">
        <f t="shared" si="5"/>
        <v>0</v>
      </c>
      <c r="N42" s="15">
        <f t="shared" si="5"/>
        <v>0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6.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6.5" customHeight="1">
      <c r="A44" s="51"/>
      <c r="B44" s="51"/>
      <c r="C44" s="51"/>
      <c r="D44" s="16" t="s">
        <v>34</v>
      </c>
      <c r="E44" s="17" t="s">
        <v>35</v>
      </c>
      <c r="F44" s="51"/>
      <c r="G44" s="48" t="s">
        <v>36</v>
      </c>
      <c r="H44" s="18" t="s">
        <v>37</v>
      </c>
      <c r="I44" s="19">
        <f t="shared" ref="I44:I45" si="6">SUM(C39:N39)</f>
        <v>404000</v>
      </c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6.5" customHeight="1">
      <c r="A45" s="51"/>
      <c r="B45" s="36" t="s">
        <v>38</v>
      </c>
      <c r="C45" s="20" t="s">
        <v>39</v>
      </c>
      <c r="D45" s="21">
        <f>SUMPRODUCT(R16:R25,D16:D25)</f>
        <v>281000</v>
      </c>
      <c r="E45" s="22">
        <f>D45/D48</f>
        <v>0.94932432432432434</v>
      </c>
      <c r="F45" s="51"/>
      <c r="G45" s="37"/>
      <c r="H45" s="23" t="s">
        <v>40</v>
      </c>
      <c r="I45" s="24">
        <f t="shared" si="6"/>
        <v>296000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6.5" customHeight="1">
      <c r="A46" s="51"/>
      <c r="B46" s="37"/>
      <c r="C46" s="25" t="s">
        <v>21</v>
      </c>
      <c r="D46" s="26">
        <f>SUMPRODUCT(R27:R32,D27:D32)</f>
        <v>5000</v>
      </c>
      <c r="E46" s="27">
        <f>D46/D48</f>
        <v>1.6891891891891893E-2</v>
      </c>
      <c r="F46" s="51"/>
      <c r="G46" s="37"/>
      <c r="H46" s="23" t="s">
        <v>32</v>
      </c>
      <c r="I46" s="24">
        <f>I44-I45</f>
        <v>108000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6.5" customHeight="1">
      <c r="A47" s="51"/>
      <c r="B47" s="37"/>
      <c r="C47" s="28" t="s">
        <v>41</v>
      </c>
      <c r="D47" s="29">
        <f>SUMPRODUCT(R33:R36,D33:D36)</f>
        <v>10000</v>
      </c>
      <c r="E47" s="30">
        <f>D47/D48</f>
        <v>3.3783783783783786E-2</v>
      </c>
      <c r="F47" s="51"/>
      <c r="G47" s="38"/>
      <c r="H47" s="31" t="s">
        <v>33</v>
      </c>
      <c r="I47" s="32">
        <f>IF(I45=0,0,I46/I44)</f>
        <v>0.26732673267326734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6.5" customHeight="1">
      <c r="A48" s="51"/>
      <c r="B48" s="38"/>
      <c r="C48" s="33" t="s">
        <v>42</v>
      </c>
      <c r="D48" s="49">
        <f>SUM(D45:D47)</f>
        <v>296000</v>
      </c>
      <c r="E48" s="45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6.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6.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6.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6.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6.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6.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6.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6.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6.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6.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6.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6.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6.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6.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6.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6.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6.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6.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6.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6.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6.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6.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6.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6.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6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6.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6.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6.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6.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6.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6.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6.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6.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6.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6.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6.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6.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6.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6.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6.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6.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6.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6.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6.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6.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6.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6.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6.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6.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6.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6.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6.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6.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6.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6.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6.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6.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6.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6.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6.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6.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6.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6.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6.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6.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6.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6.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6.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6.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6.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6.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6.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6.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6.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6.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6.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6.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6.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6.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6.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6.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6.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6.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6.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6.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6.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6.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6.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6.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6.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6.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6.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6.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6.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6.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6.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6.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6.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6.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6.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6.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6.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6.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6.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6.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6.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6.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6.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6.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6.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6.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6.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6.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6.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6.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6.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6.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6.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6.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6.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6.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6.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6.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6.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6.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6.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6.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6.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6.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6.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6.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6.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6.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6.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6.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6.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6.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6.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6.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6.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6.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6.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6.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6.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6.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6.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6.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6.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6.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6.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6.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6.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6.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6.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6.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6.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6.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6.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6.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6.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6.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6.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6.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6.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6.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6.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6.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6.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6.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6.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6.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6.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6.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6.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6.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6.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6.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6.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6.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6.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6.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6.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6.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6.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6.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6.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6.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6.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6.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6.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6.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6.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6.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6.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6.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6.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6.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6.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6.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6.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6.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6.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6.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6.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6.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6.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6.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6.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6.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6.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6.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6.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6.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6.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6.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6.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6.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6.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6.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6.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6.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6.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6.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6.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6.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6.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6.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6.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6.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6.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6.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6.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6.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6.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6.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6.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6.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6.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6.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6.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6.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6.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6.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6.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6.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6.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6.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6.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6.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6.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6.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6.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6.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6.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6.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6.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6.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6.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6.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6.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6.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6.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6.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6.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6.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6.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6.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6.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6.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6.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6.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6.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6.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6.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6.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6.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6.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6.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6.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6.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6.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6.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6.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6.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6.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6.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6.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6.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6.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6.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6.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6.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6.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6.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6.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6.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6.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6.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6.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6.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6.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6.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6.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6.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6.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6.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6.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6.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6.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6.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6.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6.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6.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6.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6.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6.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6.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6.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6.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6.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6.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6.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6.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6.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6.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6.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6.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6.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6.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6.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6.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6.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6.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6.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6.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6.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6.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6.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6.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6.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6.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6.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6.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6.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6.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6.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6.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6.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6.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6.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6.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6.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6.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6.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6.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6.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6.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6.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6.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6.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6.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6.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6.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6.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6.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6.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6.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6.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6.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6.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6.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6.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6.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6.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6.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6.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6.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6.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6.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6.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6.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6.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6.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6.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6.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6.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6.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6.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6.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6.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6.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6.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6.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6.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6.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6.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6.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6.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6.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6.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6.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6.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6.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6.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6.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6.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6.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6.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6.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6.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6.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6.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6.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6.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6.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6.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6.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6.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6.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6.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6.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6.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6.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6.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6.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6.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6.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6.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6.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6.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6.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6.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6.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6.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6.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6.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6.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6.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6.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6.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6.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6.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6.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6.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6.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6.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6.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6.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6.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6.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6.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6.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6.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6.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6.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6.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6.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6.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6.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6.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6.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6.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6.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6.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6.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6.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6.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6.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6.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6.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6.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6.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6.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6.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6.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6.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6.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6.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6.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6.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6.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6.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6.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6.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6.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6.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6.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6.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6.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6.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6.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6.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6.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6.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6.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6.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6.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6.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6.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6.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6.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6.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6.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6.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6.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6.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6.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6.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6.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6.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6.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6.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6.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6.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6.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6.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6.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6.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6.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6.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6.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6.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6.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6.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6.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6.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6.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6.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6.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6.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6.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6.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6.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6.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6.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6.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6.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6.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6.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6.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6.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6.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6.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6.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6.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6.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6.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6.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6.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6.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6.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6.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6.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6.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6.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6.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6.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6.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6.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6.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6.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6.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6.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6.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6.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6.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6.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6.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6.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6.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6.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6.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6.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6.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6.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6.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6.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6.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6.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6.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6.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6.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6.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6.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6.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6.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6.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6.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6.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6.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6.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6.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6.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6.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6.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6.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6.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6.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6.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6.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6.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6.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6.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6.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6.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6.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6.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6.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6.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6.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6.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6.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6.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6.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6.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6.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6.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6.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6.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6.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6.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6.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6.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6.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6.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6.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6.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6.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6.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6.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6.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6.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6.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6.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6.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6.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6.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6.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6.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6.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6.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6.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6.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6.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6.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6.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6.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6.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6.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6.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6.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6.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6.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6.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6.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6.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6.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6.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6.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6.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6.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6.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6.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6.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6.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6.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6.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6.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6.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6.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6.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6.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6.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6.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6.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6.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6.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6.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6.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6.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6.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6.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6.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6.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6.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6.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6.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6.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6.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6.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6.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6.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6.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6.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6.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6.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6.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6.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6.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6.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6.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6.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6.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6.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6.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6.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6.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6.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6.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6.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6.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6.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6.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6.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6.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6.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6.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6.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6.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6.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6.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6.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6.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6.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6.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6.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6.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6.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6.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6.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6.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6.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6.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6.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6.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6.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6.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6.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6.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6.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6.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6.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6.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6.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6.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6.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6.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6.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6.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6.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6.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6.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6.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6.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6.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6.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6.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6.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6.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6.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6.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6.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6.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6.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6.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6.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6.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6.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6.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6.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6.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6.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6.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6.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6.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6.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6.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6.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6.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6.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6.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6.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6.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6.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6.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6.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6.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6.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6.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6.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6.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6.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6.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6.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6.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6.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6.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6.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6.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6.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6.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6.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6.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6.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6.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6.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6.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6.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6.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6.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6.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6.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6.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6.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6.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6.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6.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6.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6.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6.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6.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6.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6.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6.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6.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6.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6.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6.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6.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6.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6.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6.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6.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6.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6.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6.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6.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6.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6.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6.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6.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6.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6.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6.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6.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6.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6.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6.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6.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6.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6.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6.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6.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6.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6.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6.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6.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6.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6.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6.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6.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6.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6.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6.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6.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6.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6.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6.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6.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6.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6.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6.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6.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6.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6.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6.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6.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6.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6.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6.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6.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6.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6.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6.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6.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6.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6.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6.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6.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6.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6.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6.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6.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6.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6.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6.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6.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6.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6.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6.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6.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6.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6.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6.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6.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6.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6.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6.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6.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6.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6.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6.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6.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6.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6.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6.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6.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6.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6.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6.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6.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6.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6.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6.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6.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6.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6.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6.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6.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spans="1:26" ht="16.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spans="1:26" ht="16.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spans="1:26" ht="16.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spans="1:26" ht="16.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spans="1:26" ht="16.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spans="1:26" ht="16.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spans="1:26" ht="16.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spans="1:26" ht="16.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spans="1:26" ht="16.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spans="1:26" ht="16.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spans="1:26" ht="16.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spans="1:26" ht="16.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spans="1:26" ht="16.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spans="1:26" ht="16.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spans="1:26" ht="16.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spans="1:26" ht="16.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spans="1:26" ht="16.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spans="1:26" ht="16.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spans="1:26" ht="16.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spans="1:26" ht="16.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spans="1:26" ht="16.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spans="1:26" ht="16.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spans="1:26" ht="16.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9">
    <mergeCell ref="M8:N8"/>
    <mergeCell ref="M10:N10"/>
    <mergeCell ref="D6:E6"/>
    <mergeCell ref="F6:G6"/>
    <mergeCell ref="M6:N6"/>
    <mergeCell ref="D8:E8"/>
    <mergeCell ref="F8:G8"/>
    <mergeCell ref="D10:E10"/>
    <mergeCell ref="F10:G10"/>
    <mergeCell ref="B33:B36"/>
    <mergeCell ref="B45:B48"/>
    <mergeCell ref="D12:E12"/>
    <mergeCell ref="F12:G12"/>
    <mergeCell ref="F14:Q14"/>
    <mergeCell ref="B16:B26"/>
    <mergeCell ref="C26:E26"/>
    <mergeCell ref="B27:B32"/>
    <mergeCell ref="G44:G47"/>
    <mergeCell ref="D48:E48"/>
  </mergeCells>
  <conditionalFormatting sqref="C41:N41">
    <cfRule type="cellIs" dxfId="3" priority="1" operator="greaterThan">
      <formula>0</formula>
    </cfRule>
  </conditionalFormatting>
  <conditionalFormatting sqref="C41:N41">
    <cfRule type="cellIs" dxfId="2" priority="2" operator="lessThan">
      <formula>0</formula>
    </cfRule>
  </conditionalFormatting>
  <conditionalFormatting sqref="C42:N42">
    <cfRule type="cellIs" dxfId="1" priority="3" operator="greaterThan">
      <formula>0</formula>
    </cfRule>
  </conditionalFormatting>
  <conditionalFormatting sqref="C42:N42">
    <cfRule type="cellIs" dxfId="0" priority="4" operator="lessThan">
      <formula>0</formula>
    </cfRule>
  </conditionalFormatting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C6305C537E024C8EBD1C4E82B68AF8" ma:contentTypeVersion="2" ma:contentTypeDescription="Crée un document." ma:contentTypeScope="" ma:versionID="8169f1bc08d3cf8d1d47a76a876f1b01">
  <xsd:schema xmlns:xsd="http://www.w3.org/2001/XMLSchema" xmlns:xs="http://www.w3.org/2001/XMLSchema" xmlns:p="http://schemas.microsoft.com/office/2006/metadata/properties" xmlns:ns2="6ac877be-b720-406f-b4f8-8001dbd0d573" targetNamespace="http://schemas.microsoft.com/office/2006/metadata/properties" ma:root="true" ma:fieldsID="87a2a3e009b7937d326bd1ef3e300886" ns2:_="">
    <xsd:import namespace="6ac877be-b720-406f-b4f8-8001dbd0d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877be-b720-406f-b4f8-8001dbd0d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21F0A4-1C88-4BAE-917B-D27F40795FB6}"/>
</file>

<file path=customXml/itemProps2.xml><?xml version="1.0" encoding="utf-8"?>
<ds:datastoreItem xmlns:ds="http://schemas.openxmlformats.org/officeDocument/2006/customXml" ds:itemID="{4D0E16B7-41E0-44EF-974F-87A7F9574FEC}"/>
</file>

<file path=customXml/itemProps3.xml><?xml version="1.0" encoding="utf-8"?>
<ds:datastoreItem xmlns:ds="http://schemas.openxmlformats.org/officeDocument/2006/customXml" ds:itemID="{7EBE9203-68F4-4731-A1B9-C75E7A4E8F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Yousra Elkaouni</dc:creator>
  <cp:keywords/>
  <dc:description/>
  <cp:lastModifiedBy>RAMANANJATOVO JOHNNY</cp:lastModifiedBy>
  <cp:revision/>
  <dcterms:created xsi:type="dcterms:W3CDTF">2015-06-05T15:19:34Z</dcterms:created>
  <dcterms:modified xsi:type="dcterms:W3CDTF">2023-06-08T08:52:47Z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0x010100A4C6305C537E024C8EBD1C4E82B68AF8</vt:lpwstr>
  </property>
</Properties>
</file>