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lbertoL/Desktop/"/>
    </mc:Choice>
  </mc:AlternateContent>
  <xr:revisionPtr revIDLastSave="0" documentId="13_ncr:1_{DECA45BC-0C4E-7444-8932-F11E9051CD6D}" xr6:coauthVersionLast="45" xr6:coauthVersionMax="45" xr10:uidLastSave="{00000000-0000-0000-0000-000000000000}"/>
  <bookViews>
    <workbookView xWindow="0" yWindow="460" windowWidth="28800" windowHeight="17540" xr2:uid="{A47CFE2A-81E1-4447-93A5-826B48B14666}"/>
  </bookViews>
  <sheets>
    <sheet name="Preliminary info" sheetId="2" r:id="rId1"/>
    <sheet name="syrup" sheetId="3" r:id="rId2"/>
    <sheet name="polle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0" i="4" l="1"/>
  <c r="L59" i="4"/>
  <c r="I59" i="4"/>
  <c r="H59" i="4" s="1"/>
  <c r="H60" i="4" s="1"/>
  <c r="F59" i="4"/>
  <c r="J40" i="4"/>
  <c r="B38" i="4"/>
  <c r="B35" i="4"/>
  <c r="I59" i="3"/>
  <c r="H59" i="3" s="1"/>
  <c r="L59" i="3"/>
  <c r="J40" i="3"/>
  <c r="B38" i="3"/>
  <c r="L60" i="3"/>
  <c r="F59" i="3"/>
  <c r="B35" i="3"/>
  <c r="K60" i="4" l="1"/>
  <c r="K59" i="4"/>
  <c r="K59" i="3" l="1"/>
  <c r="H60" i="3"/>
  <c r="K60" i="3" s="1"/>
</calcChain>
</file>

<file path=xl/sharedStrings.xml><?xml version="1.0" encoding="utf-8"?>
<sst xmlns="http://schemas.openxmlformats.org/spreadsheetml/2006/main" count="62" uniqueCount="38">
  <si>
    <t>Doses and respective concentrations</t>
  </si>
  <si>
    <t>Background information</t>
  </si>
  <si>
    <t>mg/l</t>
  </si>
  <si>
    <t xml:space="preserve"> </t>
  </si>
  <si>
    <t>concentration 
(mg/kg)</t>
  </si>
  <si>
    <t>water solubility limit (pH 7)</t>
  </si>
  <si>
    <t>ml</t>
  </si>
  <si>
    <t>Preparation of the stock solution in water</t>
  </si>
  <si>
    <t>Desired concentration of stock solution (mg/L≈mg/kg)</t>
  </si>
  <si>
    <t>Desired volume of stock solution (ml)</t>
  </si>
  <si>
    <t>amount of technical active ingredient (mg sulfoxaflor)</t>
  </si>
  <si>
    <t>Dilutions</t>
  </si>
  <si>
    <t>Solution</t>
  </si>
  <si>
    <t>g of sucrose</t>
  </si>
  <si>
    <t>% sucrose (w/w)</t>
  </si>
  <si>
    <t>minimum volume of solvent (distilled water)
for 10 mg sulfoxaflor</t>
  </si>
  <si>
    <t>no. of feeders</t>
  </si>
  <si>
    <t>quantity of solution in each feeder (g)</t>
  </si>
  <si>
    <t>treatment solution
 needed (g)</t>
  </si>
  <si>
    <t>Control</t>
  </si>
  <si>
    <t>treatment solution
 needed (g) +  ≈ 20%</t>
  </si>
  <si>
    <t xml:space="preserve">Solution </t>
  </si>
  <si>
    <t>Sulfoxaflor</t>
  </si>
  <si>
    <t xml:space="preserve">Sulfoxaflor 50 ppb (w/w) in 30% sucrose syrup </t>
  </si>
  <si>
    <t>Concentration of the initial stock
Ci</t>
  </si>
  <si>
    <t>Volume of the initial  
stock (ml≈g)
Vi</t>
  </si>
  <si>
    <t>Desired concentration of ready to use treatment solution (mg/kg)
Cf</t>
  </si>
  <si>
    <t>Desired final quantity of ready to use  treatment 
solution (g)
Vf</t>
  </si>
  <si>
    <t xml:space="preserve">Sulfoxaflor 50 ppb (w/w) in pollen </t>
  </si>
  <si>
    <t>% water in the pollen ball (w/w)</t>
  </si>
  <si>
    <t>ml≈g of water in the treatment solution
(- volume of stock)</t>
  </si>
  <si>
    <t>Desired concentration of pesticide (mg/kg)
Cf</t>
  </si>
  <si>
    <t>Desired quantity of ready-to-use  pollen (g)
Vf</t>
  </si>
  <si>
    <t>ml≈g of water in the pollen ball
(- volume of spike solution)</t>
  </si>
  <si>
    <t>g of dry pollen in the pollen ball</t>
  </si>
  <si>
    <t>no. of pollen balls</t>
  </si>
  <si>
    <t>quantity of pollen dough (g)</t>
  </si>
  <si>
    <t>weight of a pollen ball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</si>
</sst>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5" x14ac:knownFonts="1">
    <font>
      <sz val="12"/>
      <color theme="1"/>
      <name val="Calibri"/>
      <family val="2"/>
      <scheme val="minor"/>
    </font>
    <font>
      <b/>
      <sz val="12"/>
      <color theme="1"/>
      <name val="Calibri"/>
      <family val="2"/>
      <scheme val="minor"/>
    </font>
    <font>
      <b/>
      <sz val="16"/>
      <color theme="0"/>
      <name val="Calibri"/>
      <family val="2"/>
      <scheme val="minor"/>
    </font>
    <font>
      <sz val="12"/>
      <color theme="1"/>
      <name val="Calibri"/>
      <family val="2"/>
      <charset val="2"/>
      <scheme val="minor"/>
    </font>
    <font>
      <sz val="12"/>
      <color theme="1"/>
      <name val="Times New Roman"/>
      <family val="1"/>
    </font>
  </fonts>
  <fills count="10">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6" tint="0.79998168889431442"/>
        <bgColor indexed="64"/>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thin">
        <color auto="1"/>
      </bottom>
      <diagonal/>
    </border>
  </borders>
  <cellStyleXfs count="1">
    <xf numFmtId="0" fontId="0" fillId="0" borderId="0"/>
  </cellStyleXfs>
  <cellXfs count="53">
    <xf numFmtId="0" fontId="0" fillId="0" borderId="0" xfId="0"/>
    <xf numFmtId="0" fontId="3" fillId="0" borderId="0" xfId="0" applyFont="1"/>
    <xf numFmtId="0" fontId="0" fillId="4" borderId="9" xfId="0" applyFill="1" applyBorder="1"/>
    <xf numFmtId="0" fontId="0" fillId="5" borderId="10" xfId="0" applyFill="1" applyBorder="1"/>
    <xf numFmtId="164" fontId="0" fillId="0" borderId="0" xfId="0" applyNumberFormat="1"/>
    <xf numFmtId="0" fontId="0" fillId="6" borderId="4" xfId="0" applyFill="1" applyBorder="1" applyAlignment="1">
      <alignment horizontal="right"/>
    </xf>
    <xf numFmtId="0" fontId="0" fillId="6" borderId="5" xfId="0" applyFill="1" applyBorder="1"/>
    <xf numFmtId="165" fontId="0" fillId="6" borderId="5" xfId="0" applyNumberFormat="1" applyFill="1" applyBorder="1"/>
    <xf numFmtId="2" fontId="0" fillId="0" borderId="0" xfId="0" applyNumberFormat="1"/>
    <xf numFmtId="1" fontId="0" fillId="0" borderId="0" xfId="0" applyNumberFormat="1"/>
    <xf numFmtId="0" fontId="0" fillId="0" borderId="0" xfId="0" applyAlignment="1">
      <alignment horizontal="center"/>
    </xf>
    <xf numFmtId="0" fontId="1" fillId="7" borderId="9" xfId="0" applyFont="1" applyFill="1" applyBorder="1" applyAlignment="1">
      <alignment wrapText="1"/>
    </xf>
    <xf numFmtId="0" fontId="1" fillId="7" borderId="9" xfId="0" applyFont="1" applyFill="1" applyBorder="1"/>
    <xf numFmtId="0" fontId="0" fillId="3" borderId="11" xfId="0" applyFill="1" applyBorder="1" applyAlignment="1">
      <alignment horizontal="right"/>
    </xf>
    <xf numFmtId="0" fontId="4" fillId="3" borderId="16" xfId="0" applyFont="1" applyFill="1" applyBorder="1"/>
    <xf numFmtId="165" fontId="0" fillId="3" borderId="16" xfId="0" applyNumberFormat="1" applyFill="1" applyBorder="1"/>
    <xf numFmtId="0" fontId="0" fillId="3" borderId="12" xfId="0" applyFill="1" applyBorder="1"/>
    <xf numFmtId="0" fontId="0" fillId="4" borderId="11" xfId="0" applyFill="1" applyBorder="1" applyAlignment="1">
      <alignment vertical="center"/>
    </xf>
    <xf numFmtId="0" fontId="0" fillId="4" borderId="16" xfId="0" applyFill="1" applyBorder="1"/>
    <xf numFmtId="0" fontId="0" fillId="4" borderId="12" xfId="0" applyFill="1" applyBorder="1"/>
    <xf numFmtId="0" fontId="0" fillId="4" borderId="8" xfId="0" applyFill="1" applyBorder="1" applyAlignment="1">
      <alignment wrapText="1"/>
    </xf>
    <xf numFmtId="0" fontId="0" fillId="4" borderId="10" xfId="0" applyFill="1" applyBorder="1"/>
    <xf numFmtId="0" fontId="0" fillId="5" borderId="11" xfId="0" applyFill="1" applyBorder="1"/>
    <xf numFmtId="0" fontId="4" fillId="5" borderId="12" xfId="0" applyFont="1" applyFill="1" applyBorder="1"/>
    <xf numFmtId="0" fontId="0" fillId="5" borderId="4" xfId="0" applyFill="1" applyBorder="1"/>
    <xf numFmtId="0" fontId="0" fillId="5" borderId="6" xfId="0" applyFill="1" applyBorder="1"/>
    <xf numFmtId="0" fontId="0" fillId="5" borderId="8" xfId="0" applyFill="1" applyBorder="1"/>
    <xf numFmtId="166" fontId="0" fillId="9" borderId="5" xfId="0" applyNumberFormat="1" applyFill="1" applyBorder="1"/>
    <xf numFmtId="0" fontId="0" fillId="6" borderId="7" xfId="0" applyFill="1" applyBorder="1"/>
    <xf numFmtId="0" fontId="0" fillId="9" borderId="5" xfId="0" applyFill="1" applyBorder="1"/>
    <xf numFmtId="1" fontId="0" fillId="6" borderId="6" xfId="0" applyNumberFormat="1" applyFill="1" applyBorder="1"/>
    <xf numFmtId="166" fontId="0" fillId="8" borderId="5" xfId="0" applyNumberFormat="1" applyFill="1" applyBorder="1"/>
    <xf numFmtId="164" fontId="0" fillId="6" borderId="5" xfId="0" applyNumberFormat="1" applyFill="1" applyBorder="1"/>
    <xf numFmtId="0" fontId="0" fillId="8" borderId="5" xfId="0" applyFill="1" applyBorder="1"/>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17" xfId="0" applyFont="1" applyFill="1" applyBorder="1" applyAlignment="1">
      <alignment horizontal="center"/>
    </xf>
    <xf numFmtId="0" fontId="1" fillId="6" borderId="19" xfId="0" applyFont="1" applyFill="1" applyBorder="1" applyAlignment="1">
      <alignment horizontal="center"/>
    </xf>
    <xf numFmtId="0" fontId="1" fillId="6" borderId="18" xfId="0" applyFont="1" applyFill="1" applyBorder="1" applyAlignment="1">
      <alignment horizontal="center"/>
    </xf>
    <xf numFmtId="0" fontId="2" fillId="2" borderId="0" xfId="0" applyFont="1" applyFill="1" applyAlignment="1">
      <alignment horizontal="center" vertical="center" wrapText="1"/>
    </xf>
    <xf numFmtId="0" fontId="1" fillId="7" borderId="1" xfId="0" applyFont="1" applyFill="1" applyBorder="1" applyAlignment="1">
      <alignment wrapText="1"/>
    </xf>
    <xf numFmtId="0" fontId="1" fillId="7" borderId="8" xfId="0" applyFont="1" applyFill="1" applyBorder="1"/>
    <xf numFmtId="0" fontId="1" fillId="7" borderId="2" xfId="0" applyFont="1" applyFill="1" applyBorder="1"/>
    <xf numFmtId="0" fontId="1" fillId="7" borderId="3" xfId="0" applyFont="1" applyFill="1" applyBorder="1"/>
    <xf numFmtId="0" fontId="0" fillId="0" borderId="0" xfId="0" applyAlignment="1">
      <alignment horizontal="center" vertic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457200</xdr:colOff>
      <xdr:row>0</xdr:row>
      <xdr:rowOff>190500</xdr:rowOff>
    </xdr:from>
    <xdr:to>
      <xdr:col>14</xdr:col>
      <xdr:colOff>279400</xdr:colOff>
      <xdr:row>56</xdr:row>
      <xdr:rowOff>0</xdr:rowOff>
    </xdr:to>
    <xdr:sp macro="" textlink="">
      <xdr:nvSpPr>
        <xdr:cNvPr id="2" name="TextBox 1">
          <a:extLst>
            <a:ext uri="{FF2B5EF4-FFF2-40B4-BE49-F238E27FC236}">
              <a16:creationId xmlns:a16="http://schemas.microsoft.com/office/drawing/2014/main" id="{28AFDEF3-41D2-1346-9FE4-25DF75758773}"/>
            </a:ext>
          </a:extLst>
        </xdr:cNvPr>
        <xdr:cNvSpPr txBox="1"/>
      </xdr:nvSpPr>
      <xdr:spPr>
        <a:xfrm>
          <a:off x="457200" y="190500"/>
          <a:ext cx="11379200" cy="1118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Before starting to work on a new compound we need to know how the active ingredient behaves in water (solubility, storage), under light and at freezing temperatures. We will focus on sulfoxaflor, but the same procedure applies to other compounds.</a:t>
          </a:r>
        </a:p>
        <a:p>
          <a:endParaRPr lang="en-GB" sz="1100" baseline="0"/>
        </a:p>
        <a:p>
          <a:r>
            <a:rPr lang="en-GB" sz="1100" baseline="0"/>
            <a:t>The best way to retrieve these info is to get access to: </a:t>
          </a:r>
        </a:p>
        <a:p>
          <a:r>
            <a:rPr lang="en-GB" sz="1100" baseline="0"/>
            <a:t>1) a good database, such as PPBD (https://sitem.herts.ac.uk/aeru/ppdb/en/Reports/1669.htm) --&gt; This is a good start but very often it doesn't have all the information we need.</a:t>
          </a:r>
        </a:p>
        <a:p>
          <a:r>
            <a:rPr lang="en-GB" sz="1100" baseline="0"/>
            <a:t>2) the list of endpoints of the EFSA conclusion for the substance of interest (https://efsa.onlinelibrary.wiley.com/doi/epdf/10.2903/j.efsa.2014.3692) --&gt; usually a very long document with all kinds of information on the pesticide. Since it's not a user-friendly document, I'd advise you to automatically search (Ctrl. + F)  the information you need within the pdf (e.g., "aqueous"; "aqueous photolysis"; "DT50"; "storage"; "freezing").</a:t>
          </a:r>
        </a:p>
        <a:p>
          <a:r>
            <a:rPr lang="en-GB" sz="1100" baseline="0"/>
            <a:t> </a:t>
          </a:r>
        </a:p>
        <a:p>
          <a:r>
            <a:rPr lang="en-GB" sz="1100" baseline="0"/>
            <a:t>You will want to check if the substance:</a:t>
          </a:r>
        </a:p>
        <a:p>
          <a:r>
            <a:rPr lang="en-GB" sz="1100" baseline="0"/>
            <a:t>1) is soluble in water (if not, which organic solvent is best to use?)</a:t>
          </a:r>
        </a:p>
        <a:p>
          <a:r>
            <a:rPr lang="en-GB" sz="1100" baseline="0"/>
            <a:t>2) is hydrolitically stable (once you prepare a water-based pesticide solution, will it degrade quickly?)</a:t>
          </a:r>
        </a:p>
        <a:p>
          <a:r>
            <a:rPr lang="en-GB" sz="1100" baseline="0"/>
            <a:t>3) undergoes aqueous photolysis (can you work under natural light conditions? shoud you use light-shielded containers to avoid degradation driven by light?)</a:t>
          </a:r>
        </a:p>
        <a:p>
          <a:r>
            <a:rPr lang="en-GB" sz="1100" baseline="0"/>
            <a:t>4) is stable at freezing temperatures (can you prepare a stock solution and store it in aliquots at-20˚C for future experiments?)</a:t>
          </a:r>
        </a:p>
        <a:p>
          <a:endParaRPr lang="en-GB" sz="1100" baseline="0"/>
        </a:p>
        <a:p>
          <a:r>
            <a:rPr lang="en-GB" sz="1100" baseline="0"/>
            <a:t>PPDB tells us sulfoxaflor has a solubility limit of 568 mg/L. It's a relatively high limit. Given the high toxicity of sulfoxaflor to bees, it's definitely going to be high enough for our dilutions.</a:t>
          </a:r>
        </a:p>
        <a:p>
          <a:r>
            <a:rPr lang="en-GB" sz="1100" baseline="0"/>
            <a:t>PPDB does not have all the info needed on the aqueous hydrolisis and photolysis. Below is a screenshot  from the EFSA conclusion telling us that the substance is hydrolitically and photolytically stable, which will make our life easier in the lab. You should look at the DT50 (half-life), which tells you how many days it took for the substance to degrade by 50% in different solutions and experimental conditions. In principle, this also tells you that in a chronic design, you could choose to change the treated solution less frequently, without worrying too much about the pesticide undergoing substantial degradation.</a:t>
          </a:r>
        </a:p>
        <a:p>
          <a:r>
            <a:rPr lang="en-GB" sz="1100" baseline="0"/>
            <a:t>The efsa conclusion also tells us that "</a:t>
          </a:r>
          <a:r>
            <a:rPr lang="en-GB"/>
            <a:t>Residues of sulfoxaflor and metabolite X11719474 are stable for at least 680 days (22 months) in agricultural commodities stored under frozen conditions" (I</a:t>
          </a:r>
          <a:r>
            <a:rPr lang="en-GB" baseline="0"/>
            <a:t> used the search terms "frozen","freeze", "storage" to find the info, which is not always present in EFSA conclusions)</a:t>
          </a:r>
          <a:r>
            <a:rPr lang="en-GB"/>
            <a:t>.</a:t>
          </a:r>
          <a:r>
            <a:rPr lang="en-GB" baseline="0"/>
            <a:t> This gives us good indications that sulfoxaflor can be stored for long periods in the freezer without undergoing significant degradation.</a:t>
          </a:r>
        </a:p>
      </xdr:txBody>
    </xdr:sp>
    <xdr:clientData/>
  </xdr:twoCellAnchor>
  <xdr:twoCellAnchor editAs="oneCell">
    <xdr:from>
      <xdr:col>0</xdr:col>
      <xdr:colOff>558800</xdr:colOff>
      <xdr:row>23</xdr:row>
      <xdr:rowOff>63500</xdr:rowOff>
    </xdr:from>
    <xdr:to>
      <xdr:col>10</xdr:col>
      <xdr:colOff>76200</xdr:colOff>
      <xdr:row>53</xdr:row>
      <xdr:rowOff>166491</xdr:rowOff>
    </xdr:to>
    <xdr:pic>
      <xdr:nvPicPr>
        <xdr:cNvPr id="4" name="Picture 3">
          <a:extLst>
            <a:ext uri="{FF2B5EF4-FFF2-40B4-BE49-F238E27FC236}">
              <a16:creationId xmlns:a16="http://schemas.microsoft.com/office/drawing/2014/main" id="{AF2942D6-CA1D-2D4B-A38B-B7609151CD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800" y="4737100"/>
          <a:ext cx="7772400" cy="61989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720201</xdr:colOff>
      <xdr:row>31</xdr:row>
      <xdr:rowOff>187252</xdr:rowOff>
    </xdr:from>
    <xdr:to>
      <xdr:col>11</xdr:col>
      <xdr:colOff>14269</xdr:colOff>
      <xdr:row>36</xdr:row>
      <xdr:rowOff>57078</xdr:rowOff>
    </xdr:to>
    <xdr:sp macro="" textlink="">
      <xdr:nvSpPr>
        <xdr:cNvPr id="3" name="TextBox 2">
          <a:extLst>
            <a:ext uri="{FF2B5EF4-FFF2-40B4-BE49-F238E27FC236}">
              <a16:creationId xmlns:a16="http://schemas.microsoft.com/office/drawing/2014/main" id="{6CCFC219-FF3A-944D-AB28-623B45261CC9}"/>
            </a:ext>
          </a:extLst>
        </xdr:cNvPr>
        <xdr:cNvSpPr txBox="1"/>
      </xdr:nvSpPr>
      <xdr:spPr>
        <a:xfrm>
          <a:off x="5800201" y="6794106"/>
          <a:ext cx="8298225" cy="940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Step 1: insert the target concentration in column G, the quantity of solution per feeder in column I and the number of feeders in column H, to calculate the target quantity of treated syrup. I usually increase this value by 10-20%  to account for spillage and errors and to have some leftovers to store at -20˚C for later chemical analysis.</a:t>
          </a:r>
        </a:p>
        <a:p>
          <a:endParaRPr lang="en-US" sz="1100"/>
        </a:p>
      </xdr:txBody>
    </xdr:sp>
    <xdr:clientData/>
  </xdr:twoCellAnchor>
  <xdr:twoCellAnchor>
    <xdr:from>
      <xdr:col>5</xdr:col>
      <xdr:colOff>7562</xdr:colOff>
      <xdr:row>42</xdr:row>
      <xdr:rowOff>81280</xdr:rowOff>
    </xdr:from>
    <xdr:to>
      <xdr:col>13</xdr:col>
      <xdr:colOff>10160</xdr:colOff>
      <xdr:row>55</xdr:row>
      <xdr:rowOff>0</xdr:rowOff>
    </xdr:to>
    <xdr:sp macro="" textlink="">
      <xdr:nvSpPr>
        <xdr:cNvPr id="4" name="TextBox 3">
          <a:extLst>
            <a:ext uri="{FF2B5EF4-FFF2-40B4-BE49-F238E27FC236}">
              <a16:creationId xmlns:a16="http://schemas.microsoft.com/office/drawing/2014/main" id="{8B27F7E9-D08B-1846-947A-A30B77915C6C}"/>
            </a:ext>
          </a:extLst>
        </xdr:cNvPr>
        <xdr:cNvSpPr txBox="1"/>
      </xdr:nvSpPr>
      <xdr:spPr>
        <a:xfrm>
          <a:off x="5819082" y="9438640"/>
          <a:ext cx="10477558" cy="2570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Step 2: calculate the dilution protocol.</a:t>
          </a:r>
        </a:p>
        <a:p>
          <a:endParaRPr lang="en-US" sz="1100" baseline="0"/>
        </a:p>
        <a:p>
          <a:r>
            <a:rPr lang="en-US" sz="1100" baseline="0"/>
            <a:t>- Syrup: to calculate the quantity of sugar and water in the syrup you will first need to type its sucrose concentration in column M. In our case, being the concentration 30% (w/w) and the final quantity of syrup 400 g, the sucrose quantity will be 120g and the distilled water quantity 280g - Vi</a:t>
          </a:r>
        </a:p>
        <a:p>
          <a:endParaRPr lang="en-US" sz="1100" baseline="0"/>
        </a:p>
        <a:p>
          <a:r>
            <a:rPr lang="en-US" sz="1100" baseline="0"/>
            <a:t>- to calculate Vi (i.e., the quantity of stock solution to be further diluted in the syrup), insert the target concentration Ci (column G) and volume Vf (column J). </a:t>
          </a:r>
        </a:p>
        <a:p>
          <a:r>
            <a:rPr lang="en-US" sz="1100" baseline="0"/>
            <a:t>In this case we will prepare 400 g of final solution at 0.05 mg/kg. Hence, using a 20mg/l diluted stock, Vi will be 1ml (400*0.05/20)</a:t>
          </a:r>
        </a:p>
        <a:p>
          <a:endParaRPr lang="en-US" sz="1100" baseline="0"/>
        </a:p>
        <a:p>
          <a:r>
            <a:rPr lang="en-US" sz="1100" baseline="0"/>
            <a:t>Your protocol will look like:</a:t>
          </a:r>
        </a:p>
        <a:p>
          <a:r>
            <a:rPr lang="en-US" sz="1100" baseline="0"/>
            <a:t>- weigh 120 g of sucrose and transfer the powder into a plastic bottle</a:t>
          </a:r>
        </a:p>
        <a:p>
          <a:r>
            <a:rPr lang="en-US" sz="1100" baseline="0"/>
            <a:t>- add 279 ml of distilled water </a:t>
          </a:r>
        </a:p>
        <a:p>
          <a:r>
            <a:rPr lang="en-US" sz="1100" baseline="0"/>
            <a:t>- agitate until the sugar is completely dissolved </a:t>
          </a:r>
        </a:p>
        <a:p>
          <a:r>
            <a:rPr lang="en-US" sz="1100" baseline="0"/>
            <a:t>- add 1 ml of 20 mg/l stock (which is very colse to 1g, as long as the stock solution is prepared using distilled water) </a:t>
          </a:r>
        </a:p>
        <a:p>
          <a:r>
            <a:rPr lang="en-US" sz="1100" baseline="0"/>
            <a:t>- agitate thoroughly</a:t>
          </a:r>
        </a:p>
        <a:p>
          <a:endParaRPr lang="en-US" sz="1100" baseline="0"/>
        </a:p>
        <a:p>
          <a:endParaRPr lang="en-US" sz="1100"/>
        </a:p>
      </xdr:txBody>
    </xdr:sp>
    <xdr:clientData/>
  </xdr:twoCellAnchor>
  <xdr:twoCellAnchor>
    <xdr:from>
      <xdr:col>0</xdr:col>
      <xdr:colOff>170210</xdr:colOff>
      <xdr:row>3</xdr:row>
      <xdr:rowOff>103378</xdr:rowOff>
    </xdr:from>
    <xdr:to>
      <xdr:col>9</xdr:col>
      <xdr:colOff>1341348</xdr:colOff>
      <xdr:row>28</xdr:row>
      <xdr:rowOff>128427</xdr:rowOff>
    </xdr:to>
    <xdr:sp macro="" textlink="">
      <xdr:nvSpPr>
        <xdr:cNvPr id="5" name="TextBox 4">
          <a:extLst>
            <a:ext uri="{FF2B5EF4-FFF2-40B4-BE49-F238E27FC236}">
              <a16:creationId xmlns:a16="http://schemas.microsoft.com/office/drawing/2014/main" id="{1D40C09E-37D4-E94A-99BF-D7555C96406C}"/>
            </a:ext>
          </a:extLst>
        </xdr:cNvPr>
        <xdr:cNvSpPr txBox="1"/>
      </xdr:nvSpPr>
      <xdr:spPr>
        <a:xfrm>
          <a:off x="170210" y="716974"/>
          <a:ext cx="11944734" cy="53761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In this worksheet you can</a:t>
          </a:r>
          <a:r>
            <a:rPr lang="en-GB" sz="1100" baseline="0"/>
            <a:t> run the calculations</a:t>
          </a:r>
          <a:r>
            <a:rPr lang="en-GB" sz="1100"/>
            <a:t> to prepare treated</a:t>
          </a:r>
          <a:r>
            <a:rPr lang="en-GB" sz="1100" baseline="0"/>
            <a:t> syrup with 0.05 mg sulfoxaflor/kg (50 ppb)</a:t>
          </a:r>
        </a:p>
        <a:p>
          <a:endParaRPr lang="en-GB" sz="1100" baseline="0"/>
        </a:p>
        <a:p>
          <a:r>
            <a:rPr lang="en-GB" sz="1100" baseline="0"/>
            <a:t>Once the protocol is ready, the first practical step will </a:t>
          </a:r>
          <a:r>
            <a:rPr lang="en-GB" sz="1100" b="0" baseline="0"/>
            <a:t>be preparing a concentrated stock solution, which will subsequently be diluted to the target concentration. Sulfoxaflor comes in 10mg vials and I usualy use all the powder to prepare a large amount of stock. Then, I divide the stock into aliquots (usually using eppendorf tubes) and store them in the freezer for future experiments. I know I can do it, since there is good indication that the substance is stable at -20 in water (which </a:t>
          </a:r>
          <a:r>
            <a:rPr lang="en-GB" sz="1100" baseline="0"/>
            <a:t>was also confirmed in one of my experiments). </a:t>
          </a:r>
        </a:p>
        <a:p>
          <a:r>
            <a:rPr lang="en-GB" sz="1100" baseline="0"/>
            <a:t>The solubility limit of sulfoxaflor in water is 568mg/l, hence, the minimum amount of water for 10mg of sulfoxaflor has to be 17.6 ml (1000ml*10mg/568mg/l). In other words, if a lower volume than 17.6ml of water is used as solvent for 10 mg of sulfoxaflor, the solubility limit will be exceeded. As good practice, the stock solutions should be less concentrated than the solubility limit by 10-15%.</a:t>
          </a:r>
        </a:p>
        <a:p>
          <a:r>
            <a:rPr lang="en-GB" sz="1100" baseline="0"/>
            <a:t>I usually prepare my sulfoxaflor stock at 400 or 200mg/l. I found both to be suitable both for acute and chronic exposure studies. </a:t>
          </a:r>
        </a:p>
        <a:p>
          <a:r>
            <a:rPr lang="en-GB" sz="1100" baseline="0"/>
            <a:t>Targeting 200mg/l, we will need to dissolve the 10mg of sulfoxaflor in 50ml of distilled water:</a:t>
          </a:r>
        </a:p>
        <a:p>
          <a:r>
            <a:rPr lang="en-GB" sz="1100" baseline="0"/>
            <a:t>200 mg :1000 ml = 10 mg: x --&gt; x=1000 ml *10 mg / 200 mg  x=50ml</a:t>
          </a:r>
        </a:p>
        <a:p>
          <a:endParaRPr lang="en-GB" sz="1100" baseline="0"/>
        </a:p>
        <a:p>
          <a:r>
            <a:rPr lang="en-GB" sz="1100" baseline="0"/>
            <a:t>this stock solution should be further diluted to reach the desired concentration. Dilution will be calculated using the followung formula:</a:t>
          </a:r>
        </a:p>
        <a:p>
          <a:endParaRPr lang="en-GB" sz="1100" baseline="0"/>
        </a:p>
        <a:p>
          <a:r>
            <a:rPr lang="en-GB" sz="1100" baseline="0"/>
            <a:t>Ci * Vi = Cf * Vf  where: </a:t>
          </a:r>
        </a:p>
        <a:p>
          <a:endParaRPr lang="en-GB" sz="1100" baseline="0"/>
        </a:p>
        <a:p>
          <a:r>
            <a:rPr lang="en-GB" sz="1100" baseline="0"/>
            <a:t>Ci is the initial concentration of our stock</a:t>
          </a:r>
        </a:p>
        <a:p>
          <a:r>
            <a:rPr lang="en-GB" sz="1100" baseline="0"/>
            <a:t>Vi is the fraction (volume or weight) of the stock solution to be diluted</a:t>
          </a:r>
        </a:p>
        <a:p>
          <a:r>
            <a:rPr lang="en-GB" sz="1100" baseline="0"/>
            <a:t>Cf is the final concentration of the treated syrup</a:t>
          </a:r>
        </a:p>
        <a:p>
          <a:r>
            <a:rPr lang="en-GB" sz="1100" baseline="0"/>
            <a:t>Vf is the final volume (or weight) of treated syrup </a:t>
          </a:r>
        </a:p>
        <a:p>
          <a:endParaRPr lang="en-GB" sz="1100" baseline="0"/>
        </a:p>
        <a:p>
          <a:r>
            <a:rPr lang="en-GB" sz="1100" u="sng" baseline="0"/>
            <a:t>Tip #1</a:t>
          </a:r>
          <a:r>
            <a:rPr lang="en-GB" sz="1100" baseline="0"/>
            <a:t>: if you set Vf to be a multiple of Ci, you will not end up working with odd (Vi) volumes (e.g., 0.0067 ml) and your dilution protocol will be easier.</a:t>
          </a:r>
        </a:p>
        <a:p>
          <a:r>
            <a:rPr lang="en-GB" sz="1100" u="sng" baseline="0"/>
            <a:t>Tip #2</a:t>
          </a:r>
          <a:r>
            <a:rPr lang="en-GB" sz="1100" baseline="0"/>
            <a:t>: when preparing the solutions, use calibrated pipettes (there's a set dedicated to DNA in molecular which can be used for pesticides, until we have a dedicated set for pesticides. The DNA pipette set should not be moved to ecology. Never use the RNA set for pesticide use) and use them properly. This means always setting them within their range of use (check it online if you are not sure about it) and storing them vertically. Use filter tips when handling pesticides. Moreover, for accuracy, it's best to choose the kind (i.e., measure) of pipette which allows working close to its maximum setting. For example, if you need to take 200µl it's better to use a P200 at the maximum setting, than a P1000 colse to its minimum.  </a:t>
          </a:r>
        </a:p>
        <a:p>
          <a:r>
            <a:rPr lang="en-GB" sz="1100" u="sng" baseline="0"/>
            <a:t>Tip #3</a:t>
          </a:r>
          <a:r>
            <a:rPr lang="en-GB" sz="1100" baseline="0"/>
            <a:t>: When carrying out dilutions, I't good practive not to work with very small volumes. This means you should avoid designing a dilution protocol where Vi is only a few µl. You can avoid it by doing an intermediate dilution of the stock solution. In our case, we could make a 1:10 dilution of the initial stock and prepare an intermediate stock at 20mg/L (by dissolving 1ml of 200mg/l stock in 9 ml of distilled water).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720201</xdr:colOff>
      <xdr:row>31</xdr:row>
      <xdr:rowOff>187252</xdr:rowOff>
    </xdr:from>
    <xdr:to>
      <xdr:col>11</xdr:col>
      <xdr:colOff>14269</xdr:colOff>
      <xdr:row>36</xdr:row>
      <xdr:rowOff>57078</xdr:rowOff>
    </xdr:to>
    <xdr:sp macro="" textlink="">
      <xdr:nvSpPr>
        <xdr:cNvPr id="5" name="TextBox 4">
          <a:extLst>
            <a:ext uri="{FF2B5EF4-FFF2-40B4-BE49-F238E27FC236}">
              <a16:creationId xmlns:a16="http://schemas.microsoft.com/office/drawing/2014/main" id="{B18DAF8E-2B15-9848-953B-31E73C4B30D0}"/>
            </a:ext>
          </a:extLst>
        </xdr:cNvPr>
        <xdr:cNvSpPr txBox="1"/>
      </xdr:nvSpPr>
      <xdr:spPr>
        <a:xfrm>
          <a:off x="5800201" y="6854752"/>
          <a:ext cx="8298368" cy="949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Step 1: insert the target concentration in column G, the weight of a pollen ball in column I and the nmber of pollen balls needed in column H, to calculate the target quantity of treated pollen dough. I usually increase this value by 10-20%  to account for errors and to have some leftovers to store at -20˚C for later chemical analysis.</a:t>
          </a:r>
        </a:p>
        <a:p>
          <a:endParaRPr lang="en-US" sz="1100"/>
        </a:p>
      </xdr:txBody>
    </xdr:sp>
    <xdr:clientData/>
  </xdr:twoCellAnchor>
  <xdr:twoCellAnchor>
    <xdr:from>
      <xdr:col>5</xdr:col>
      <xdr:colOff>7562</xdr:colOff>
      <xdr:row>40</xdr:row>
      <xdr:rowOff>266232</xdr:rowOff>
    </xdr:from>
    <xdr:to>
      <xdr:col>13</xdr:col>
      <xdr:colOff>10160</xdr:colOff>
      <xdr:row>54</xdr:row>
      <xdr:rowOff>197281</xdr:rowOff>
    </xdr:to>
    <xdr:sp macro="" textlink="">
      <xdr:nvSpPr>
        <xdr:cNvPr id="6" name="TextBox 5">
          <a:extLst>
            <a:ext uri="{FF2B5EF4-FFF2-40B4-BE49-F238E27FC236}">
              <a16:creationId xmlns:a16="http://schemas.microsoft.com/office/drawing/2014/main" id="{3280E95A-A447-4A47-BC62-2C70BC39D4C4}"/>
            </a:ext>
          </a:extLst>
        </xdr:cNvPr>
        <xdr:cNvSpPr txBox="1"/>
      </xdr:nvSpPr>
      <xdr:spPr>
        <a:xfrm>
          <a:off x="5815038" y="9291863"/>
          <a:ext cx="10495510" cy="2914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Step 2: calculate the dilution protocol.</a:t>
          </a:r>
        </a:p>
        <a:p>
          <a:endParaRPr lang="en-US" sz="1100" baseline="0"/>
        </a:p>
        <a:p>
          <a:r>
            <a:rPr lang="en-US" sz="1100" baseline="0"/>
            <a:t>- pollen dough: I prepare the pollen dough using 80% fresh-frozen, ground pollen and 20% spike solution (i.e., pesticide stock diluted in distilled water)</a:t>
          </a:r>
        </a:p>
        <a:p>
          <a:r>
            <a:rPr lang="en-US" sz="1100" baseline="0"/>
            <a:t> to calculate the quantity of sugar and water in the syrup you will first need to type its pollencontent (%) in column M. In our case, being its proportion 80% (w/w) and the final quantity of dough 100 g, the pollen will be 80g and the spike solution 20g </a:t>
          </a:r>
        </a:p>
        <a:p>
          <a:endParaRPr lang="en-US" sz="1100" baseline="0"/>
        </a:p>
        <a:p>
          <a:r>
            <a:rPr lang="en-US" sz="1100" baseline="0"/>
            <a:t>- to calculate Vi (i.e., the quantity of stock solution to be further diluted in water, and then added to the ground pollen), insert the target concentration Ci (column G) and quantity Vf (column J). </a:t>
          </a:r>
        </a:p>
        <a:p>
          <a:r>
            <a:rPr lang="en-US" sz="1100" baseline="0"/>
            <a:t>In this case we will prepare 100 g of dough with a final concentration of 0.05 mg/kg. Hence, using a 20mg/l diluted stock, Vi will be 0.25ml (100*0.05/20)</a:t>
          </a:r>
        </a:p>
        <a:p>
          <a:endParaRPr lang="en-US" sz="1100" baseline="0"/>
        </a:p>
        <a:p>
          <a:r>
            <a:rPr lang="en-US" sz="1100" baseline="0"/>
            <a:t>Your protocol will look like:</a:t>
          </a:r>
        </a:p>
        <a:p>
          <a:r>
            <a:rPr lang="en-US" sz="1100" baseline="0"/>
            <a:t>- weigh 80 g of ground pollen</a:t>
          </a:r>
        </a:p>
        <a:p>
          <a:r>
            <a:rPr lang="en-US" sz="1100" baseline="0"/>
            <a:t>- add 0.25 ml of (20 mg/l) stock to 19.75 ml of water</a:t>
          </a:r>
        </a:p>
        <a:p>
          <a:r>
            <a:rPr lang="en-US" sz="1100" baseline="0"/>
            <a:t>- agitate the resulting spike solution </a:t>
          </a:r>
        </a:p>
        <a:p>
          <a:r>
            <a:rPr lang="en-US" sz="1100" baseline="0"/>
            <a:t>- add the spike solution to the ground pollen and manually mix for 3-5 minutes.</a:t>
          </a:r>
        </a:p>
        <a:p>
          <a:r>
            <a:rPr lang="en-US" sz="1100" baseline="0"/>
            <a:t>- divide the dough into balls</a:t>
          </a:r>
        </a:p>
      </xdr:txBody>
    </xdr:sp>
    <xdr:clientData/>
  </xdr:twoCellAnchor>
  <xdr:twoCellAnchor>
    <xdr:from>
      <xdr:col>0</xdr:col>
      <xdr:colOff>170210</xdr:colOff>
      <xdr:row>3</xdr:row>
      <xdr:rowOff>103377</xdr:rowOff>
    </xdr:from>
    <xdr:to>
      <xdr:col>9</xdr:col>
      <xdr:colOff>1341348</xdr:colOff>
      <xdr:row>31</xdr:row>
      <xdr:rowOff>19241</xdr:rowOff>
    </xdr:to>
    <xdr:sp macro="" textlink="">
      <xdr:nvSpPr>
        <xdr:cNvPr id="7" name="TextBox 6">
          <a:extLst>
            <a:ext uri="{FF2B5EF4-FFF2-40B4-BE49-F238E27FC236}">
              <a16:creationId xmlns:a16="http://schemas.microsoft.com/office/drawing/2014/main" id="{E6209F5E-98A7-2D4A-B212-6BEF8A6E5888}"/>
            </a:ext>
          </a:extLst>
        </xdr:cNvPr>
        <xdr:cNvSpPr txBox="1"/>
      </xdr:nvSpPr>
      <xdr:spPr>
        <a:xfrm>
          <a:off x="170210" y="738377"/>
          <a:ext cx="12023865" cy="5842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In this worksheet you can</a:t>
          </a:r>
          <a:r>
            <a:rPr lang="en-GB" sz="1100" baseline="0"/>
            <a:t> run the calculations</a:t>
          </a:r>
          <a:r>
            <a:rPr lang="en-GB" sz="1100"/>
            <a:t> to prepare treated</a:t>
          </a:r>
          <a:r>
            <a:rPr lang="en-GB" sz="1100" baseline="0"/>
            <a:t> pollen with 0.05 mg sulfoxaflor/kg (50 ppb)</a:t>
          </a:r>
        </a:p>
        <a:p>
          <a:endParaRPr lang="en-GB" sz="1100" baseline="0"/>
        </a:p>
        <a:p>
          <a:r>
            <a:rPr lang="en-GB" sz="1100" baseline="0"/>
            <a:t>The procedure is very similar to the preparation of treated syrup (read that protocol first) the only difference being that the pollen ball will be prepared using a 1:4 ratio of distilled water to fresh-frozen, honeybeee-collected pollen. Therefore, the stock solution will need to be diluted in water before being added to the pollen.</a:t>
          </a:r>
        </a:p>
        <a:p>
          <a:r>
            <a:rPr lang="en-GB" sz="1100" baseline="0"/>
            <a:t>- step 1: grind the pollen using one of the spice grinders in ecology (wearing a mask is probably a good idea). This step may be avoided in case the pollen is already quite moist.</a:t>
          </a:r>
        </a:p>
        <a:p>
          <a:r>
            <a:rPr lang="en-GB" sz="1100" baseline="0"/>
            <a:t>- step 2: dilute the concentrated stock in water to create a spike solution </a:t>
          </a:r>
        </a:p>
        <a:p>
          <a:r>
            <a:rPr lang="en-GB" sz="1100" baseline="0"/>
            <a:t>- step 3: add the spike solution to the pollen and mix really well (it may take a few minutes) </a:t>
          </a:r>
        </a:p>
        <a:p>
          <a:r>
            <a:rPr lang="en-GB" sz="1100" baseline="0"/>
            <a:t>- Step 4: divide the dough in 1.5-2.5 g balls (suitable for microcolony designs)</a:t>
          </a:r>
        </a:p>
        <a:p>
          <a:endParaRPr lang="en-GB" sz="1100" baseline="0"/>
        </a:p>
        <a:p>
          <a:r>
            <a:rPr lang="en-GB" sz="1100" baseline="0"/>
            <a:t>Again, dilution will be calculated using the followung formula:</a:t>
          </a:r>
        </a:p>
        <a:p>
          <a:endParaRPr lang="en-GB" sz="1100" baseline="0"/>
        </a:p>
        <a:p>
          <a:r>
            <a:rPr lang="en-GB" sz="1100" baseline="0"/>
            <a:t>Ci * Vi = Cf * Vf  where: </a:t>
          </a:r>
        </a:p>
        <a:p>
          <a:endParaRPr lang="en-GB" sz="1100" baseline="0"/>
        </a:p>
        <a:p>
          <a:r>
            <a:rPr lang="en-GB" sz="1100" baseline="0"/>
            <a:t>Ci is the initial concentration of our stock</a:t>
          </a:r>
        </a:p>
        <a:p>
          <a:r>
            <a:rPr lang="en-GB" sz="1100" baseline="0"/>
            <a:t>Vi is the fraction (volume or weight) of the stock solution to be diluted in water first, and then added to the pollen</a:t>
          </a:r>
        </a:p>
        <a:p>
          <a:r>
            <a:rPr lang="en-GB" sz="1100" baseline="0"/>
            <a:t>Cf is the final concentration of the treated pollan ball</a:t>
          </a:r>
        </a:p>
        <a:p>
          <a:r>
            <a:rPr lang="en-GB" sz="1100" baseline="0"/>
            <a:t>Vf is the desired quantity of treated pollen dough </a:t>
          </a:r>
        </a:p>
        <a:p>
          <a:endParaRPr lang="en-GB" sz="1100" baseline="0"/>
        </a:p>
        <a:p>
          <a:r>
            <a:rPr lang="en-GB" sz="1100" u="sng" baseline="0"/>
            <a:t>Tip #1</a:t>
          </a:r>
          <a:r>
            <a:rPr lang="en-GB" sz="1100" baseline="0"/>
            <a:t>: if you set Vf to be a multiple (or sub-multiple) of Ci, you will not end up working with odd (Vi) volumes (e.g., 0.0067 ml) and your dilution protocol will be easier.</a:t>
          </a:r>
        </a:p>
        <a:p>
          <a:r>
            <a:rPr lang="en-GB" sz="1100" u="sng" baseline="0"/>
            <a:t>Tip #2</a:t>
          </a:r>
          <a:r>
            <a:rPr lang="en-GB" sz="1100" baseline="0"/>
            <a:t>: when preparing the solutions, use calibrated pipettes (there's a set dedicated to DNA in molecular which can be used for pesticides, until we have a dedicated set for pesticides. The DNA pipette set should not be moved to ecology. Never use the RNA set for pesticide use) and use them properly. This means always setting them within their range of use (check it online if you are not sure about it) and storing them vertically. Use filter tips when handling pesticides. Moreover, for accuracy, it's best to choose the kind (i.e., measure) of pipette which allows working close to its maximum setting. For example, if you need to take 200µl it's better to use a P200 at the maximum setting, than a P1000 colse to its minimum.  </a:t>
          </a:r>
        </a:p>
        <a:p>
          <a:r>
            <a:rPr lang="en-GB" sz="1100" u="sng" baseline="0"/>
            <a:t>Tip #3</a:t>
          </a:r>
          <a:r>
            <a:rPr lang="en-GB" sz="1100" baseline="0"/>
            <a:t>: When carrying out dilutions, I't good practive not to work with very small volumes. This means you should avoid designing a dilution protocol where Vi is only a few µl. You can avoid it by doing an intermediate dilution of the stock solution. In our case, we could make a 1:10 dilution of the initial stock and prepare an intermediate stock at 20mg/L (by dissolving 1ml of 200mg/l stock in 9 ml of distilled water).</a:t>
          </a:r>
        </a:p>
        <a:p>
          <a:endParaRPr lang="en-GB" sz="1100" baseline="0"/>
        </a:p>
        <a:p>
          <a:endParaRPr lang="en-GB" sz="1100" baseline="0"/>
        </a:p>
        <a:p>
          <a:r>
            <a:rPr lang="en-GB" sz="1100" baseline="0"/>
            <a:t>Note: </a:t>
          </a:r>
        </a:p>
        <a:p>
          <a:r>
            <a:rPr lang="en-GB" sz="1100" baseline="0"/>
            <a:t>there is a chance that the pollen ball will loose weight over the course of exposure, while the pesticide remains stable. In this case the pesticide concentration may increase over time. However, fluctuations in the range of 20% of the nominal concentration are usually considered acceptable in ecotoxicology. In any case it might be a good idea to change the contaminated pollen frequently over the course of exposure to minimise the risk of timely concentration of pesticide.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59AF4-68CD-724B-B107-8A10D814BD3A}">
  <dimension ref="A1"/>
  <sheetViews>
    <sheetView tabSelected="1" zoomScale="125" workbookViewId="0">
      <selection activeCell="B16" sqref="B16"/>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0727-18EB-EE44-8A19-467E08DB8B24}">
  <dimension ref="A1:AF97"/>
  <sheetViews>
    <sheetView zoomScale="75" workbookViewId="0">
      <selection activeCell="K17" sqref="K17"/>
    </sheetView>
  </sheetViews>
  <sheetFormatPr baseColWidth="10" defaultRowHeight="16" x14ac:dyDescent="0.2"/>
  <cols>
    <col min="1" max="1" width="46.33203125" bestFit="1" customWidth="1"/>
    <col min="2" max="2" width="8.33203125" bestFit="1" customWidth="1"/>
    <col min="3" max="3" width="6" bestFit="1" customWidth="1"/>
    <col min="4" max="4" width="6" customWidth="1"/>
    <col min="5" max="5" width="9.5" bestFit="1" customWidth="1"/>
    <col min="6" max="6" width="10.5" bestFit="1" customWidth="1"/>
    <col min="7" max="7" width="16" customWidth="1"/>
    <col min="8" max="8" width="20.1640625" bestFit="1" customWidth="1"/>
    <col min="9" max="9" width="19.5" customWidth="1"/>
    <col min="10" max="10" width="21" bestFit="1" customWidth="1"/>
    <col min="11" max="11" width="21.5" customWidth="1"/>
    <col min="12" max="12" width="18" bestFit="1" customWidth="1"/>
    <col min="15" max="15" width="17" bestFit="1" customWidth="1"/>
    <col min="16" max="16" width="14.33203125" bestFit="1" customWidth="1"/>
    <col min="25" max="25" width="41.83203125" bestFit="1" customWidth="1"/>
  </cols>
  <sheetData>
    <row r="1" spans="1:11" ht="16" customHeight="1" x14ac:dyDescent="0.2">
      <c r="A1" s="42" t="s">
        <v>23</v>
      </c>
      <c r="B1" s="42"/>
      <c r="C1" s="42"/>
      <c r="D1" s="42"/>
      <c r="K1" s="1"/>
    </row>
    <row r="2" spans="1:11" ht="16" customHeight="1" x14ac:dyDescent="0.2">
      <c r="A2" s="42"/>
      <c r="B2" s="42"/>
      <c r="C2" s="42"/>
      <c r="D2" s="42"/>
      <c r="K2" s="1"/>
    </row>
    <row r="3" spans="1:11" ht="17" customHeight="1" x14ac:dyDescent="0.2">
      <c r="A3" s="42"/>
      <c r="B3" s="42"/>
      <c r="C3" s="42"/>
      <c r="D3" s="42"/>
    </row>
    <row r="4" spans="1:11" ht="17" customHeight="1" x14ac:dyDescent="0.2"/>
    <row r="5" spans="1:11" ht="17" customHeight="1" x14ac:dyDescent="0.2"/>
    <row r="6" spans="1:11" ht="17" customHeight="1" x14ac:dyDescent="0.2"/>
    <row r="7" spans="1:11" ht="17" customHeight="1" x14ac:dyDescent="0.2"/>
    <row r="8" spans="1:11" ht="17" customHeight="1" x14ac:dyDescent="0.2"/>
    <row r="9" spans="1:11" ht="17" customHeight="1" x14ac:dyDescent="0.2"/>
    <row r="10" spans="1:11" ht="17" customHeight="1" x14ac:dyDescent="0.2"/>
    <row r="11" spans="1:11" ht="17" customHeight="1" x14ac:dyDescent="0.2"/>
    <row r="12" spans="1:11" ht="17" customHeight="1" x14ac:dyDescent="0.2"/>
    <row r="13" spans="1:11" ht="17" customHeight="1" x14ac:dyDescent="0.2"/>
    <row r="14" spans="1:11" ht="17" customHeight="1" x14ac:dyDescent="0.2"/>
    <row r="15" spans="1:11" ht="17" customHeight="1" x14ac:dyDescent="0.2"/>
    <row r="16" spans="1:11" ht="17" customHeight="1" x14ac:dyDescent="0.2"/>
    <row r="17" ht="17" customHeight="1" x14ac:dyDescent="0.2"/>
    <row r="18" ht="17" customHeight="1" x14ac:dyDescent="0.2"/>
    <row r="19" ht="17" customHeight="1" x14ac:dyDescent="0.2"/>
    <row r="20" ht="17" customHeight="1" x14ac:dyDescent="0.2"/>
    <row r="21" ht="17" customHeight="1" x14ac:dyDescent="0.2"/>
    <row r="22" ht="17" customHeight="1" x14ac:dyDescent="0.2"/>
    <row r="23" ht="17" customHeight="1" x14ac:dyDescent="0.2"/>
    <row r="24" ht="17" customHeight="1" x14ac:dyDescent="0.2"/>
    <row r="25" ht="17" customHeight="1" x14ac:dyDescent="0.2"/>
    <row r="26" ht="17" customHeight="1" x14ac:dyDescent="0.2"/>
    <row r="27" ht="17" customHeight="1" x14ac:dyDescent="0.2"/>
    <row r="28" ht="17" customHeight="1" x14ac:dyDescent="0.2"/>
    <row r="29" ht="17" customHeight="1" x14ac:dyDescent="0.2"/>
    <row r="30" ht="17" customHeight="1" x14ac:dyDescent="0.2"/>
    <row r="31" ht="17" customHeight="1" x14ac:dyDescent="0.2"/>
    <row r="32" ht="17" customHeight="1" thickBot="1" x14ac:dyDescent="0.25"/>
    <row r="33" spans="1:17" ht="17" customHeight="1" thickBot="1" x14ac:dyDescent="0.25">
      <c r="A33" s="48" t="s">
        <v>1</v>
      </c>
      <c r="B33" s="49"/>
      <c r="C33" s="50"/>
    </row>
    <row r="34" spans="1:17" ht="17" customHeight="1" x14ac:dyDescent="0.2">
      <c r="A34" s="17" t="s">
        <v>5</v>
      </c>
      <c r="B34" s="18">
        <v>568</v>
      </c>
      <c r="C34" s="19" t="s">
        <v>2</v>
      </c>
    </row>
    <row r="35" spans="1:17" ht="17" customHeight="1" thickBot="1" x14ac:dyDescent="0.25">
      <c r="A35" s="20" t="s">
        <v>15</v>
      </c>
      <c r="B35" s="2">
        <f>(1000*10)/B34</f>
        <v>17.6056338028169</v>
      </c>
      <c r="C35" s="21" t="s">
        <v>6</v>
      </c>
    </row>
    <row r="36" spans="1:17" ht="17" customHeight="1" thickBot="1" x14ac:dyDescent="0.25">
      <c r="C36" s="1"/>
    </row>
    <row r="37" spans="1:17" ht="17" thickBot="1" x14ac:dyDescent="0.25">
      <c r="A37" s="51" t="s">
        <v>7</v>
      </c>
      <c r="B37" s="52"/>
      <c r="C37" s="1"/>
      <c r="O37" s="47"/>
      <c r="P37" s="10"/>
      <c r="Q37" s="10"/>
    </row>
    <row r="38" spans="1:17" x14ac:dyDescent="0.2">
      <c r="A38" s="22" t="s">
        <v>8</v>
      </c>
      <c r="B38" s="23">
        <f>(B40*1000)/B39</f>
        <v>200</v>
      </c>
      <c r="F38" s="43" t="s">
        <v>21</v>
      </c>
      <c r="G38" s="45" t="s">
        <v>0</v>
      </c>
      <c r="H38" s="45"/>
      <c r="I38" s="45"/>
      <c r="J38" s="45"/>
      <c r="K38" s="46"/>
      <c r="O38" s="47"/>
    </row>
    <row r="39" spans="1:17" ht="35" customHeight="1" thickBot="1" x14ac:dyDescent="0.25">
      <c r="A39" s="24" t="s">
        <v>9</v>
      </c>
      <c r="B39" s="25">
        <v>50</v>
      </c>
      <c r="F39" s="44"/>
      <c r="G39" s="11" t="s">
        <v>4</v>
      </c>
      <c r="H39" s="12" t="s">
        <v>16</v>
      </c>
      <c r="I39" s="11" t="s">
        <v>17</v>
      </c>
      <c r="J39" s="11" t="s">
        <v>18</v>
      </c>
      <c r="K39" s="11" t="s">
        <v>20</v>
      </c>
    </row>
    <row r="40" spans="1:17" ht="17" thickBot="1" x14ac:dyDescent="0.25">
      <c r="A40" s="26" t="s">
        <v>10</v>
      </c>
      <c r="B40" s="3">
        <v>10</v>
      </c>
      <c r="F40" s="13" t="s">
        <v>22</v>
      </c>
      <c r="G40" s="14">
        <v>0.05</v>
      </c>
      <c r="H40" s="14">
        <v>33</v>
      </c>
      <c r="I40" s="14">
        <v>10</v>
      </c>
      <c r="J40" s="15">
        <f>H40*I40</f>
        <v>330</v>
      </c>
      <c r="K40" s="16">
        <v>400</v>
      </c>
    </row>
    <row r="41" spans="1:17" ht="33" customHeight="1" x14ac:dyDescent="0.2"/>
    <row r="42" spans="1:17" x14ac:dyDescent="0.2">
      <c r="O42" s="10"/>
    </row>
    <row r="43" spans="1:17" x14ac:dyDescent="0.2">
      <c r="O43" s="10"/>
    </row>
    <row r="44" spans="1:17" x14ac:dyDescent="0.2">
      <c r="D44" s="1"/>
      <c r="O44" s="10"/>
    </row>
    <row r="45" spans="1:17" x14ac:dyDescent="0.2">
      <c r="D45" s="1"/>
      <c r="O45" s="10"/>
    </row>
    <row r="46" spans="1:17" x14ac:dyDescent="0.2">
      <c r="O46" s="10"/>
    </row>
    <row r="47" spans="1:17" x14ac:dyDescent="0.2">
      <c r="O47" s="10"/>
    </row>
    <row r="48" spans="1:17" x14ac:dyDescent="0.2">
      <c r="O48" s="10"/>
    </row>
    <row r="49" spans="2:15" x14ac:dyDescent="0.2">
      <c r="O49" s="10"/>
    </row>
    <row r="50" spans="2:15" x14ac:dyDescent="0.2">
      <c r="O50" s="10"/>
    </row>
    <row r="51" spans="2:15" x14ac:dyDescent="0.2">
      <c r="O51" s="10"/>
    </row>
    <row r="52" spans="2:15" x14ac:dyDescent="0.2">
      <c r="O52" s="10"/>
    </row>
    <row r="53" spans="2:15" x14ac:dyDescent="0.2">
      <c r="O53" s="10"/>
    </row>
    <row r="54" spans="2:15" x14ac:dyDescent="0.2">
      <c r="O54" s="10"/>
    </row>
    <row r="55" spans="2:15" ht="17" thickBot="1" x14ac:dyDescent="0.25">
      <c r="O55" s="10"/>
    </row>
    <row r="56" spans="2:15" ht="17" thickBot="1" x14ac:dyDescent="0.25">
      <c r="B56" t="s">
        <v>3</v>
      </c>
      <c r="F56" s="39" t="s">
        <v>11</v>
      </c>
      <c r="G56" s="40"/>
      <c r="H56" s="40"/>
      <c r="I56" s="40"/>
      <c r="J56" s="40"/>
      <c r="K56" s="40"/>
      <c r="L56" s="40"/>
      <c r="M56" s="41"/>
      <c r="O56" s="10"/>
    </row>
    <row r="57" spans="2:15" ht="97" customHeight="1" x14ac:dyDescent="0.2">
      <c r="F57" s="34" t="s">
        <v>12</v>
      </c>
      <c r="G57" s="35" t="s">
        <v>24</v>
      </c>
      <c r="H57" s="36" t="s">
        <v>25</v>
      </c>
      <c r="I57" s="35" t="s">
        <v>26</v>
      </c>
      <c r="J57" s="37" t="s">
        <v>27</v>
      </c>
      <c r="K57" s="36" t="s">
        <v>30</v>
      </c>
      <c r="L57" s="36" t="s">
        <v>13</v>
      </c>
      <c r="M57" s="38" t="s">
        <v>14</v>
      </c>
      <c r="O57" s="10"/>
    </row>
    <row r="58" spans="2:15" x14ac:dyDescent="0.2">
      <c r="F58" s="5"/>
      <c r="G58" s="6"/>
      <c r="H58" s="27"/>
      <c r="I58" s="7"/>
      <c r="J58" s="28"/>
      <c r="K58" s="29"/>
      <c r="L58" s="29"/>
      <c r="M58" s="30"/>
      <c r="O58" s="10"/>
    </row>
    <row r="59" spans="2:15" x14ac:dyDescent="0.2">
      <c r="F59" s="5" t="str">
        <f>F40</f>
        <v>Sulfoxaflor</v>
      </c>
      <c r="G59" s="6">
        <v>20</v>
      </c>
      <c r="H59" s="31">
        <f>I59*J59/G59</f>
        <v>1</v>
      </c>
      <c r="I59" s="32">
        <f>G40</f>
        <v>0.05</v>
      </c>
      <c r="J59" s="28">
        <v>400</v>
      </c>
      <c r="K59" s="31">
        <f>J59-L59-H59</f>
        <v>279</v>
      </c>
      <c r="L59" s="33">
        <f>M59*J59/100</f>
        <v>120</v>
      </c>
      <c r="M59" s="30">
        <v>30</v>
      </c>
      <c r="O59" s="10"/>
    </row>
    <row r="60" spans="2:15" x14ac:dyDescent="0.2">
      <c r="F60" s="5" t="s">
        <v>19</v>
      </c>
      <c r="G60" s="32">
        <v>0</v>
      </c>
      <c r="H60" s="31">
        <f>H59</f>
        <v>1</v>
      </c>
      <c r="I60" s="32">
        <v>0</v>
      </c>
      <c r="J60" s="28">
        <v>400</v>
      </c>
      <c r="K60" s="31">
        <f>J60-L60-H60</f>
        <v>279</v>
      </c>
      <c r="L60" s="33">
        <f>M60*J60/100</f>
        <v>120</v>
      </c>
      <c r="M60" s="30">
        <v>30</v>
      </c>
      <c r="O60" s="10"/>
    </row>
    <row r="83" spans="6:32" x14ac:dyDescent="0.2">
      <c r="I83" s="8"/>
    </row>
    <row r="84" spans="6:32" x14ac:dyDescent="0.2">
      <c r="I84" s="8"/>
    </row>
    <row r="85" spans="6:32" x14ac:dyDescent="0.2">
      <c r="F85" t="s">
        <v>3</v>
      </c>
      <c r="I85" s="8"/>
    </row>
    <row r="86" spans="6:32" x14ac:dyDescent="0.2">
      <c r="I86" s="8"/>
    </row>
    <row r="87" spans="6:32" x14ac:dyDescent="0.2">
      <c r="I87" s="8"/>
    </row>
    <row r="88" spans="6:32" x14ac:dyDescent="0.2">
      <c r="I88" s="8"/>
    </row>
    <row r="89" spans="6:32" x14ac:dyDescent="0.2">
      <c r="I89" s="8"/>
    </row>
    <row r="90" spans="6:32" x14ac:dyDescent="0.2">
      <c r="I90" s="8"/>
    </row>
    <row r="94" spans="6:32" x14ac:dyDescent="0.2">
      <c r="AC94" s="4"/>
      <c r="AF94" s="9"/>
    </row>
    <row r="95" spans="6:32" x14ac:dyDescent="0.2">
      <c r="H95" t="s">
        <v>3</v>
      </c>
      <c r="N95" s="4"/>
      <c r="T95" s="4"/>
      <c r="AC95" s="4"/>
      <c r="AF95" s="9"/>
    </row>
    <row r="96" spans="6:32" x14ac:dyDescent="0.2">
      <c r="N96" s="4"/>
      <c r="AC96" s="4"/>
      <c r="AF96" s="9"/>
    </row>
    <row r="97" spans="14:32" x14ac:dyDescent="0.2">
      <c r="N97" s="4"/>
      <c r="AC97" s="4"/>
      <c r="AF97" s="9"/>
    </row>
  </sheetData>
  <mergeCells count="7">
    <mergeCell ref="F56:M56"/>
    <mergeCell ref="A1:D3"/>
    <mergeCell ref="F38:F39"/>
    <mergeCell ref="G38:K38"/>
    <mergeCell ref="O37:O38"/>
    <mergeCell ref="A33:C33"/>
    <mergeCell ref="A37:B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9C69-8CF9-E447-9C50-8EE502EF7CC5}">
  <dimension ref="A1:AF97"/>
  <sheetViews>
    <sheetView zoomScale="66" workbookViewId="0">
      <selection activeCell="A58" sqref="A58"/>
    </sheetView>
  </sheetViews>
  <sheetFormatPr baseColWidth="10" defaultRowHeight="16" x14ac:dyDescent="0.2"/>
  <cols>
    <col min="1" max="1" width="46.33203125" bestFit="1" customWidth="1"/>
    <col min="2" max="2" width="8.33203125" bestFit="1" customWidth="1"/>
    <col min="3" max="3" width="6" bestFit="1" customWidth="1"/>
    <col min="4" max="4" width="6" customWidth="1"/>
    <col min="5" max="5" width="9.5" bestFit="1" customWidth="1"/>
    <col min="6" max="6" width="10.5" bestFit="1" customWidth="1"/>
    <col min="7" max="7" width="16" customWidth="1"/>
    <col min="8" max="8" width="20.1640625" bestFit="1" customWidth="1"/>
    <col min="9" max="9" width="19.5" customWidth="1"/>
    <col min="10" max="10" width="21" bestFit="1" customWidth="1"/>
    <col min="11" max="11" width="21.5" customWidth="1"/>
    <col min="12" max="12" width="18" bestFit="1" customWidth="1"/>
    <col min="15" max="15" width="17" bestFit="1" customWidth="1"/>
    <col min="16" max="16" width="14.33203125" bestFit="1" customWidth="1"/>
    <col min="25" max="25" width="41.83203125" bestFit="1" customWidth="1"/>
  </cols>
  <sheetData>
    <row r="1" spans="1:11" ht="16" customHeight="1" x14ac:dyDescent="0.2">
      <c r="A1" s="42" t="s">
        <v>28</v>
      </c>
      <c r="B1" s="42"/>
      <c r="C1" s="42"/>
      <c r="D1" s="42"/>
      <c r="K1" s="1"/>
    </row>
    <row r="2" spans="1:11" ht="16" customHeight="1" x14ac:dyDescent="0.2">
      <c r="A2" s="42"/>
      <c r="B2" s="42"/>
      <c r="C2" s="42"/>
      <c r="D2" s="42"/>
      <c r="K2" s="1"/>
    </row>
    <row r="3" spans="1:11" ht="17" customHeight="1" x14ac:dyDescent="0.2">
      <c r="A3" s="42"/>
      <c r="B3" s="42"/>
      <c r="C3" s="42"/>
      <c r="D3" s="42"/>
    </row>
    <row r="4" spans="1:11" ht="17" customHeight="1" x14ac:dyDescent="0.2"/>
    <row r="5" spans="1:11" ht="17" customHeight="1" x14ac:dyDescent="0.2"/>
    <row r="6" spans="1:11" ht="17" customHeight="1" x14ac:dyDescent="0.2"/>
    <row r="7" spans="1:11" ht="17" customHeight="1" x14ac:dyDescent="0.2"/>
    <row r="8" spans="1:11" ht="17" customHeight="1" x14ac:dyDescent="0.2"/>
    <row r="9" spans="1:11" ht="17" customHeight="1" x14ac:dyDescent="0.2"/>
    <row r="10" spans="1:11" ht="17" customHeight="1" x14ac:dyDescent="0.2"/>
    <row r="11" spans="1:11" ht="17" customHeight="1" x14ac:dyDescent="0.2"/>
    <row r="12" spans="1:11" ht="17" customHeight="1" x14ac:dyDescent="0.2"/>
    <row r="13" spans="1:11" ht="17" customHeight="1" x14ac:dyDescent="0.2"/>
    <row r="14" spans="1:11" ht="17" customHeight="1" x14ac:dyDescent="0.2"/>
    <row r="15" spans="1:11" ht="17" customHeight="1" x14ac:dyDescent="0.2"/>
    <row r="16" spans="1:11" ht="17" customHeight="1" x14ac:dyDescent="0.2"/>
    <row r="17" ht="17" customHeight="1" x14ac:dyDescent="0.2"/>
    <row r="18" ht="17" customHeight="1" x14ac:dyDescent="0.2"/>
    <row r="19" ht="17" customHeight="1" x14ac:dyDescent="0.2"/>
    <row r="20" ht="17" customHeight="1" x14ac:dyDescent="0.2"/>
    <row r="21" ht="17" customHeight="1" x14ac:dyDescent="0.2"/>
    <row r="22" ht="17" customHeight="1" x14ac:dyDescent="0.2"/>
    <row r="23" ht="17" customHeight="1" x14ac:dyDescent="0.2"/>
    <row r="24" ht="17" customHeight="1" x14ac:dyDescent="0.2"/>
    <row r="25" ht="17" customHeight="1" x14ac:dyDescent="0.2"/>
    <row r="26" ht="17" customHeight="1" x14ac:dyDescent="0.2"/>
    <row r="27" ht="17" customHeight="1" x14ac:dyDescent="0.2"/>
    <row r="28" ht="17" customHeight="1" x14ac:dyDescent="0.2"/>
    <row r="29" ht="17" customHeight="1" x14ac:dyDescent="0.2"/>
    <row r="30" ht="17" customHeight="1" x14ac:dyDescent="0.2"/>
    <row r="31" ht="17" customHeight="1" x14ac:dyDescent="0.2"/>
    <row r="32" ht="17" customHeight="1" thickBot="1" x14ac:dyDescent="0.25"/>
    <row r="33" spans="1:17" ht="17" customHeight="1" thickBot="1" x14ac:dyDescent="0.25">
      <c r="A33" s="48" t="s">
        <v>1</v>
      </c>
      <c r="B33" s="49"/>
      <c r="C33" s="50"/>
    </row>
    <row r="34" spans="1:17" ht="17" customHeight="1" x14ac:dyDescent="0.2">
      <c r="A34" s="17" t="s">
        <v>5</v>
      </c>
      <c r="B34" s="18">
        <v>568</v>
      </c>
      <c r="C34" s="19" t="s">
        <v>2</v>
      </c>
    </row>
    <row r="35" spans="1:17" ht="17" customHeight="1" thickBot="1" x14ac:dyDescent="0.25">
      <c r="A35" s="20" t="s">
        <v>15</v>
      </c>
      <c r="B35" s="2">
        <f>(1000*10)/B34</f>
        <v>17.6056338028169</v>
      </c>
      <c r="C35" s="21" t="s">
        <v>6</v>
      </c>
    </row>
    <row r="36" spans="1:17" ht="17" customHeight="1" thickBot="1" x14ac:dyDescent="0.25">
      <c r="C36" s="1"/>
    </row>
    <row r="37" spans="1:17" ht="17" thickBot="1" x14ac:dyDescent="0.25">
      <c r="A37" s="51" t="s">
        <v>7</v>
      </c>
      <c r="B37" s="52"/>
      <c r="C37" s="1"/>
      <c r="O37" s="47"/>
      <c r="P37" s="10"/>
      <c r="Q37" s="10"/>
    </row>
    <row r="38" spans="1:17" x14ac:dyDescent="0.2">
      <c r="A38" s="22" t="s">
        <v>8</v>
      </c>
      <c r="B38" s="23">
        <f>(B40*1000)/B39</f>
        <v>200</v>
      </c>
      <c r="F38" s="43" t="s">
        <v>21</v>
      </c>
      <c r="G38" s="45" t="s">
        <v>0</v>
      </c>
      <c r="H38" s="45"/>
      <c r="I38" s="45"/>
      <c r="J38" s="45"/>
      <c r="K38" s="46"/>
      <c r="O38" s="47"/>
    </row>
    <row r="39" spans="1:17" ht="35" customHeight="1" thickBot="1" x14ac:dyDescent="0.25">
      <c r="A39" s="24" t="s">
        <v>9</v>
      </c>
      <c r="B39" s="25">
        <v>50</v>
      </c>
      <c r="F39" s="44"/>
      <c r="G39" s="11" t="s">
        <v>4</v>
      </c>
      <c r="H39" s="12" t="s">
        <v>35</v>
      </c>
      <c r="I39" s="11" t="s">
        <v>37</v>
      </c>
      <c r="J39" s="11" t="s">
        <v>36</v>
      </c>
      <c r="K39" s="11" t="s">
        <v>20</v>
      </c>
    </row>
    <row r="40" spans="1:17" ht="17" thickBot="1" x14ac:dyDescent="0.25">
      <c r="A40" s="26" t="s">
        <v>10</v>
      </c>
      <c r="B40" s="3">
        <v>10</v>
      </c>
      <c r="F40" s="13" t="s">
        <v>22</v>
      </c>
      <c r="G40" s="14">
        <v>0.05</v>
      </c>
      <c r="H40" s="14">
        <v>33</v>
      </c>
      <c r="I40" s="14">
        <v>2.5</v>
      </c>
      <c r="J40" s="15">
        <f>H40*I40</f>
        <v>82.5</v>
      </c>
      <c r="K40" s="16">
        <v>100</v>
      </c>
    </row>
    <row r="41" spans="1:17" ht="33" customHeight="1" x14ac:dyDescent="0.2"/>
    <row r="42" spans="1:17" x14ac:dyDescent="0.2">
      <c r="O42" s="10"/>
    </row>
    <row r="43" spans="1:17" x14ac:dyDescent="0.2">
      <c r="O43" s="10"/>
    </row>
    <row r="44" spans="1:17" x14ac:dyDescent="0.2">
      <c r="D44" s="1"/>
      <c r="O44" s="10"/>
    </row>
    <row r="45" spans="1:17" x14ac:dyDescent="0.2">
      <c r="D45" s="1"/>
      <c r="O45" s="10"/>
    </row>
    <row r="46" spans="1:17" x14ac:dyDescent="0.2">
      <c r="O46" s="10"/>
    </row>
    <row r="47" spans="1:17" x14ac:dyDescent="0.2">
      <c r="O47" s="10"/>
    </row>
    <row r="48" spans="1:17" x14ac:dyDescent="0.2">
      <c r="O48" s="10"/>
    </row>
    <row r="49" spans="2:15" x14ac:dyDescent="0.2">
      <c r="O49" s="10"/>
    </row>
    <row r="50" spans="2:15" x14ac:dyDescent="0.2">
      <c r="O50" s="10"/>
    </row>
    <row r="51" spans="2:15" x14ac:dyDescent="0.2">
      <c r="O51" s="10"/>
    </row>
    <row r="52" spans="2:15" x14ac:dyDescent="0.2">
      <c r="O52" s="10"/>
    </row>
    <row r="53" spans="2:15" x14ac:dyDescent="0.2">
      <c r="O53" s="10"/>
    </row>
    <row r="54" spans="2:15" x14ac:dyDescent="0.2">
      <c r="O54" s="10"/>
    </row>
    <row r="55" spans="2:15" ht="17" thickBot="1" x14ac:dyDescent="0.25">
      <c r="O55" s="10"/>
    </row>
    <row r="56" spans="2:15" ht="17" thickBot="1" x14ac:dyDescent="0.25">
      <c r="B56" t="s">
        <v>3</v>
      </c>
      <c r="F56" s="39" t="s">
        <v>11</v>
      </c>
      <c r="G56" s="40"/>
      <c r="H56" s="40"/>
      <c r="I56" s="40"/>
      <c r="J56" s="40"/>
      <c r="K56" s="40"/>
      <c r="L56" s="40"/>
      <c r="M56" s="41"/>
      <c r="O56" s="10"/>
    </row>
    <row r="57" spans="2:15" ht="97" customHeight="1" x14ac:dyDescent="0.2">
      <c r="F57" s="34" t="s">
        <v>12</v>
      </c>
      <c r="G57" s="35" t="s">
        <v>24</v>
      </c>
      <c r="H57" s="36" t="s">
        <v>25</v>
      </c>
      <c r="I57" s="35" t="s">
        <v>31</v>
      </c>
      <c r="J57" s="37" t="s">
        <v>32</v>
      </c>
      <c r="K57" s="36" t="s">
        <v>33</v>
      </c>
      <c r="L57" s="36" t="s">
        <v>34</v>
      </c>
      <c r="M57" s="38" t="s">
        <v>29</v>
      </c>
      <c r="O57" s="10"/>
    </row>
    <row r="58" spans="2:15" x14ac:dyDescent="0.2">
      <c r="F58" s="5"/>
      <c r="G58" s="6"/>
      <c r="H58" s="27"/>
      <c r="I58" s="7"/>
      <c r="J58" s="28"/>
      <c r="K58" s="29"/>
      <c r="L58" s="29"/>
      <c r="M58" s="30"/>
      <c r="O58" s="10"/>
    </row>
    <row r="59" spans="2:15" x14ac:dyDescent="0.2">
      <c r="F59" s="5" t="str">
        <f>F40</f>
        <v>Sulfoxaflor</v>
      </c>
      <c r="G59" s="6">
        <v>20</v>
      </c>
      <c r="H59" s="31">
        <f>I59*J59/G59</f>
        <v>0.25</v>
      </c>
      <c r="I59" s="32">
        <f>G40</f>
        <v>0.05</v>
      </c>
      <c r="J59" s="28">
        <v>100</v>
      </c>
      <c r="K59" s="31">
        <f>J59-L59-H59</f>
        <v>19.75</v>
      </c>
      <c r="L59" s="33">
        <f>M59*J59/100</f>
        <v>80</v>
      </c>
      <c r="M59" s="30">
        <v>80</v>
      </c>
      <c r="O59" s="10"/>
    </row>
    <row r="60" spans="2:15" x14ac:dyDescent="0.2">
      <c r="F60" s="5" t="s">
        <v>19</v>
      </c>
      <c r="G60" s="32">
        <v>0</v>
      </c>
      <c r="H60" s="31">
        <f>H59</f>
        <v>0.25</v>
      </c>
      <c r="I60" s="32">
        <v>0</v>
      </c>
      <c r="J60" s="28">
        <v>100</v>
      </c>
      <c r="K60" s="31">
        <f>J60-L60-H60</f>
        <v>19.75</v>
      </c>
      <c r="L60" s="33">
        <f>M60*J60/100</f>
        <v>80</v>
      </c>
      <c r="M60" s="30">
        <v>80</v>
      </c>
      <c r="O60" s="10"/>
    </row>
    <row r="83" spans="6:32" x14ac:dyDescent="0.2">
      <c r="I83" s="8"/>
    </row>
    <row r="84" spans="6:32" x14ac:dyDescent="0.2">
      <c r="I84" s="8"/>
    </row>
    <row r="85" spans="6:32" x14ac:dyDescent="0.2">
      <c r="F85" t="s">
        <v>3</v>
      </c>
      <c r="I85" s="8"/>
    </row>
    <row r="86" spans="6:32" x14ac:dyDescent="0.2">
      <c r="I86" s="8"/>
    </row>
    <row r="87" spans="6:32" x14ac:dyDescent="0.2">
      <c r="I87" s="8"/>
    </row>
    <row r="88" spans="6:32" x14ac:dyDescent="0.2">
      <c r="I88" s="8"/>
    </row>
    <row r="89" spans="6:32" x14ac:dyDescent="0.2">
      <c r="I89" s="8"/>
    </row>
    <row r="90" spans="6:32" x14ac:dyDescent="0.2">
      <c r="I90" s="8"/>
    </row>
    <row r="94" spans="6:32" x14ac:dyDescent="0.2">
      <c r="AC94" s="4"/>
      <c r="AF94" s="9"/>
    </row>
    <row r="95" spans="6:32" x14ac:dyDescent="0.2">
      <c r="H95" t="s">
        <v>3</v>
      </c>
      <c r="N95" s="4"/>
      <c r="T95" s="4"/>
      <c r="AC95" s="4"/>
      <c r="AF95" s="9"/>
    </row>
    <row r="96" spans="6:32" x14ac:dyDescent="0.2">
      <c r="N96" s="4"/>
      <c r="AC96" s="4"/>
      <c r="AF96" s="9"/>
    </row>
    <row r="97" spans="14:32" x14ac:dyDescent="0.2">
      <c r="N97" s="4"/>
      <c r="AC97" s="4"/>
      <c r="AF97" s="9"/>
    </row>
  </sheetData>
  <mergeCells count="7">
    <mergeCell ref="A1:D3"/>
    <mergeCell ref="F56:M56"/>
    <mergeCell ref="A33:C33"/>
    <mergeCell ref="A37:B37"/>
    <mergeCell ref="O37:O38"/>
    <mergeCell ref="F38:F39"/>
    <mergeCell ref="G38:K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Preliminary info</vt:lpstr>
      <vt:lpstr>syrup</vt:lpstr>
      <vt:lpstr>pollen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c:creator>
  <cp:lastModifiedBy>AL</cp:lastModifiedBy>
  <dcterms:created xsi:type="dcterms:W3CDTF">2020-10-08T06:52:48Z</dcterms:created>
  <dcterms:modified xsi:type="dcterms:W3CDTF">2020-10-08T12:21:44Z</dcterms:modified>
</cp:coreProperties>
</file>