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deJ\Dropbox\HF thromboxane Study\Databases 2022\"/>
    </mc:Choice>
  </mc:AlternateContent>
  <xr:revisionPtr revIDLastSave="0" documentId="13_ncr:1_{38127B28-F6DB-412F-B0C8-A0D3C5AE88AA}" xr6:coauthVersionLast="47" xr6:coauthVersionMax="47" xr10:uidLastSave="{00000000-0000-0000-0000-000000000000}"/>
  <bookViews>
    <workbookView xWindow="-120" yWindow="-120" windowWidth="24240" windowHeight="17640" tabRatio="734" xr2:uid="{00000000-000D-0000-FFFF-FFFF00000000}"/>
  </bookViews>
  <sheets>
    <sheet name="Combined RHC Cohort " sheetId="3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U43" i="37" l="1"/>
  <c r="CT47" i="37" l="1"/>
  <c r="CU47" i="37" s="1"/>
  <c r="CT46" i="37"/>
  <c r="CU46" i="37" s="1"/>
  <c r="CT45" i="37"/>
  <c r="CU45" i="37" s="1"/>
  <c r="CT44" i="37"/>
  <c r="CU44" i="37" s="1"/>
  <c r="CQ105" i="37" l="1"/>
  <c r="CR105" i="37" s="1"/>
  <c r="CQ104" i="37"/>
  <c r="CR104" i="37" s="1"/>
  <c r="CQ103" i="37"/>
  <c r="CR103" i="37" s="1"/>
  <c r="CQ102" i="37"/>
  <c r="CR102" i="37" s="1"/>
  <c r="CQ101" i="37"/>
  <c r="CR101" i="37" s="1"/>
  <c r="CQ100" i="37"/>
  <c r="CR100" i="37" s="1"/>
  <c r="CQ99" i="37"/>
  <c r="CR99" i="37" s="1"/>
  <c r="CQ98" i="37"/>
  <c r="CR98" i="37" s="1"/>
  <c r="CQ97" i="37"/>
  <c r="CR97" i="37" s="1"/>
  <c r="CQ96" i="37"/>
  <c r="CR96" i="37" s="1"/>
  <c r="CQ95" i="37"/>
  <c r="CR95" i="37" s="1"/>
  <c r="CQ94" i="37"/>
  <c r="CR94" i="37" s="1"/>
  <c r="CQ93" i="37"/>
  <c r="CR93" i="37" s="1"/>
  <c r="CQ92" i="37"/>
  <c r="CR92" i="37" s="1"/>
  <c r="CQ91" i="37"/>
  <c r="CR91" i="37" s="1"/>
  <c r="CQ90" i="37"/>
  <c r="CR90" i="37" s="1"/>
  <c r="CQ89" i="37"/>
  <c r="CR89" i="37" s="1"/>
  <c r="CQ88" i="37"/>
  <c r="CR88" i="37" s="1"/>
  <c r="CQ86" i="37"/>
  <c r="CR86" i="37" s="1"/>
  <c r="CQ85" i="37"/>
  <c r="CR85" i="37" s="1"/>
  <c r="CQ84" i="37"/>
  <c r="CR84" i="37" s="1"/>
  <c r="CQ83" i="37"/>
  <c r="CR83" i="37" s="1"/>
  <c r="CQ82" i="37"/>
  <c r="CR82" i="37" s="1"/>
  <c r="CQ81" i="37"/>
  <c r="CR81" i="37" s="1"/>
  <c r="CQ80" i="37"/>
  <c r="CR80" i="37" s="1"/>
  <c r="CQ79" i="37"/>
  <c r="CR79" i="37" s="1"/>
  <c r="CQ78" i="37"/>
  <c r="CR78" i="37" s="1"/>
  <c r="CQ77" i="37"/>
  <c r="CR77" i="37" s="1"/>
  <c r="CQ76" i="37"/>
  <c r="CR76" i="37" s="1"/>
  <c r="CQ75" i="37"/>
  <c r="CR75" i="37" s="1"/>
  <c r="CQ74" i="37"/>
  <c r="CR74" i="37" s="1"/>
  <c r="CQ73" i="37"/>
  <c r="CR73" i="37" s="1"/>
  <c r="CQ72" i="37"/>
  <c r="CR72" i="37" s="1"/>
  <c r="CQ71" i="37"/>
  <c r="CR71" i="37" s="1"/>
  <c r="CQ70" i="37"/>
  <c r="CR70" i="37" s="1"/>
  <c r="CQ69" i="37"/>
  <c r="CR69" i="37" s="1"/>
  <c r="CQ68" i="37"/>
  <c r="CR68" i="37" s="1"/>
  <c r="CQ67" i="37"/>
  <c r="CR67" i="37" s="1"/>
  <c r="CQ66" i="37"/>
  <c r="CR66" i="37" s="1"/>
  <c r="CQ65" i="37"/>
  <c r="CR65" i="37" s="1"/>
  <c r="CQ64" i="37"/>
  <c r="CR64" i="37" s="1"/>
  <c r="CQ63" i="37"/>
  <c r="CR63" i="37" s="1"/>
  <c r="CQ62" i="37"/>
  <c r="CR62" i="37" s="1"/>
  <c r="CQ61" i="37"/>
  <c r="CR61" i="37" s="1"/>
  <c r="CQ60" i="37"/>
  <c r="CR60" i="37" s="1"/>
  <c r="CQ59" i="37"/>
  <c r="CR59" i="37" s="1"/>
  <c r="CQ58" i="37"/>
  <c r="CR58" i="37" s="1"/>
  <c r="CQ57" i="37"/>
  <c r="CR57" i="37" s="1"/>
  <c r="CQ56" i="37"/>
  <c r="CR56" i="37" s="1"/>
  <c r="CQ55" i="37"/>
  <c r="CR55" i="37" s="1"/>
  <c r="CQ54" i="37"/>
  <c r="CR54" i="37" s="1"/>
  <c r="CQ53" i="37"/>
  <c r="CR53" i="37" s="1"/>
  <c r="CQ52" i="37"/>
  <c r="CR52" i="37" s="1"/>
  <c r="CQ51" i="37"/>
  <c r="CR51" i="37" s="1"/>
  <c r="CQ50" i="37"/>
  <c r="CR50" i="37" s="1"/>
  <c r="CQ49" i="37"/>
  <c r="CR49" i="37" s="1"/>
  <c r="CQ48" i="37"/>
  <c r="CR48" i="37" s="1"/>
  <c r="CQ47" i="37"/>
  <c r="CR47" i="37" s="1"/>
  <c r="CQ46" i="37"/>
  <c r="CR46" i="37" s="1"/>
  <c r="CQ45" i="37"/>
  <c r="CR45" i="37" s="1"/>
  <c r="CQ44" i="37"/>
  <c r="CR44" i="37" s="1"/>
  <c r="CQ43" i="37"/>
  <c r="CR43" i="37" s="1"/>
  <c r="CQ42" i="37"/>
  <c r="CR42" i="37" s="1"/>
  <c r="CQ41" i="37"/>
  <c r="CR41" i="37" s="1"/>
  <c r="CQ40" i="37"/>
  <c r="CR40" i="37" s="1"/>
  <c r="CQ39" i="37"/>
  <c r="CR39" i="37" s="1"/>
  <c r="CQ38" i="37"/>
  <c r="CR38" i="37" s="1"/>
  <c r="CQ37" i="37"/>
  <c r="CR37" i="37" s="1"/>
  <c r="CQ36" i="37"/>
  <c r="CR36" i="37" s="1"/>
  <c r="CQ35" i="37"/>
  <c r="CR35" i="37" s="1"/>
  <c r="CQ34" i="37"/>
  <c r="CR34" i="37" s="1"/>
  <c r="CQ33" i="37"/>
  <c r="CR33" i="37" s="1"/>
  <c r="CQ32" i="37"/>
  <c r="CR32" i="37" s="1"/>
  <c r="CQ31" i="37"/>
  <c r="CR31" i="37" s="1"/>
  <c r="CQ30" i="37"/>
  <c r="CR30" i="37" s="1"/>
  <c r="CQ29" i="37"/>
  <c r="CR29" i="37" s="1"/>
  <c r="CQ28" i="37"/>
  <c r="CR28" i="37" s="1"/>
  <c r="CQ27" i="37"/>
  <c r="CR27" i="37" s="1"/>
  <c r="CQ26" i="37"/>
  <c r="CR26" i="37" s="1"/>
  <c r="CQ25" i="37"/>
  <c r="CR25" i="37" s="1"/>
  <c r="CQ24" i="37"/>
  <c r="CR24" i="37" s="1"/>
  <c r="CQ23" i="37"/>
  <c r="CR23" i="37" s="1"/>
  <c r="CQ22" i="37"/>
  <c r="CR22" i="37" s="1"/>
  <c r="CQ21" i="37"/>
  <c r="CR21" i="37" s="1"/>
  <c r="CQ20" i="37"/>
  <c r="CR20" i="37" s="1"/>
  <c r="CQ19" i="37"/>
  <c r="CR19" i="37" s="1"/>
  <c r="CQ18" i="37"/>
  <c r="CR18" i="37" s="1"/>
  <c r="CQ17" i="37"/>
  <c r="CR17" i="37" s="1"/>
  <c r="CQ16" i="37"/>
  <c r="CR16" i="37" s="1"/>
  <c r="CQ15" i="37"/>
  <c r="CR15" i="37" s="1"/>
  <c r="CQ14" i="37"/>
  <c r="CR14" i="37" s="1"/>
  <c r="CQ13" i="37"/>
  <c r="CR13" i="37" s="1"/>
  <c r="CQ12" i="37"/>
  <c r="CR12" i="37" s="1"/>
  <c r="CQ11" i="37"/>
  <c r="CR11" i="37" s="1"/>
  <c r="CQ10" i="37"/>
  <c r="CR10" i="37" s="1"/>
  <c r="CQ9" i="37"/>
  <c r="CR9" i="37" s="1"/>
  <c r="CQ8" i="37"/>
  <c r="CR8" i="37" s="1"/>
  <c r="CQ7" i="37"/>
  <c r="CR7" i="37" s="1"/>
  <c r="CQ6" i="37"/>
  <c r="CR6" i="37" s="1"/>
  <c r="CQ5" i="37"/>
  <c r="CR5" i="37" s="1"/>
  <c r="CQ4" i="37"/>
  <c r="CR4" i="37" s="1"/>
  <c r="CQ3" i="37"/>
  <c r="CR3" i="37" s="1"/>
  <c r="CQ2" i="37"/>
  <c r="CR2" i="37" s="1"/>
  <c r="CL47" i="37" l="1"/>
  <c r="CL46" i="37"/>
  <c r="CL45" i="37"/>
  <c r="CL44" i="37" l="1"/>
  <c r="CT105" i="37"/>
  <c r="CU105" i="37" s="1"/>
  <c r="CT104" i="37"/>
  <c r="CU104" i="37" s="1"/>
  <c r="CT103" i="37"/>
  <c r="CU103" i="37" s="1"/>
  <c r="CT102" i="37"/>
  <c r="CU102" i="37" s="1"/>
  <c r="CT101" i="37"/>
  <c r="CU101" i="37" s="1"/>
  <c r="CT100" i="37"/>
  <c r="CU100" i="37" s="1"/>
  <c r="CT99" i="37"/>
  <c r="CU99" i="37" s="1"/>
  <c r="CT98" i="37"/>
  <c r="CU98" i="37" s="1"/>
  <c r="CT97" i="37"/>
  <c r="CU97" i="37" s="1"/>
  <c r="CT96" i="37"/>
  <c r="CU96" i="37" s="1"/>
  <c r="CT95" i="37"/>
  <c r="CU95" i="37" s="1"/>
  <c r="CT94" i="37"/>
  <c r="CU94" i="37" s="1"/>
  <c r="CT93" i="37"/>
  <c r="CU93" i="37" s="1"/>
  <c r="CT92" i="37"/>
  <c r="CU92" i="37" s="1"/>
  <c r="CT91" i="37"/>
  <c r="CU91" i="37" s="1"/>
  <c r="CT90" i="37"/>
  <c r="CU90" i="37" s="1"/>
  <c r="CT89" i="37"/>
  <c r="CU89" i="37" s="1"/>
  <c r="CT88" i="37"/>
  <c r="CU88" i="37" s="1"/>
  <c r="CT87" i="37"/>
  <c r="CU87" i="37" s="1"/>
  <c r="CT86" i="37"/>
  <c r="CU86" i="37" s="1"/>
  <c r="CT85" i="37"/>
  <c r="CU85" i="37" s="1"/>
  <c r="CO47" i="37" l="1"/>
  <c r="CO46" i="37"/>
  <c r="CO45" i="37"/>
  <c r="CO44" i="37"/>
  <c r="CN47" i="37"/>
  <c r="CN46" i="37"/>
  <c r="CN45" i="37"/>
  <c r="CN44" i="37"/>
  <c r="CT84" i="37"/>
  <c r="CU84" i="37" s="1"/>
  <c r="CT83" i="37"/>
  <c r="CU83" i="37" s="1"/>
  <c r="CT82" i="37"/>
  <c r="CU82" i="37" s="1"/>
  <c r="CT81" i="37"/>
  <c r="CU81" i="37" s="1"/>
  <c r="CT80" i="37"/>
  <c r="CU80" i="37" s="1"/>
  <c r="CT79" i="37"/>
  <c r="CU79" i="37" s="1"/>
  <c r="CT78" i="37"/>
  <c r="CU78" i="37" s="1"/>
  <c r="CT77" i="37"/>
  <c r="CU77" i="37" s="1"/>
  <c r="CT76" i="37"/>
  <c r="CU76" i="37" s="1"/>
  <c r="CT75" i="37"/>
  <c r="CU75" i="37" s="1"/>
  <c r="CT74" i="37"/>
  <c r="CU74" i="37" s="1"/>
  <c r="CT73" i="37"/>
  <c r="CU73" i="37" s="1"/>
  <c r="CT72" i="37"/>
  <c r="CU72" i="37" s="1"/>
  <c r="CT71" i="37"/>
  <c r="CU71" i="37" s="1"/>
  <c r="CT70" i="37"/>
  <c r="CU70" i="37" s="1"/>
  <c r="CT69" i="37"/>
  <c r="CU69" i="37" s="1"/>
  <c r="CT68" i="37"/>
  <c r="CU68" i="37" s="1"/>
  <c r="CT67" i="37"/>
  <c r="CU67" i="37" s="1"/>
  <c r="CT66" i="37"/>
  <c r="CU66" i="37" s="1"/>
  <c r="CT65" i="37"/>
  <c r="CU65" i="37" s="1"/>
  <c r="CT64" i="37"/>
  <c r="CU64" i="37" s="1"/>
  <c r="CT63" i="37"/>
  <c r="CU63" i="37" s="1"/>
  <c r="CT62" i="37"/>
  <c r="CU62" i="37" s="1"/>
  <c r="CT61" i="37"/>
  <c r="CU61" i="37" s="1"/>
  <c r="CT60" i="37"/>
  <c r="CU60" i="37" s="1"/>
  <c r="CT59" i="37"/>
  <c r="CU59" i="37" s="1"/>
  <c r="CT58" i="37"/>
  <c r="CU58" i="37" s="1"/>
  <c r="CT57" i="37"/>
  <c r="CU57" i="37" s="1"/>
  <c r="CT56" i="37"/>
  <c r="CU56" i="37" s="1"/>
  <c r="CT55" i="37"/>
  <c r="CU55" i="37" s="1"/>
  <c r="CT54" i="37"/>
  <c r="CU54" i="37" s="1"/>
  <c r="CT53" i="37"/>
  <c r="CU53" i="37" s="1"/>
  <c r="CT52" i="37"/>
  <c r="CU52" i="37" s="1"/>
  <c r="CT51" i="37"/>
  <c r="CU51" i="37" s="1"/>
  <c r="CT50" i="37"/>
  <c r="CU50" i="37" s="1"/>
  <c r="CT49" i="37"/>
  <c r="CU49" i="37" s="1"/>
  <c r="CT48" i="37"/>
  <c r="CU48" i="37" s="1"/>
  <c r="CT42" i="37"/>
  <c r="CU42" i="37" s="1"/>
  <c r="CT41" i="37"/>
  <c r="CU41" i="37" s="1"/>
  <c r="CT40" i="37"/>
  <c r="CU40" i="37" s="1"/>
  <c r="CT39" i="37"/>
  <c r="CU39" i="37" s="1"/>
  <c r="CT38" i="37"/>
  <c r="CU38" i="37" s="1"/>
  <c r="CT37" i="37"/>
  <c r="CU37" i="37" s="1"/>
  <c r="CT36" i="37"/>
  <c r="CU36" i="37" s="1"/>
  <c r="CT35" i="37"/>
  <c r="CU35" i="37" s="1"/>
  <c r="CT34" i="37"/>
  <c r="CU34" i="37" s="1"/>
  <c r="CT33" i="37"/>
  <c r="CU33" i="37" s="1"/>
  <c r="CT32" i="37"/>
  <c r="CU32" i="37" s="1"/>
  <c r="CT31" i="37"/>
  <c r="CU31" i="37" s="1"/>
  <c r="CT30" i="37"/>
  <c r="CU30" i="37" s="1"/>
  <c r="CT29" i="37"/>
  <c r="CU29" i="37" s="1"/>
  <c r="CT28" i="37"/>
  <c r="CU28" i="37" s="1"/>
  <c r="CT27" i="37"/>
  <c r="CU27" i="37" s="1"/>
  <c r="CT26" i="37"/>
  <c r="CU26" i="37" s="1"/>
  <c r="CT25" i="37"/>
  <c r="CU25" i="37" s="1"/>
  <c r="CT24" i="37"/>
  <c r="CU24" i="37" s="1"/>
  <c r="CT23" i="37"/>
  <c r="CU23" i="37" s="1"/>
  <c r="CT22" i="37"/>
  <c r="CU22" i="37" s="1"/>
  <c r="CT21" i="37"/>
  <c r="CU21" i="37" s="1"/>
  <c r="CT20" i="37"/>
  <c r="CU20" i="37" s="1"/>
  <c r="CT19" i="37"/>
  <c r="CU19" i="37" s="1"/>
  <c r="CT18" i="37"/>
  <c r="CU18" i="37" s="1"/>
  <c r="CT17" i="37"/>
  <c r="CU17" i="37" s="1"/>
  <c r="CT16" i="37"/>
  <c r="CU16" i="37" s="1"/>
  <c r="CT15" i="37"/>
  <c r="CU15" i="37" s="1"/>
  <c r="CT14" i="37"/>
  <c r="CU14" i="37" s="1"/>
  <c r="CT13" i="37"/>
  <c r="CU13" i="37" s="1"/>
  <c r="CT12" i="37"/>
  <c r="CU12" i="37" s="1"/>
  <c r="CT11" i="37"/>
  <c r="CU11" i="37" s="1"/>
  <c r="CT10" i="37"/>
  <c r="CU10" i="37" s="1"/>
  <c r="CT9" i="37"/>
  <c r="CU9" i="37" s="1"/>
  <c r="CT8" i="37"/>
  <c r="CU8" i="37" s="1"/>
  <c r="CT7" i="37"/>
  <c r="CU7" i="37" s="1"/>
  <c r="CT6" i="37"/>
  <c r="CU6" i="37" s="1"/>
  <c r="CT5" i="37"/>
  <c r="CU5" i="37" s="1"/>
  <c r="CT4" i="37"/>
  <c r="CU4" i="37" s="1"/>
  <c r="CT3" i="37"/>
  <c r="CU3" i="37" s="1"/>
  <c r="CT2" i="37"/>
  <c r="CU2" i="37" s="1"/>
  <c r="CL105" i="37" l="1"/>
  <c r="CL104" i="37"/>
  <c r="CL103" i="37"/>
  <c r="CL102" i="37"/>
  <c r="CL101" i="37"/>
  <c r="CL100" i="37"/>
  <c r="CL99" i="37"/>
  <c r="CL98" i="37"/>
  <c r="CL97" i="37"/>
  <c r="CL96" i="37"/>
  <c r="CL95" i="37"/>
  <c r="CL94" i="37"/>
  <c r="CL93" i="37"/>
  <c r="CL92" i="37"/>
  <c r="CL91" i="37"/>
  <c r="CL90" i="37"/>
  <c r="CL89" i="37"/>
  <c r="CL88" i="37"/>
  <c r="CL87" i="37"/>
  <c r="CL86" i="37"/>
  <c r="CL85" i="37"/>
  <c r="CL84" i="37"/>
  <c r="CL83" i="37"/>
  <c r="CL82" i="37"/>
  <c r="CL81" i="37"/>
  <c r="CL80" i="37"/>
  <c r="CL79" i="37"/>
  <c r="CL78" i="37"/>
  <c r="CL77" i="37"/>
  <c r="CL76" i="37"/>
  <c r="CL75" i="37"/>
  <c r="CL74" i="37"/>
  <c r="CL73" i="37"/>
  <c r="CL72" i="37"/>
  <c r="CL71" i="37"/>
  <c r="CL70" i="37"/>
  <c r="CL69" i="37"/>
  <c r="CL68" i="37"/>
  <c r="CL67" i="37"/>
  <c r="CL66" i="37"/>
  <c r="CL65" i="37"/>
  <c r="CL64" i="37"/>
  <c r="CL63" i="37"/>
  <c r="CL62" i="37"/>
  <c r="CL61" i="37"/>
  <c r="CL60" i="37"/>
  <c r="CL59" i="37"/>
  <c r="CL58" i="37"/>
  <c r="CL57" i="37"/>
  <c r="CL56" i="37"/>
  <c r="CL55" i="37"/>
  <c r="CL54" i="37"/>
  <c r="CL53" i="37"/>
  <c r="CL52" i="37"/>
  <c r="CL51" i="37"/>
  <c r="CL50" i="37"/>
  <c r="CL49" i="37"/>
  <c r="CL48" i="37"/>
  <c r="CL43" i="37"/>
  <c r="CL42" i="37"/>
  <c r="CL41" i="37"/>
  <c r="CL40" i="37"/>
  <c r="CL39" i="37"/>
  <c r="CL38" i="37"/>
  <c r="CL37" i="37"/>
  <c r="CL36" i="37"/>
  <c r="CL35" i="37"/>
  <c r="CL34" i="37"/>
  <c r="CL33" i="37"/>
  <c r="CL32" i="37"/>
  <c r="CL31" i="37"/>
  <c r="CL30" i="37"/>
  <c r="CL29" i="37"/>
  <c r="CL28" i="37"/>
  <c r="CL27" i="37"/>
  <c r="CL26" i="37"/>
  <c r="CL25" i="37"/>
  <c r="CL24" i="37"/>
  <c r="CL23" i="37"/>
  <c r="CL22" i="37"/>
  <c r="CL21" i="37"/>
  <c r="CL20" i="37"/>
  <c r="CL19" i="37"/>
  <c r="CL18" i="37"/>
  <c r="CL17" i="37"/>
  <c r="CL16" i="37"/>
  <c r="CL15" i="37"/>
  <c r="CL14" i="37"/>
  <c r="CL13" i="37"/>
  <c r="CL12" i="37"/>
  <c r="CL11" i="37"/>
  <c r="CL10" i="37"/>
  <c r="CL9" i="37"/>
  <c r="CL8" i="37"/>
  <c r="CL7" i="37"/>
  <c r="CL6" i="37"/>
  <c r="CL5" i="37"/>
  <c r="CL4" i="37"/>
  <c r="CL3" i="37"/>
  <c r="CL2" i="37"/>
  <c r="CN58" i="37" l="1"/>
  <c r="CO58" i="37"/>
  <c r="CN59" i="37"/>
  <c r="CO59" i="37"/>
  <c r="CO84" i="37"/>
  <c r="CN84" i="37"/>
  <c r="CO86" i="37"/>
  <c r="CN86" i="37"/>
  <c r="CN83" i="37"/>
  <c r="CO83" i="37"/>
  <c r="CO85" i="37"/>
  <c r="CN85" i="37"/>
  <c r="CO63" i="37"/>
  <c r="CN63" i="37"/>
  <c r="CO99" i="37"/>
  <c r="CN99" i="37"/>
  <c r="CO96" i="37"/>
  <c r="CN96" i="37"/>
  <c r="CO100" i="37"/>
  <c r="CN100" i="37"/>
  <c r="CO48" i="37"/>
  <c r="CN48" i="37"/>
  <c r="CN61" i="37"/>
  <c r="CO61" i="37"/>
  <c r="CN62" i="37"/>
  <c r="CO62" i="37"/>
  <c r="CO87" i="37"/>
  <c r="CN87" i="37"/>
  <c r="CO53" i="37"/>
  <c r="CN53" i="37"/>
  <c r="CO77" i="37"/>
  <c r="CN77" i="37"/>
  <c r="CO89" i="37"/>
  <c r="CN89" i="37"/>
  <c r="CO101" i="37"/>
  <c r="CN101" i="37"/>
  <c r="CN94" i="37"/>
  <c r="CO94" i="37"/>
  <c r="CO72" i="37"/>
  <c r="CN72" i="37"/>
  <c r="CN49" i="37"/>
  <c r="CO49" i="37"/>
  <c r="CO98" i="37"/>
  <c r="CN98" i="37"/>
  <c r="CO75" i="37"/>
  <c r="CN75" i="37"/>
  <c r="CO52" i="37"/>
  <c r="CN52" i="37"/>
  <c r="CO76" i="37"/>
  <c r="CN76" i="37"/>
  <c r="CO54" i="37"/>
  <c r="CN54" i="37"/>
  <c r="CO66" i="37"/>
  <c r="CN66" i="37"/>
  <c r="CO78" i="37"/>
  <c r="CN78" i="37"/>
  <c r="CO90" i="37"/>
  <c r="CN90" i="37"/>
  <c r="CO102" i="37"/>
  <c r="CN102" i="37"/>
  <c r="CO74" i="37"/>
  <c r="CN74" i="37"/>
  <c r="CO88" i="37"/>
  <c r="CN88" i="37"/>
  <c r="CO65" i="37"/>
  <c r="CN65" i="37"/>
  <c r="CO55" i="37"/>
  <c r="CN55" i="37"/>
  <c r="CO67" i="37"/>
  <c r="CN67" i="37"/>
  <c r="CO79" i="37"/>
  <c r="CN79" i="37"/>
  <c r="CO91" i="37"/>
  <c r="CN91" i="37"/>
  <c r="CO103" i="37"/>
  <c r="CN103" i="37"/>
  <c r="CN82" i="37"/>
  <c r="CO82" i="37"/>
  <c r="CN95" i="37"/>
  <c r="CO95" i="37"/>
  <c r="CO97" i="37"/>
  <c r="CN97" i="37"/>
  <c r="CO56" i="37"/>
  <c r="CN56" i="37"/>
  <c r="CO68" i="37"/>
  <c r="CN68" i="37"/>
  <c r="CO80" i="37"/>
  <c r="CN80" i="37"/>
  <c r="CO92" i="37"/>
  <c r="CN92" i="37"/>
  <c r="CO104" i="37"/>
  <c r="CN104" i="37"/>
  <c r="CN70" i="37"/>
  <c r="CO70" i="37"/>
  <c r="CN71" i="37"/>
  <c r="CO71" i="37"/>
  <c r="CO60" i="37"/>
  <c r="CN60" i="37"/>
  <c r="CN73" i="37"/>
  <c r="CO73" i="37"/>
  <c r="CO50" i="37"/>
  <c r="CN50" i="37"/>
  <c r="CO51" i="37"/>
  <c r="CN51" i="37"/>
  <c r="CO64" i="37"/>
  <c r="CN64" i="37"/>
  <c r="CO57" i="37"/>
  <c r="CN57" i="37"/>
  <c r="CO69" i="37"/>
  <c r="CN69" i="37"/>
  <c r="CO81" i="37"/>
  <c r="CN81" i="37"/>
  <c r="CO93" i="37"/>
  <c r="CN93" i="37"/>
  <c r="CO105" i="37"/>
  <c r="CN105" i="37"/>
  <c r="CO43" i="37"/>
  <c r="CN43" i="37"/>
  <c r="CO42" i="37"/>
  <c r="CN42" i="37"/>
  <c r="CN41" i="37"/>
  <c r="CO41" i="37"/>
  <c r="CN40" i="37"/>
  <c r="CO40" i="37"/>
  <c r="CN38" i="37"/>
  <c r="CO38" i="37"/>
  <c r="CN34" i="37"/>
  <c r="CO34" i="37"/>
  <c r="CN35" i="37"/>
  <c r="CO35" i="37"/>
  <c r="CN39" i="37"/>
  <c r="CO39" i="37"/>
  <c r="CO36" i="37"/>
  <c r="CN36" i="37"/>
  <c r="CO37" i="37"/>
  <c r="CN37" i="37"/>
  <c r="CO33" i="37"/>
  <c r="CN33" i="37"/>
  <c r="CN31" i="37"/>
  <c r="CO31" i="37"/>
  <c r="CO32" i="37"/>
  <c r="CN32" i="37"/>
  <c r="CN30" i="37"/>
  <c r="CO30" i="37"/>
  <c r="CO29" i="37"/>
  <c r="CN29" i="37"/>
  <c r="CN25" i="37"/>
  <c r="CO25" i="37"/>
  <c r="CN26" i="37"/>
  <c r="CO26" i="37"/>
  <c r="CN28" i="37"/>
  <c r="CO28" i="37"/>
  <c r="CN27" i="37"/>
  <c r="CO27" i="37"/>
  <c r="CO24" i="37"/>
  <c r="CN24" i="37"/>
  <c r="CO23" i="37"/>
  <c r="CN23" i="37"/>
  <c r="CN22" i="37"/>
  <c r="CO22" i="37"/>
  <c r="CO21" i="37"/>
  <c r="CN21" i="37"/>
  <c r="CO20" i="37"/>
  <c r="CN20" i="37"/>
  <c r="CN19" i="37"/>
  <c r="CO19" i="37"/>
  <c r="CN14" i="37"/>
  <c r="CO14" i="37"/>
  <c r="CN15" i="37"/>
  <c r="CO15" i="37"/>
  <c r="CO18" i="37"/>
  <c r="CN18" i="37"/>
  <c r="CN16" i="37"/>
  <c r="CO16" i="37"/>
  <c r="CN17" i="37"/>
  <c r="CO17" i="37"/>
  <c r="CN11" i="37"/>
  <c r="CO11" i="37"/>
  <c r="CN13" i="37"/>
  <c r="CO13" i="37"/>
  <c r="CN12" i="37"/>
  <c r="CO12" i="37"/>
  <c r="CN10" i="37"/>
  <c r="CO10" i="37"/>
  <c r="CO9" i="37"/>
  <c r="CN9" i="37"/>
  <c r="CO8" i="37"/>
  <c r="CN8" i="37"/>
  <c r="CN7" i="37"/>
  <c r="CO7" i="37"/>
  <c r="CO6" i="37"/>
  <c r="CN6" i="37"/>
  <c r="CN5" i="37"/>
  <c r="CO5" i="37"/>
  <c r="CO2" i="37"/>
  <c r="CN2" i="37"/>
  <c r="CN4" i="37"/>
  <c r="CO4" i="37"/>
  <c r="CN3" i="37"/>
  <c r="CO3" i="37"/>
  <c r="DE109" i="37"/>
  <c r="DG39" i="37"/>
  <c r="DG34" i="37"/>
  <c r="DG27" i="37"/>
  <c r="DG25" i="37"/>
  <c r="DG22" i="37"/>
  <c r="DG13" i="37"/>
  <c r="DG105" i="37" l="1"/>
  <c r="DD105" i="37"/>
  <c r="BJ105" i="37"/>
  <c r="BC105" i="37"/>
  <c r="BB105" i="37"/>
  <c r="AZ105" i="37"/>
  <c r="AY105" i="37"/>
  <c r="AS105" i="37"/>
  <c r="AT105" i="37" s="1"/>
  <c r="AL105" i="37"/>
  <c r="BA105" i="37" s="1"/>
  <c r="DD104" i="37"/>
  <c r="DA104" i="37"/>
  <c r="BJ104" i="37"/>
  <c r="BC104" i="37"/>
  <c r="BE104" i="37" s="1"/>
  <c r="BB104" i="37"/>
  <c r="AZ104" i="37"/>
  <c r="AY104" i="37"/>
  <c r="AS104" i="37"/>
  <c r="AT104" i="37" s="1"/>
  <c r="AL104" i="37"/>
  <c r="AX104" i="37" s="1"/>
  <c r="DD103" i="37"/>
  <c r="DA103" i="37"/>
  <c r="CY103" i="37"/>
  <c r="BJ103" i="37"/>
  <c r="BC103" i="37"/>
  <c r="BE103" i="37" s="1"/>
  <c r="BB103" i="37"/>
  <c r="BG103" i="37" s="1"/>
  <c r="AZ103" i="37"/>
  <c r="AY103" i="37"/>
  <c r="AS103" i="37"/>
  <c r="AT103" i="37" s="1"/>
  <c r="AL103" i="37"/>
  <c r="BA103" i="37" s="1"/>
  <c r="DD102" i="37"/>
  <c r="BJ102" i="37"/>
  <c r="BC102" i="37"/>
  <c r="BE102" i="37" s="1"/>
  <c r="BB102" i="37"/>
  <c r="AZ102" i="37"/>
  <c r="AY102" i="37"/>
  <c r="AS102" i="37"/>
  <c r="AT102" i="37" s="1"/>
  <c r="AL102" i="37"/>
  <c r="BA102" i="37" s="1"/>
  <c r="DD101" i="37"/>
  <c r="BJ101" i="37"/>
  <c r="BC101" i="37"/>
  <c r="BE101" i="37" s="1"/>
  <c r="BB101" i="37"/>
  <c r="AZ101" i="37"/>
  <c r="AY101" i="37"/>
  <c r="AS101" i="37"/>
  <c r="AT101" i="37" s="1"/>
  <c r="AL101" i="37"/>
  <c r="BA101" i="37" s="1"/>
  <c r="DG100" i="37"/>
  <c r="DD100" i="37"/>
  <c r="BJ100" i="37"/>
  <c r="BC100" i="37"/>
  <c r="BB100" i="37"/>
  <c r="BH100" i="37" s="1"/>
  <c r="AZ100" i="37"/>
  <c r="AY100" i="37"/>
  <c r="AS100" i="37"/>
  <c r="AL100" i="37"/>
  <c r="BA100" i="37" s="1"/>
  <c r="DD99" i="37"/>
  <c r="BJ99" i="37"/>
  <c r="BC99" i="37"/>
  <c r="BE99" i="37" s="1"/>
  <c r="BB99" i="37"/>
  <c r="AZ99" i="37"/>
  <c r="AY99" i="37"/>
  <c r="AS99" i="37"/>
  <c r="AT99" i="37" s="1"/>
  <c r="AL99" i="37"/>
  <c r="AX99" i="37" s="1"/>
  <c r="DD98" i="37"/>
  <c r="DA98" i="37"/>
  <c r="BJ98" i="37"/>
  <c r="BC98" i="37"/>
  <c r="BE98" i="37" s="1"/>
  <c r="BB98" i="37"/>
  <c r="BH98" i="37" s="1"/>
  <c r="AZ98" i="37"/>
  <c r="AY98" i="37"/>
  <c r="AS98" i="37"/>
  <c r="DD97" i="37"/>
  <c r="BJ97" i="37"/>
  <c r="BC97" i="37"/>
  <c r="BE97" i="37" s="1"/>
  <c r="BB97" i="37"/>
  <c r="AZ97" i="37"/>
  <c r="AY97" i="37"/>
  <c r="AS97" i="37"/>
  <c r="AT97" i="37" s="1"/>
  <c r="AL97" i="37"/>
  <c r="AX97" i="37" s="1"/>
  <c r="DD96" i="37"/>
  <c r="BJ96" i="37"/>
  <c r="BC96" i="37"/>
  <c r="BE96" i="37" s="1"/>
  <c r="BB96" i="37"/>
  <c r="BH96" i="37" s="1"/>
  <c r="AZ96" i="37"/>
  <c r="AY96" i="37"/>
  <c r="AS96" i="37"/>
  <c r="AL96" i="37"/>
  <c r="DG95" i="37"/>
  <c r="DD95" i="37"/>
  <c r="BJ95" i="37"/>
  <c r="BC95" i="37"/>
  <c r="BB95" i="37"/>
  <c r="AZ95" i="37"/>
  <c r="AY95" i="37"/>
  <c r="AS95" i="37"/>
  <c r="AT95" i="37" s="1"/>
  <c r="AL95" i="37"/>
  <c r="BA95" i="37" s="1"/>
  <c r="DG94" i="37"/>
  <c r="DD94" i="37"/>
  <c r="BJ94" i="37"/>
  <c r="BC94" i="37"/>
  <c r="BE94" i="37" s="1"/>
  <c r="BB94" i="37"/>
  <c r="BH94" i="37" s="1"/>
  <c r="AZ94" i="37"/>
  <c r="AY94" i="37"/>
  <c r="AS94" i="37"/>
  <c r="AT94" i="37" s="1"/>
  <c r="AL94" i="37"/>
  <c r="BA94" i="37" s="1"/>
  <c r="DD93" i="37"/>
  <c r="CY93" i="37"/>
  <c r="BJ93" i="37"/>
  <c r="BC93" i="37"/>
  <c r="BE93" i="37" s="1"/>
  <c r="BB93" i="37"/>
  <c r="BG93" i="37" s="1"/>
  <c r="AZ93" i="37"/>
  <c r="AY93" i="37"/>
  <c r="AL93" i="37"/>
  <c r="BA93" i="37" s="1"/>
  <c r="DG92" i="37"/>
  <c r="DD92" i="37"/>
  <c r="BJ92" i="37"/>
  <c r="BC92" i="37"/>
  <c r="BE92" i="37" s="1"/>
  <c r="BB92" i="37"/>
  <c r="BG92" i="37" s="1"/>
  <c r="AZ92" i="37"/>
  <c r="AY92" i="37"/>
  <c r="AS92" i="37"/>
  <c r="AT92" i="37" s="1"/>
  <c r="AL92" i="37"/>
  <c r="BA92" i="37" s="1"/>
  <c r="DG91" i="37"/>
  <c r="DD91" i="37"/>
  <c r="BJ91" i="37"/>
  <c r="BC91" i="37"/>
  <c r="BE91" i="37" s="1"/>
  <c r="BB91" i="37"/>
  <c r="BH91" i="37" s="1"/>
  <c r="AZ91" i="37"/>
  <c r="AY91" i="37"/>
  <c r="AS91" i="37"/>
  <c r="AL91" i="37"/>
  <c r="BA91" i="37" s="1"/>
  <c r="DG90" i="37"/>
  <c r="DD90" i="37"/>
  <c r="BJ90" i="37"/>
  <c r="BC90" i="37"/>
  <c r="BB90" i="37"/>
  <c r="AZ90" i="37"/>
  <c r="AY90" i="37"/>
  <c r="AS90" i="37"/>
  <c r="AT90" i="37" s="1"/>
  <c r="AL90" i="37"/>
  <c r="BA90" i="37" s="1"/>
  <c r="DG89" i="37"/>
  <c r="DD89" i="37"/>
  <c r="CY89" i="37"/>
  <c r="BJ89" i="37"/>
  <c r="BC89" i="37"/>
  <c r="BE89" i="37" s="1"/>
  <c r="BB89" i="37"/>
  <c r="AZ89" i="37"/>
  <c r="AY89" i="37"/>
  <c r="AS89" i="37"/>
  <c r="AT89" i="37" s="1"/>
  <c r="AL89" i="37"/>
  <c r="AX89" i="37" s="1"/>
  <c r="DG88" i="37"/>
  <c r="DD88" i="37"/>
  <c r="BJ88" i="37"/>
  <c r="BC88" i="37"/>
  <c r="BE88" i="37" s="1"/>
  <c r="BB88" i="37"/>
  <c r="BG88" i="37" s="1"/>
  <c r="AZ88" i="37"/>
  <c r="AY88" i="37"/>
  <c r="AS88" i="37"/>
  <c r="AT88" i="37" s="1"/>
  <c r="AL88" i="37"/>
  <c r="BA88" i="37" s="1"/>
  <c r="DD87" i="37"/>
  <c r="BJ87" i="37"/>
  <c r="BC87" i="37"/>
  <c r="BB87" i="37"/>
  <c r="AZ87" i="37"/>
  <c r="AY87" i="37"/>
  <c r="AS87" i="37"/>
  <c r="AT87" i="37" s="1"/>
  <c r="AL87" i="37"/>
  <c r="BA87" i="37" s="1"/>
  <c r="DD86" i="37"/>
  <c r="DA86" i="37"/>
  <c r="CY86" i="37"/>
  <c r="BJ86" i="37"/>
  <c r="BC86" i="37"/>
  <c r="BB86" i="37"/>
  <c r="AZ86" i="37"/>
  <c r="AY86" i="37"/>
  <c r="AS86" i="37"/>
  <c r="AT86" i="37" s="1"/>
  <c r="AL86" i="37"/>
  <c r="AX86" i="37" s="1"/>
  <c r="DG85" i="37"/>
  <c r="DD85" i="37"/>
  <c r="BJ85" i="37"/>
  <c r="BC85" i="37"/>
  <c r="BE85" i="37" s="1"/>
  <c r="BB85" i="37"/>
  <c r="BG85" i="37" s="1"/>
  <c r="AZ85" i="37"/>
  <c r="AY85" i="37"/>
  <c r="AS85" i="37"/>
  <c r="AT85" i="37" s="1"/>
  <c r="AL85" i="37"/>
  <c r="BA85" i="37" s="1"/>
  <c r="DG84" i="37"/>
  <c r="DD84" i="37"/>
  <c r="BJ84" i="37"/>
  <c r="BC84" i="37"/>
  <c r="BE84" i="37" s="1"/>
  <c r="BB84" i="37"/>
  <c r="AZ84" i="37"/>
  <c r="AY84" i="37"/>
  <c r="AS84" i="37"/>
  <c r="AT84" i="37" s="1"/>
  <c r="AL84" i="37"/>
  <c r="BA84" i="37" s="1"/>
  <c r="DD83" i="37"/>
  <c r="BJ83" i="37"/>
  <c r="BC83" i="37"/>
  <c r="BE83" i="37" s="1"/>
  <c r="BB83" i="37"/>
  <c r="BG83" i="37" s="1"/>
  <c r="AZ83" i="37"/>
  <c r="AY83" i="37"/>
  <c r="AS83" i="37"/>
  <c r="AT83" i="37" s="1"/>
  <c r="AL83" i="37"/>
  <c r="DG82" i="37"/>
  <c r="DD82" i="37"/>
  <c r="BJ82" i="37"/>
  <c r="BC82" i="37"/>
  <c r="BE82" i="37" s="1"/>
  <c r="BB82" i="37"/>
  <c r="BH82" i="37" s="1"/>
  <c r="AZ82" i="37"/>
  <c r="AY82" i="37"/>
  <c r="AS82" i="37"/>
  <c r="AL82" i="37"/>
  <c r="BA82" i="37" s="1"/>
  <c r="DG81" i="37"/>
  <c r="DD81" i="37"/>
  <c r="BJ81" i="37"/>
  <c r="BC81" i="37"/>
  <c r="BB81" i="37"/>
  <c r="AZ81" i="37"/>
  <c r="AY81" i="37"/>
  <c r="AS81" i="37"/>
  <c r="AT81" i="37" s="1"/>
  <c r="AL81" i="37"/>
  <c r="BA81" i="37" s="1"/>
  <c r="DG80" i="37"/>
  <c r="DD80" i="37"/>
  <c r="BJ80" i="37"/>
  <c r="BC80" i="37"/>
  <c r="BE80" i="37" s="1"/>
  <c r="BB80" i="37"/>
  <c r="BH80" i="37" s="1"/>
  <c r="AZ80" i="37"/>
  <c r="AY80" i="37"/>
  <c r="AS80" i="37"/>
  <c r="AT80" i="37" s="1"/>
  <c r="AL80" i="37"/>
  <c r="DG79" i="37"/>
  <c r="DD79" i="37"/>
  <c r="BJ79" i="37"/>
  <c r="BC79" i="37"/>
  <c r="BE79" i="37" s="1"/>
  <c r="BB79" i="37"/>
  <c r="BH79" i="37" s="1"/>
  <c r="AZ79" i="37"/>
  <c r="AY79" i="37"/>
  <c r="AS79" i="37"/>
  <c r="AL79" i="37"/>
  <c r="BA79" i="37" s="1"/>
  <c r="DG78" i="37"/>
  <c r="DD78" i="37"/>
  <c r="BJ78" i="37"/>
  <c r="BC78" i="37"/>
  <c r="BB78" i="37"/>
  <c r="AZ78" i="37"/>
  <c r="AY78" i="37"/>
  <c r="AS78" i="37"/>
  <c r="AT78" i="37" s="1"/>
  <c r="AL78" i="37"/>
  <c r="BA78" i="37" s="1"/>
  <c r="DG77" i="37"/>
  <c r="DD77" i="37"/>
  <c r="BJ77" i="37"/>
  <c r="BC77" i="37"/>
  <c r="BE77" i="37" s="1"/>
  <c r="BB77" i="37"/>
  <c r="BH77" i="37" s="1"/>
  <c r="AZ77" i="37"/>
  <c r="AY77" i="37"/>
  <c r="AS77" i="37"/>
  <c r="AT77" i="37" s="1"/>
  <c r="AL77" i="37"/>
  <c r="DG76" i="37"/>
  <c r="DD76" i="37"/>
  <c r="BJ76" i="37"/>
  <c r="BC76" i="37"/>
  <c r="BE76" i="37" s="1"/>
  <c r="BB76" i="37"/>
  <c r="BH76" i="37" s="1"/>
  <c r="AZ76" i="37"/>
  <c r="AY76" i="37"/>
  <c r="AS76" i="37"/>
  <c r="AT76" i="37" s="1"/>
  <c r="AL76" i="37"/>
  <c r="BA76" i="37" s="1"/>
  <c r="DD75" i="37"/>
  <c r="BJ75" i="37"/>
  <c r="BC75" i="37"/>
  <c r="BE75" i="37" s="1"/>
  <c r="BB75" i="37"/>
  <c r="AZ75" i="37"/>
  <c r="AY75" i="37"/>
  <c r="AS75" i="37"/>
  <c r="AT75" i="37" s="1"/>
  <c r="AL75" i="37"/>
  <c r="AX75" i="37" s="1"/>
  <c r="DG74" i="37"/>
  <c r="DD74" i="37"/>
  <c r="BJ74" i="37"/>
  <c r="BC74" i="37"/>
  <c r="BE74" i="37" s="1"/>
  <c r="BB74" i="37"/>
  <c r="AZ74" i="37"/>
  <c r="AY74" i="37"/>
  <c r="AS74" i="37"/>
  <c r="AT74" i="37" s="1"/>
  <c r="AL74" i="37"/>
  <c r="BA74" i="37" s="1"/>
  <c r="DD73" i="37"/>
  <c r="BJ73" i="37"/>
  <c r="BC73" i="37"/>
  <c r="BE73" i="37" s="1"/>
  <c r="BB73" i="37"/>
  <c r="AZ73" i="37"/>
  <c r="AY73" i="37"/>
  <c r="AS73" i="37"/>
  <c r="AT73" i="37" s="1"/>
  <c r="AL73" i="37"/>
  <c r="DG72" i="37"/>
  <c r="DD72" i="37"/>
  <c r="BJ72" i="37"/>
  <c r="BC72" i="37"/>
  <c r="BE72" i="37" s="1"/>
  <c r="BB72" i="37"/>
  <c r="AZ72" i="37"/>
  <c r="AY72" i="37"/>
  <c r="AS72" i="37"/>
  <c r="AT72" i="37" s="1"/>
  <c r="AL72" i="37"/>
  <c r="AX72" i="37" s="1"/>
  <c r="DD71" i="37"/>
  <c r="BJ71" i="37"/>
  <c r="BC71" i="37"/>
  <c r="BE71" i="37" s="1"/>
  <c r="BB71" i="37"/>
  <c r="BG71" i="37" s="1"/>
  <c r="AZ71" i="37"/>
  <c r="AY71" i="37"/>
  <c r="AS71" i="37"/>
  <c r="AT71" i="37" s="1"/>
  <c r="AL71" i="37"/>
  <c r="BA71" i="37" s="1"/>
  <c r="DG70" i="37"/>
  <c r="DD70" i="37"/>
  <c r="BJ70" i="37"/>
  <c r="BC70" i="37"/>
  <c r="BE70" i="37" s="1"/>
  <c r="BB70" i="37"/>
  <c r="AZ70" i="37"/>
  <c r="AY70" i="37"/>
  <c r="AS70" i="37"/>
  <c r="AT70" i="37" s="1"/>
  <c r="AL70" i="37"/>
  <c r="BA70" i="37" s="1"/>
  <c r="DD69" i="37"/>
  <c r="BJ69" i="37"/>
  <c r="BC69" i="37"/>
  <c r="BB69" i="37"/>
  <c r="BG69" i="37" s="1"/>
  <c r="AZ69" i="37"/>
  <c r="AY69" i="37"/>
  <c r="AS69" i="37"/>
  <c r="AT69" i="37" s="1"/>
  <c r="AL69" i="37"/>
  <c r="BA69" i="37" s="1"/>
  <c r="DG68" i="37"/>
  <c r="DD68" i="37"/>
  <c r="BJ68" i="37"/>
  <c r="BC68" i="37"/>
  <c r="BE68" i="37" s="1"/>
  <c r="BB68" i="37"/>
  <c r="BH68" i="37" s="1"/>
  <c r="AZ68" i="37"/>
  <c r="AY68" i="37"/>
  <c r="AS68" i="37"/>
  <c r="AL68" i="37"/>
  <c r="BA68" i="37" s="1"/>
  <c r="DG67" i="37"/>
  <c r="DD67" i="37"/>
  <c r="BJ67" i="37"/>
  <c r="BC67" i="37"/>
  <c r="BB67" i="37"/>
  <c r="AZ67" i="37"/>
  <c r="AY67" i="37"/>
  <c r="AS67" i="37"/>
  <c r="AT67" i="37" s="1"/>
  <c r="AL67" i="37"/>
  <c r="BA67" i="37" s="1"/>
  <c r="DG66" i="37"/>
  <c r="DD66" i="37"/>
  <c r="BJ66" i="37"/>
  <c r="BC66" i="37"/>
  <c r="BE66" i="37" s="1"/>
  <c r="BB66" i="37"/>
  <c r="AZ66" i="37"/>
  <c r="AY66" i="37"/>
  <c r="AS66" i="37"/>
  <c r="AT66" i="37" s="1"/>
  <c r="AL66" i="37"/>
  <c r="AX66" i="37" s="1"/>
  <c r="DG65" i="37"/>
  <c r="DD65" i="37"/>
  <c r="BJ65" i="37"/>
  <c r="BC65" i="37"/>
  <c r="BE65" i="37" s="1"/>
  <c r="BB65" i="37"/>
  <c r="BH65" i="37" s="1"/>
  <c r="AZ65" i="37"/>
  <c r="AY65" i="37"/>
  <c r="AS65" i="37"/>
  <c r="AL65" i="37"/>
  <c r="BA65" i="37" s="1"/>
  <c r="DD64" i="37"/>
  <c r="DA64" i="37"/>
  <c r="CY64" i="37"/>
  <c r="BJ64" i="37"/>
  <c r="BC64" i="37"/>
  <c r="BE64" i="37" s="1"/>
  <c r="BB64" i="37"/>
  <c r="BG64" i="37" s="1"/>
  <c r="BA64" i="37"/>
  <c r="AZ64" i="37"/>
  <c r="AY64" i="37"/>
  <c r="AX64" i="37"/>
  <c r="DG63" i="37"/>
  <c r="DD63" i="37"/>
  <c r="BJ63" i="37"/>
  <c r="BC63" i="37"/>
  <c r="BE63" i="37" s="1"/>
  <c r="BB63" i="37"/>
  <c r="BH63" i="37" s="1"/>
  <c r="AZ63" i="37"/>
  <c r="AY63" i="37"/>
  <c r="AS63" i="37"/>
  <c r="AL63" i="37"/>
  <c r="BA63" i="37" s="1"/>
  <c r="DG62" i="37"/>
  <c r="DD62" i="37"/>
  <c r="BJ62" i="37"/>
  <c r="BC62" i="37"/>
  <c r="BB62" i="37"/>
  <c r="AZ62" i="37"/>
  <c r="AY62" i="37"/>
  <c r="AS62" i="37"/>
  <c r="AT62" i="37" s="1"/>
  <c r="AL62" i="37"/>
  <c r="BA62" i="37" s="1"/>
  <c r="DD61" i="37"/>
  <c r="BJ61" i="37"/>
  <c r="BC61" i="37"/>
  <c r="BB61" i="37"/>
  <c r="AZ61" i="37"/>
  <c r="AY61" i="37"/>
  <c r="AS61" i="37"/>
  <c r="AT61" i="37" s="1"/>
  <c r="AL61" i="37"/>
  <c r="BA61" i="37" s="1"/>
  <c r="DD60" i="37"/>
  <c r="BJ60" i="37"/>
  <c r="BC60" i="37"/>
  <c r="BE60" i="37" s="1"/>
  <c r="BB60" i="37"/>
  <c r="AZ60" i="37"/>
  <c r="AY60" i="37"/>
  <c r="AS60" i="37"/>
  <c r="AT60" i="37" s="1"/>
  <c r="AL60" i="37"/>
  <c r="AX60" i="37" s="1"/>
  <c r="DG59" i="37"/>
  <c r="DD59" i="37"/>
  <c r="DA59" i="37"/>
  <c r="BJ59" i="37"/>
  <c r="BC59" i="37"/>
  <c r="BE59" i="37" s="1"/>
  <c r="BB59" i="37"/>
  <c r="AZ59" i="37"/>
  <c r="AY59" i="37"/>
  <c r="AS59" i="37"/>
  <c r="AT59" i="37" s="1"/>
  <c r="AL59" i="37"/>
  <c r="BA59" i="37" s="1"/>
  <c r="DD58" i="37"/>
  <c r="BJ58" i="37"/>
  <c r="BC58" i="37"/>
  <c r="BE58" i="37" s="1"/>
  <c r="BB58" i="37"/>
  <c r="BG58" i="37" s="1"/>
  <c r="AZ58" i="37"/>
  <c r="AY58" i="37"/>
  <c r="AS58" i="37"/>
  <c r="AT58" i="37" s="1"/>
  <c r="AL58" i="37"/>
  <c r="DD57" i="37"/>
  <c r="BJ57" i="37"/>
  <c r="BC57" i="37"/>
  <c r="BE57" i="37" s="1"/>
  <c r="BB57" i="37"/>
  <c r="AZ57" i="37"/>
  <c r="AY57" i="37"/>
  <c r="AS57" i="37"/>
  <c r="AT57" i="37" s="1"/>
  <c r="AL57" i="37"/>
  <c r="AX57" i="37" s="1"/>
  <c r="DD56" i="37"/>
  <c r="BJ56" i="37"/>
  <c r="BC56" i="37"/>
  <c r="BE56" i="37" s="1"/>
  <c r="BB56" i="37"/>
  <c r="BG56" i="37" s="1"/>
  <c r="AZ56" i="37"/>
  <c r="AY56" i="37"/>
  <c r="AS56" i="37"/>
  <c r="AL56" i="37"/>
  <c r="BA56" i="37" s="1"/>
  <c r="DD55" i="37"/>
  <c r="BJ55" i="37"/>
  <c r="BC55" i="37"/>
  <c r="BE55" i="37" s="1"/>
  <c r="BB55" i="37"/>
  <c r="AZ55" i="37"/>
  <c r="AY55" i="37"/>
  <c r="AS55" i="37"/>
  <c r="AT55" i="37" s="1"/>
  <c r="AL55" i="37"/>
  <c r="AX55" i="37" s="1"/>
  <c r="DD54" i="37"/>
  <c r="BJ54" i="37"/>
  <c r="BC54" i="37"/>
  <c r="BE54" i="37" s="1"/>
  <c r="BB54" i="37"/>
  <c r="BH54" i="37" s="1"/>
  <c r="AZ54" i="37"/>
  <c r="AY54" i="37"/>
  <c r="AS54" i="37"/>
  <c r="AT54" i="37" s="1"/>
  <c r="AL54" i="37"/>
  <c r="BA54" i="37" s="1"/>
  <c r="DG53" i="37"/>
  <c r="DD53" i="37"/>
  <c r="BJ53" i="37"/>
  <c r="BC53" i="37"/>
  <c r="BE53" i="37" s="1"/>
  <c r="BB53" i="37"/>
  <c r="AZ53" i="37"/>
  <c r="AY53" i="37"/>
  <c r="AS53" i="37"/>
  <c r="AT53" i="37" s="1"/>
  <c r="AL53" i="37"/>
  <c r="DD52" i="37"/>
  <c r="BJ52" i="37"/>
  <c r="BC52" i="37"/>
  <c r="BB52" i="37"/>
  <c r="AZ52" i="37"/>
  <c r="AY52" i="37"/>
  <c r="AS52" i="37"/>
  <c r="AT52" i="37" s="1"/>
  <c r="AL52" i="37"/>
  <c r="AX52" i="37" s="1"/>
  <c r="DG51" i="37"/>
  <c r="DD51" i="37"/>
  <c r="BJ51" i="37"/>
  <c r="BC51" i="37"/>
  <c r="BE51" i="37" s="1"/>
  <c r="BB51" i="37"/>
  <c r="BG51" i="37" s="1"/>
  <c r="AZ51" i="37"/>
  <c r="AY51" i="37"/>
  <c r="AS51" i="37"/>
  <c r="AT51" i="37" s="1"/>
  <c r="AL51" i="37"/>
  <c r="BA51" i="37" s="1"/>
  <c r="DD50" i="37"/>
  <c r="BJ50" i="37"/>
  <c r="BC50" i="37"/>
  <c r="BE50" i="37" s="1"/>
  <c r="BB50" i="37"/>
  <c r="AZ50" i="37"/>
  <c r="AY50" i="37"/>
  <c r="AS50" i="37"/>
  <c r="AT50" i="37" s="1"/>
  <c r="AL50" i="37"/>
  <c r="BA50" i="37" s="1"/>
  <c r="DG49" i="37"/>
  <c r="DD49" i="37"/>
  <c r="BJ49" i="37"/>
  <c r="BC49" i="37"/>
  <c r="BE49" i="37" s="1"/>
  <c r="BB49" i="37"/>
  <c r="BG49" i="37" s="1"/>
  <c r="AZ49" i="37"/>
  <c r="AY49" i="37"/>
  <c r="AS49" i="37"/>
  <c r="AT49" i="37" s="1"/>
  <c r="AL49" i="37"/>
  <c r="BA49" i="37" s="1"/>
  <c r="DG48" i="37"/>
  <c r="DD48" i="37"/>
  <c r="BJ48" i="37"/>
  <c r="BC48" i="37"/>
  <c r="BE48" i="37" s="1"/>
  <c r="BB48" i="37"/>
  <c r="BG48" i="37" s="1"/>
  <c r="AZ48" i="37"/>
  <c r="AY48" i="37"/>
  <c r="AS48" i="37"/>
  <c r="AT48" i="37" s="1"/>
  <c r="AL48" i="37"/>
  <c r="BA48" i="37" s="1"/>
  <c r="DD47" i="37"/>
  <c r="DI47" i="37" s="1"/>
  <c r="BJ47" i="37"/>
  <c r="BC47" i="37"/>
  <c r="BE47" i="37" s="1"/>
  <c r="BB47" i="37"/>
  <c r="AZ47" i="37"/>
  <c r="AY47" i="37"/>
  <c r="AS47" i="37"/>
  <c r="AT47" i="37" s="1"/>
  <c r="AL47" i="37"/>
  <c r="AX47" i="37" s="1"/>
  <c r="DD46" i="37"/>
  <c r="DI46" i="37" s="1"/>
  <c r="BJ46" i="37"/>
  <c r="BC46" i="37"/>
  <c r="BE46" i="37" s="1"/>
  <c r="BB46" i="37"/>
  <c r="BH46" i="37" s="1"/>
  <c r="AZ46" i="37"/>
  <c r="AY46" i="37"/>
  <c r="AS46" i="37"/>
  <c r="AL46" i="37"/>
  <c r="BA46" i="37" s="1"/>
  <c r="DD45" i="37"/>
  <c r="DI45" i="37" s="1"/>
  <c r="BJ45" i="37"/>
  <c r="BC45" i="37"/>
  <c r="BE45" i="37" s="1"/>
  <c r="BB45" i="37"/>
  <c r="BG45" i="37" s="1"/>
  <c r="AZ45" i="37"/>
  <c r="AY45" i="37"/>
  <c r="AS45" i="37"/>
  <c r="AT45" i="37" s="1"/>
  <c r="AL45" i="37"/>
  <c r="BA45" i="37" s="1"/>
  <c r="DD44" i="37"/>
  <c r="DI44" i="37" s="1"/>
  <c r="BJ44" i="37"/>
  <c r="BC44" i="37"/>
  <c r="BE44" i="37" s="1"/>
  <c r="BB44" i="37"/>
  <c r="AZ44" i="37"/>
  <c r="AY44" i="37"/>
  <c r="AS44" i="37"/>
  <c r="AT44" i="37" s="1"/>
  <c r="AL44" i="37"/>
  <c r="BA44" i="37" s="1"/>
  <c r="DD43" i="37"/>
  <c r="DI43" i="37" s="1"/>
  <c r="BJ43" i="37"/>
  <c r="BC43" i="37"/>
  <c r="BE43" i="37" s="1"/>
  <c r="BB43" i="37"/>
  <c r="BH43" i="37" s="1"/>
  <c r="AZ43" i="37"/>
  <c r="AY43" i="37"/>
  <c r="AS43" i="37"/>
  <c r="AL43" i="37"/>
  <c r="DD42" i="37"/>
  <c r="DI42" i="37" s="1"/>
  <c r="BJ42" i="37"/>
  <c r="BC42" i="37"/>
  <c r="BE42" i="37" s="1"/>
  <c r="BB42" i="37"/>
  <c r="AZ42" i="37"/>
  <c r="AY42" i="37"/>
  <c r="AS42" i="37"/>
  <c r="AT42" i="37" s="1"/>
  <c r="AL42" i="37"/>
  <c r="AX42" i="37" s="1"/>
  <c r="DD41" i="37"/>
  <c r="DI41" i="37" s="1"/>
  <c r="BJ41" i="37"/>
  <c r="BC41" i="37"/>
  <c r="BE41" i="37" s="1"/>
  <c r="BB41" i="37"/>
  <c r="BG41" i="37" s="1"/>
  <c r="AZ41" i="37"/>
  <c r="AY41" i="37"/>
  <c r="AS41" i="37"/>
  <c r="AT41" i="37" s="1"/>
  <c r="AL41" i="37"/>
  <c r="BA41" i="37" s="1"/>
  <c r="DD40" i="37"/>
  <c r="DI40" i="37" s="1"/>
  <c r="BJ40" i="37"/>
  <c r="BC40" i="37"/>
  <c r="BB40" i="37"/>
  <c r="AZ40" i="37"/>
  <c r="AY40" i="37"/>
  <c r="AS40" i="37"/>
  <c r="AT40" i="37" s="1"/>
  <c r="AL40" i="37"/>
  <c r="BA40" i="37" s="1"/>
  <c r="DD39" i="37"/>
  <c r="DI39" i="37" s="1"/>
  <c r="BJ39" i="37"/>
  <c r="BC39" i="37"/>
  <c r="BE39" i="37" s="1"/>
  <c r="BB39" i="37"/>
  <c r="BG39" i="37" s="1"/>
  <c r="AZ39" i="37"/>
  <c r="AY39" i="37"/>
  <c r="AS39" i="37"/>
  <c r="AT39" i="37" s="1"/>
  <c r="AL39" i="37"/>
  <c r="BA39" i="37" s="1"/>
  <c r="DD38" i="37"/>
  <c r="DI38" i="37" s="1"/>
  <c r="BJ38" i="37"/>
  <c r="BC38" i="37"/>
  <c r="BE38" i="37" s="1"/>
  <c r="BB38" i="37"/>
  <c r="BH38" i="37" s="1"/>
  <c r="AZ38" i="37"/>
  <c r="AY38" i="37"/>
  <c r="AS38" i="37"/>
  <c r="AT38" i="37" s="1"/>
  <c r="AL38" i="37"/>
  <c r="DD37" i="37"/>
  <c r="DI37" i="37" s="1"/>
  <c r="BJ37" i="37"/>
  <c r="BC37" i="37"/>
  <c r="BE37" i="37" s="1"/>
  <c r="BB37" i="37"/>
  <c r="AZ37" i="37"/>
  <c r="AY37" i="37"/>
  <c r="AS37" i="37"/>
  <c r="AT37" i="37" s="1"/>
  <c r="AL37" i="37"/>
  <c r="AX37" i="37" s="1"/>
  <c r="DD36" i="37"/>
  <c r="DI36" i="37" s="1"/>
  <c r="BJ36" i="37"/>
  <c r="BC36" i="37"/>
  <c r="BE36" i="37" s="1"/>
  <c r="BB36" i="37"/>
  <c r="BH36" i="37" s="1"/>
  <c r="AZ36" i="37"/>
  <c r="AY36" i="37"/>
  <c r="AS36" i="37"/>
  <c r="AT36" i="37" s="1"/>
  <c r="AL36" i="37"/>
  <c r="BA36" i="37" s="1"/>
  <c r="DG35" i="37"/>
  <c r="DD35" i="37"/>
  <c r="DI35" i="37" s="1"/>
  <c r="BJ35" i="37"/>
  <c r="BC35" i="37"/>
  <c r="BB35" i="37"/>
  <c r="AZ35" i="37"/>
  <c r="AY35" i="37"/>
  <c r="AS35" i="37"/>
  <c r="AT35" i="37" s="1"/>
  <c r="AL35" i="37"/>
  <c r="BA35" i="37" s="1"/>
  <c r="DD34" i="37"/>
  <c r="DI34" i="37" s="1"/>
  <c r="BJ34" i="37"/>
  <c r="BC34" i="37"/>
  <c r="BE34" i="37" s="1"/>
  <c r="BB34" i="37"/>
  <c r="BG34" i="37" s="1"/>
  <c r="AZ34" i="37"/>
  <c r="AY34" i="37"/>
  <c r="AS34" i="37"/>
  <c r="AT34" i="37" s="1"/>
  <c r="AL34" i="37"/>
  <c r="BA34" i="37" s="1"/>
  <c r="DG33" i="37"/>
  <c r="DD33" i="37"/>
  <c r="DI33" i="37" s="1"/>
  <c r="BJ33" i="37"/>
  <c r="BC33" i="37"/>
  <c r="BB33" i="37"/>
  <c r="BG33" i="37" s="1"/>
  <c r="AZ33" i="37"/>
  <c r="AY33" i="37"/>
  <c r="AS33" i="37"/>
  <c r="AL33" i="37"/>
  <c r="BA33" i="37" s="1"/>
  <c r="DD32" i="37"/>
  <c r="DI32" i="37" s="1"/>
  <c r="BJ32" i="37"/>
  <c r="BC32" i="37"/>
  <c r="BE32" i="37" s="1"/>
  <c r="BB32" i="37"/>
  <c r="AZ32" i="37"/>
  <c r="AY32" i="37"/>
  <c r="AS32" i="37"/>
  <c r="AT32" i="37" s="1"/>
  <c r="AL32" i="37"/>
  <c r="AX32" i="37" s="1"/>
  <c r="DG31" i="37"/>
  <c r="DD31" i="37"/>
  <c r="DI31" i="37" s="1"/>
  <c r="BJ31" i="37"/>
  <c r="BC31" i="37"/>
  <c r="BE31" i="37" s="1"/>
  <c r="BB31" i="37"/>
  <c r="BH31" i="37" s="1"/>
  <c r="AZ31" i="37"/>
  <c r="AY31" i="37"/>
  <c r="AS31" i="37"/>
  <c r="AL31" i="37"/>
  <c r="BA31" i="37" s="1"/>
  <c r="DD30" i="37"/>
  <c r="DI30" i="37" s="1"/>
  <c r="BJ30" i="37"/>
  <c r="BC30" i="37"/>
  <c r="BE30" i="37" s="1"/>
  <c r="BB30" i="37"/>
  <c r="AZ30" i="37"/>
  <c r="AY30" i="37"/>
  <c r="AS30" i="37"/>
  <c r="AT30" i="37" s="1"/>
  <c r="AL30" i="37"/>
  <c r="BA30" i="37" s="1"/>
  <c r="DG29" i="37"/>
  <c r="DD29" i="37"/>
  <c r="DI29" i="37" s="1"/>
  <c r="BJ29" i="37"/>
  <c r="BC29" i="37"/>
  <c r="BB29" i="37"/>
  <c r="AZ29" i="37"/>
  <c r="AY29" i="37"/>
  <c r="AS29" i="37"/>
  <c r="AT29" i="37" s="1"/>
  <c r="AL29" i="37"/>
  <c r="AX29" i="37" s="1"/>
  <c r="DD28" i="37"/>
  <c r="DI28" i="37" s="1"/>
  <c r="BJ28" i="37"/>
  <c r="BC28" i="37"/>
  <c r="BE28" i="37" s="1"/>
  <c r="BB28" i="37"/>
  <c r="BH28" i="37" s="1"/>
  <c r="AZ28" i="37"/>
  <c r="AY28" i="37"/>
  <c r="AS28" i="37"/>
  <c r="AT28" i="37" s="1"/>
  <c r="AL28" i="37"/>
  <c r="BA28" i="37" s="1"/>
  <c r="DD27" i="37"/>
  <c r="DI27" i="37" s="1"/>
  <c r="BJ27" i="37"/>
  <c r="BC27" i="37"/>
  <c r="BE27" i="37" s="1"/>
  <c r="BB27" i="37"/>
  <c r="AZ27" i="37"/>
  <c r="AY27" i="37"/>
  <c r="AS27" i="37"/>
  <c r="AT27" i="37" s="1"/>
  <c r="AL27" i="37"/>
  <c r="AX27" i="37" s="1"/>
  <c r="DG26" i="37"/>
  <c r="DD26" i="37"/>
  <c r="DI26" i="37" s="1"/>
  <c r="BJ26" i="37"/>
  <c r="BC26" i="37"/>
  <c r="BE26" i="37" s="1"/>
  <c r="BB26" i="37"/>
  <c r="AZ26" i="37"/>
  <c r="AY26" i="37"/>
  <c r="AS26" i="37"/>
  <c r="AT26" i="37" s="1"/>
  <c r="AL26" i="37"/>
  <c r="BA26" i="37" s="1"/>
  <c r="DD25" i="37"/>
  <c r="DI25" i="37" s="1"/>
  <c r="BJ25" i="37"/>
  <c r="BC25" i="37"/>
  <c r="BE25" i="37" s="1"/>
  <c r="BB25" i="37"/>
  <c r="AZ25" i="37"/>
  <c r="AY25" i="37"/>
  <c r="AS25" i="37"/>
  <c r="AT25" i="37" s="1"/>
  <c r="AL25" i="37"/>
  <c r="DD24" i="37"/>
  <c r="DI24" i="37" s="1"/>
  <c r="BJ24" i="37"/>
  <c r="BC24" i="37"/>
  <c r="BB24" i="37"/>
  <c r="AZ24" i="37"/>
  <c r="AY24" i="37"/>
  <c r="AS24" i="37"/>
  <c r="AT24" i="37" s="1"/>
  <c r="AL24" i="37"/>
  <c r="AX24" i="37" s="1"/>
  <c r="DG23" i="37"/>
  <c r="DD23" i="37"/>
  <c r="DI23" i="37" s="1"/>
  <c r="BJ23" i="37"/>
  <c r="BC23" i="37"/>
  <c r="BE23" i="37" s="1"/>
  <c r="BB23" i="37"/>
  <c r="BG23" i="37" s="1"/>
  <c r="AZ23" i="37"/>
  <c r="AY23" i="37"/>
  <c r="AS23" i="37"/>
  <c r="AT23" i="37" s="1"/>
  <c r="AL23" i="37"/>
  <c r="BA23" i="37" s="1"/>
  <c r="DD22" i="37"/>
  <c r="DI22" i="37" s="1"/>
  <c r="BJ22" i="37"/>
  <c r="BC22" i="37"/>
  <c r="BB22" i="37"/>
  <c r="AZ22" i="37"/>
  <c r="AY22" i="37"/>
  <c r="AS22" i="37"/>
  <c r="AT22" i="37" s="1"/>
  <c r="AL22" i="37"/>
  <c r="BA22" i="37" s="1"/>
  <c r="DG21" i="37"/>
  <c r="DD21" i="37"/>
  <c r="DI21" i="37" s="1"/>
  <c r="BJ21" i="37"/>
  <c r="BC21" i="37"/>
  <c r="BE21" i="37" s="1"/>
  <c r="BB21" i="37"/>
  <c r="BH21" i="37" s="1"/>
  <c r="AZ21" i="37"/>
  <c r="AY21" i="37"/>
  <c r="AS21" i="37"/>
  <c r="AT21" i="37" s="1"/>
  <c r="AL21" i="37"/>
  <c r="BA21" i="37" s="1"/>
  <c r="DD20" i="37"/>
  <c r="DI20" i="37" s="1"/>
  <c r="BJ20" i="37"/>
  <c r="BC20" i="37"/>
  <c r="BB20" i="37"/>
  <c r="BH20" i="37" s="1"/>
  <c r="AZ20" i="37"/>
  <c r="AY20" i="37"/>
  <c r="AS20" i="37"/>
  <c r="AT20" i="37" s="1"/>
  <c r="AL20" i="37"/>
  <c r="BA20" i="37" s="1"/>
  <c r="DG19" i="37"/>
  <c r="DD19" i="37"/>
  <c r="DI19" i="37" s="1"/>
  <c r="BJ19" i="37"/>
  <c r="BC19" i="37"/>
  <c r="BE19" i="37" s="1"/>
  <c r="BB19" i="37"/>
  <c r="AZ19" i="37"/>
  <c r="AY19" i="37"/>
  <c r="AS19" i="37"/>
  <c r="AT19" i="37" s="1"/>
  <c r="AL19" i="37"/>
  <c r="AX19" i="37" s="1"/>
  <c r="DD18" i="37"/>
  <c r="DI18" i="37" s="1"/>
  <c r="BJ18" i="37"/>
  <c r="BC18" i="37"/>
  <c r="BE18" i="37" s="1"/>
  <c r="BB18" i="37"/>
  <c r="BH18" i="37" s="1"/>
  <c r="AZ18" i="37"/>
  <c r="AY18" i="37"/>
  <c r="AS18" i="37"/>
  <c r="AL18" i="37"/>
  <c r="BA18" i="37" s="1"/>
  <c r="DD17" i="37"/>
  <c r="DI17" i="37" s="1"/>
  <c r="BJ17" i="37"/>
  <c r="BC17" i="37"/>
  <c r="BE17" i="37" s="1"/>
  <c r="BB17" i="37"/>
  <c r="BG17" i="37" s="1"/>
  <c r="AZ17" i="37"/>
  <c r="AY17" i="37"/>
  <c r="AS17" i="37"/>
  <c r="AT17" i="37" s="1"/>
  <c r="AL17" i="37"/>
  <c r="BA17" i="37" s="1"/>
  <c r="DD16" i="37"/>
  <c r="DI16" i="37" s="1"/>
  <c r="BJ16" i="37"/>
  <c r="BC16" i="37"/>
  <c r="BE16" i="37" s="1"/>
  <c r="BB16" i="37"/>
  <c r="AZ16" i="37"/>
  <c r="AY16" i="37"/>
  <c r="AS16" i="37"/>
  <c r="AT16" i="37" s="1"/>
  <c r="AL16" i="37"/>
  <c r="BA16" i="37" s="1"/>
  <c r="DD15" i="37"/>
  <c r="DI15" i="37" s="1"/>
  <c r="BJ15" i="37"/>
  <c r="BC15" i="37"/>
  <c r="BB15" i="37"/>
  <c r="BH15" i="37" s="1"/>
  <c r="AZ15" i="37"/>
  <c r="AY15" i="37"/>
  <c r="AS15" i="37"/>
  <c r="AL15" i="37"/>
  <c r="BA15" i="37" s="1"/>
  <c r="DG14" i="37"/>
  <c r="DD14" i="37"/>
  <c r="DI14" i="37" s="1"/>
  <c r="BJ14" i="37"/>
  <c r="BC14" i="37"/>
  <c r="BE14" i="37" s="1"/>
  <c r="BB14" i="37"/>
  <c r="AZ14" i="37"/>
  <c r="AY14" i="37"/>
  <c r="AS14" i="37"/>
  <c r="AT14" i="37" s="1"/>
  <c r="AL14" i="37"/>
  <c r="AX14" i="37" s="1"/>
  <c r="DD13" i="37"/>
  <c r="DI13" i="37" s="1"/>
  <c r="BJ13" i="37"/>
  <c r="BC13" i="37"/>
  <c r="BE13" i="37" s="1"/>
  <c r="BB13" i="37"/>
  <c r="BH13" i="37" s="1"/>
  <c r="AZ13" i="37"/>
  <c r="AY13" i="37"/>
  <c r="AS13" i="37"/>
  <c r="AT13" i="37" s="1"/>
  <c r="AL13" i="37"/>
  <c r="BA13" i="37" s="1"/>
  <c r="DG12" i="37"/>
  <c r="DD12" i="37"/>
  <c r="DI12" i="37" s="1"/>
  <c r="BJ12" i="37"/>
  <c r="BC12" i="37"/>
  <c r="BE12" i="37" s="1"/>
  <c r="BB12" i="37"/>
  <c r="BH12" i="37" s="1"/>
  <c r="AZ12" i="37"/>
  <c r="AY12" i="37"/>
  <c r="AS12" i="37"/>
  <c r="AT12" i="37" s="1"/>
  <c r="AL12" i="37"/>
  <c r="DG11" i="37"/>
  <c r="DD11" i="37"/>
  <c r="DI11" i="37" s="1"/>
  <c r="BJ11" i="37"/>
  <c r="BC11" i="37"/>
  <c r="BE11" i="37" s="1"/>
  <c r="BB11" i="37"/>
  <c r="AZ11" i="37"/>
  <c r="AY11" i="37"/>
  <c r="AS11" i="37"/>
  <c r="AT11" i="37" s="1"/>
  <c r="AL11" i="37"/>
  <c r="AX11" i="37" s="1"/>
  <c r="DD10" i="37"/>
  <c r="DI10" i="37" s="1"/>
  <c r="BJ10" i="37"/>
  <c r="BC10" i="37"/>
  <c r="BE10" i="37" s="1"/>
  <c r="BB10" i="37"/>
  <c r="BG10" i="37" s="1"/>
  <c r="AZ10" i="37"/>
  <c r="AY10" i="37"/>
  <c r="AS10" i="37"/>
  <c r="AT10" i="37" s="1"/>
  <c r="AL10" i="37"/>
  <c r="BA10" i="37" s="1"/>
  <c r="DG9" i="37"/>
  <c r="DD9" i="37"/>
  <c r="DI9" i="37" s="1"/>
  <c r="BJ9" i="37"/>
  <c r="BC9" i="37"/>
  <c r="BB9" i="37"/>
  <c r="AZ9" i="37"/>
  <c r="AY9" i="37"/>
  <c r="AS9" i="37"/>
  <c r="AT9" i="37" s="1"/>
  <c r="AL9" i="37"/>
  <c r="BA9" i="37" s="1"/>
  <c r="DG8" i="37"/>
  <c r="DD8" i="37"/>
  <c r="DI8" i="37" s="1"/>
  <c r="BJ8" i="37"/>
  <c r="BC8" i="37"/>
  <c r="BE8" i="37" s="1"/>
  <c r="BB8" i="37"/>
  <c r="AZ8" i="37"/>
  <c r="AY8" i="37"/>
  <c r="AS8" i="37"/>
  <c r="AT8" i="37" s="1"/>
  <c r="AL8" i="37"/>
  <c r="AX8" i="37" s="1"/>
  <c r="DD7" i="37"/>
  <c r="DI7" i="37" s="1"/>
  <c r="BJ7" i="37"/>
  <c r="BC7" i="37"/>
  <c r="BE7" i="37" s="1"/>
  <c r="BB7" i="37"/>
  <c r="BG7" i="37" s="1"/>
  <c r="AZ7" i="37"/>
  <c r="AY7" i="37"/>
  <c r="AS7" i="37"/>
  <c r="AL7" i="37"/>
  <c r="BA7" i="37" s="1"/>
  <c r="DD6" i="37"/>
  <c r="DI6" i="37" s="1"/>
  <c r="BJ6" i="37"/>
  <c r="BC6" i="37"/>
  <c r="BE6" i="37" s="1"/>
  <c r="BB6" i="37"/>
  <c r="AZ6" i="37"/>
  <c r="AY6" i="37"/>
  <c r="AS6" i="37"/>
  <c r="AT6" i="37" s="1"/>
  <c r="AL6" i="37"/>
  <c r="AX6" i="37" s="1"/>
  <c r="DG5" i="37"/>
  <c r="DD5" i="37"/>
  <c r="DI5" i="37" s="1"/>
  <c r="BJ5" i="37"/>
  <c r="BC5" i="37"/>
  <c r="BE5" i="37" s="1"/>
  <c r="BB5" i="37"/>
  <c r="AZ5" i="37"/>
  <c r="AY5" i="37"/>
  <c r="AS5" i="37"/>
  <c r="AT5" i="37" s="1"/>
  <c r="AL5" i="37"/>
  <c r="BA5" i="37" s="1"/>
  <c r="DD4" i="37"/>
  <c r="DI4" i="37" s="1"/>
  <c r="BJ4" i="37"/>
  <c r="BC4" i="37"/>
  <c r="BE4" i="37" s="1"/>
  <c r="BB4" i="37"/>
  <c r="BG4" i="37" s="1"/>
  <c r="AZ4" i="37"/>
  <c r="AY4" i="37"/>
  <c r="AS4" i="37"/>
  <c r="AT4" i="37" s="1"/>
  <c r="AL4" i="37"/>
  <c r="DD3" i="37"/>
  <c r="DI3" i="37" s="1"/>
  <c r="BJ3" i="37"/>
  <c r="BC3" i="37"/>
  <c r="BE3" i="37" s="1"/>
  <c r="BB3" i="37"/>
  <c r="AZ3" i="37"/>
  <c r="AY3" i="37"/>
  <c r="AS3" i="37"/>
  <c r="AT3" i="37" s="1"/>
  <c r="AL3" i="37"/>
  <c r="AX3" i="37" s="1"/>
  <c r="DD2" i="37"/>
  <c r="DI2" i="37" s="1"/>
  <c r="BJ2" i="37"/>
  <c r="BC2" i="37"/>
  <c r="BE2" i="37" s="1"/>
  <c r="BB2" i="37"/>
  <c r="BH2" i="37" s="1"/>
  <c r="AZ2" i="37"/>
  <c r="AY2" i="37"/>
  <c r="AS2" i="37"/>
  <c r="AT2" i="37" s="1"/>
  <c r="AL2" i="37"/>
  <c r="BA2" i="37" s="1"/>
  <c r="BD15" i="37" l="1"/>
  <c r="BH58" i="37"/>
  <c r="AX10" i="37"/>
  <c r="AX16" i="37"/>
  <c r="BI19" i="37"/>
  <c r="BI9" i="37"/>
  <c r="BA14" i="37"/>
  <c r="AX78" i="37"/>
  <c r="AX85" i="37"/>
  <c r="BA99" i="37"/>
  <c r="BH7" i="37"/>
  <c r="BH33" i="37"/>
  <c r="BI97" i="37"/>
  <c r="BD29" i="37"/>
  <c r="BI53" i="37"/>
  <c r="BI78" i="37"/>
  <c r="AX22" i="37"/>
  <c r="BI50" i="37"/>
  <c r="BH56" i="37"/>
  <c r="BI62" i="37"/>
  <c r="BD78" i="37"/>
  <c r="BI90" i="37"/>
  <c r="BD38" i="37"/>
  <c r="BA29" i="37"/>
  <c r="BG43" i="37"/>
  <c r="BG80" i="37"/>
  <c r="AX30" i="37"/>
  <c r="AX5" i="37"/>
  <c r="AX21" i="37"/>
  <c r="BI29" i="37"/>
  <c r="BH41" i="37"/>
  <c r="BH83" i="37"/>
  <c r="BI104" i="37"/>
  <c r="BA19" i="37"/>
  <c r="BD100" i="37"/>
  <c r="BG91" i="37"/>
  <c r="BG94" i="37"/>
  <c r="BD95" i="37"/>
  <c r="BA52" i="37"/>
  <c r="BG96" i="37"/>
  <c r="BI59" i="37"/>
  <c r="BD52" i="37"/>
  <c r="BD62" i="37"/>
  <c r="BG77" i="37"/>
  <c r="AX88" i="37"/>
  <c r="AX69" i="37"/>
  <c r="BA97" i="37"/>
  <c r="BI99" i="37"/>
  <c r="BH103" i="37"/>
  <c r="BA104" i="37"/>
  <c r="BD20" i="37"/>
  <c r="BE29" i="37"/>
  <c r="AX40" i="37"/>
  <c r="AX70" i="37"/>
  <c r="BD87" i="37"/>
  <c r="BA89" i="37"/>
  <c r="AX35" i="37"/>
  <c r="BH23" i="37"/>
  <c r="BI30" i="37"/>
  <c r="BI34" i="37"/>
  <c r="BA37" i="37"/>
  <c r="BA47" i="37"/>
  <c r="AX49" i="37"/>
  <c r="BI54" i="37"/>
  <c r="BI56" i="37"/>
  <c r="BG68" i="37"/>
  <c r="BI69" i="37"/>
  <c r="BH88" i="37"/>
  <c r="BI89" i="37"/>
  <c r="AX90" i="37"/>
  <c r="BI91" i="37"/>
  <c r="AX31" i="37"/>
  <c r="AX46" i="37"/>
  <c r="BI35" i="37"/>
  <c r="BI47" i="37"/>
  <c r="BD69" i="37"/>
  <c r="BI72" i="37"/>
  <c r="BI73" i="37"/>
  <c r="BI75" i="37"/>
  <c r="BD35" i="37"/>
  <c r="AX54" i="37"/>
  <c r="BE69" i="37"/>
  <c r="BD83" i="37"/>
  <c r="AX94" i="37"/>
  <c r="BG15" i="37"/>
  <c r="BG28" i="37"/>
  <c r="BI7" i="37"/>
  <c r="BD47" i="37"/>
  <c r="BD50" i="37"/>
  <c r="BI52" i="37"/>
  <c r="BG2" i="37"/>
  <c r="BI3" i="37"/>
  <c r="BD12" i="37"/>
  <c r="BG20" i="37"/>
  <c r="AX26" i="37"/>
  <c r="BA42" i="37"/>
  <c r="AX44" i="37"/>
  <c r="BE52" i="37"/>
  <c r="BG65" i="37"/>
  <c r="BA66" i="37"/>
  <c r="AX67" i="37"/>
  <c r="BI68" i="37"/>
  <c r="AX74" i="37"/>
  <c r="BI76" i="37"/>
  <c r="BD77" i="37"/>
  <c r="BI81" i="37"/>
  <c r="AX84" i="37"/>
  <c r="BD104" i="37"/>
  <c r="AX93" i="37"/>
  <c r="BI4" i="37"/>
  <c r="AX9" i="37"/>
  <c r="BG21" i="37"/>
  <c r="BI40" i="37"/>
  <c r="BI42" i="37"/>
  <c r="BG53" i="37"/>
  <c r="BI58" i="37"/>
  <c r="BI66" i="37"/>
  <c r="BH71" i="37"/>
  <c r="BD81" i="37"/>
  <c r="BI8" i="37"/>
  <c r="BI22" i="37"/>
  <c r="BA24" i="37"/>
  <c r="BD40" i="37"/>
  <c r="AX59" i="37"/>
  <c r="BG73" i="37"/>
  <c r="BD8" i="37"/>
  <c r="BD22" i="37"/>
  <c r="BI24" i="37"/>
  <c r="BI25" i="37"/>
  <c r="BD66" i="37"/>
  <c r="BH73" i="37"/>
  <c r="BI74" i="37"/>
  <c r="BA75" i="37"/>
  <c r="BI84" i="37"/>
  <c r="BA3" i="37"/>
  <c r="BD19" i="37"/>
  <c r="BD24" i="37"/>
  <c r="BI31" i="37"/>
  <c r="BI33" i="37"/>
  <c r="BI44" i="37"/>
  <c r="BD80" i="37"/>
  <c r="BD93" i="37"/>
  <c r="BD84" i="37"/>
  <c r="BD9" i="37"/>
  <c r="BI14" i="37"/>
  <c r="AX51" i="37"/>
  <c r="BA60" i="37"/>
  <c r="BI61" i="37"/>
  <c r="AX62" i="37"/>
  <c r="BI87" i="37"/>
  <c r="BI95" i="37"/>
  <c r="BI65" i="37"/>
  <c r="BE15" i="37"/>
  <c r="BI16" i="37"/>
  <c r="AX81" i="37"/>
  <c r="AT91" i="37"/>
  <c r="AX105" i="37"/>
  <c r="AT31" i="37"/>
  <c r="BE24" i="37"/>
  <c r="AT56" i="37"/>
  <c r="BI5" i="37"/>
  <c r="BG36" i="37"/>
  <c r="BH48" i="37"/>
  <c r="BH53" i="37"/>
  <c r="BA55" i="37"/>
  <c r="BD58" i="37"/>
  <c r="BI60" i="37"/>
  <c r="BD61" i="37"/>
  <c r="BG66" i="37"/>
  <c r="AT68" i="37"/>
  <c r="BH69" i="37"/>
  <c r="BI70" i="37"/>
  <c r="AX77" i="37"/>
  <c r="AX80" i="37"/>
  <c r="BG84" i="37"/>
  <c r="BD90" i="37"/>
  <c r="BE100" i="37"/>
  <c r="AX101" i="37"/>
  <c r="AX102" i="37"/>
  <c r="BH4" i="37"/>
  <c r="BD30" i="37"/>
  <c r="BI37" i="37"/>
  <c r="BI2" i="37"/>
  <c r="BA6" i="37"/>
  <c r="BI11" i="37"/>
  <c r="BI12" i="37"/>
  <c r="BI13" i="37"/>
  <c r="BD16" i="37"/>
  <c r="BI20" i="37"/>
  <c r="BI21" i="37"/>
  <c r="BG25" i="37"/>
  <c r="BI28" i="37"/>
  <c r="BD37" i="37"/>
  <c r="BI38" i="37"/>
  <c r="BD44" i="37"/>
  <c r="AX45" i="37"/>
  <c r="BI49" i="37"/>
  <c r="BI55" i="37"/>
  <c r="BE61" i="37"/>
  <c r="BG63" i="37"/>
  <c r="AT65" i="37"/>
  <c r="BH66" i="37"/>
  <c r="BI67" i="37"/>
  <c r="AX71" i="37"/>
  <c r="BD73" i="37"/>
  <c r="BD75" i="37"/>
  <c r="BG79" i="37"/>
  <c r="BG82" i="37"/>
  <c r="BA86" i="37"/>
  <c r="BE90" i="37"/>
  <c r="AX92" i="37"/>
  <c r="BG100" i="37"/>
  <c r="AX103" i="37"/>
  <c r="BG104" i="37"/>
  <c r="BI105" i="37"/>
  <c r="AT7" i="37"/>
  <c r="BG5" i="37"/>
  <c r="BI18" i="37"/>
  <c r="BH25" i="37"/>
  <c r="BI26" i="37"/>
  <c r="BG30" i="37"/>
  <c r="BA32" i="37"/>
  <c r="AX39" i="37"/>
  <c r="AX50" i="37"/>
  <c r="BG61" i="37"/>
  <c r="BD67" i="37"/>
  <c r="BD70" i="37"/>
  <c r="BG76" i="37"/>
  <c r="BA83" i="37"/>
  <c r="BH85" i="37"/>
  <c r="BI86" i="37"/>
  <c r="AX87" i="37"/>
  <c r="AX95" i="37"/>
  <c r="BD96" i="37"/>
  <c r="BD105" i="37"/>
  <c r="BE9" i="37"/>
  <c r="AX17" i="37"/>
  <c r="BH10" i="37"/>
  <c r="BD4" i="37"/>
  <c r="AX13" i="37"/>
  <c r="BG16" i="37"/>
  <c r="BI17" i="37"/>
  <c r="AT18" i="37"/>
  <c r="BD21" i="37"/>
  <c r="BA27" i="37"/>
  <c r="BI32" i="37"/>
  <c r="BD33" i="37"/>
  <c r="BD43" i="37"/>
  <c r="BG44" i="37"/>
  <c r="BI46" i="37"/>
  <c r="BD49" i="37"/>
  <c r="BD55" i="37"/>
  <c r="BA57" i="37"/>
  <c r="BH61" i="37"/>
  <c r="BD64" i="37"/>
  <c r="BE67" i="37"/>
  <c r="BA77" i="37"/>
  <c r="BA80" i="37"/>
  <c r="BI83" i="37"/>
  <c r="BD86" i="37"/>
  <c r="BD94" i="37"/>
  <c r="BI96" i="37"/>
  <c r="BI101" i="37"/>
  <c r="BI102" i="37"/>
  <c r="BE105" i="37"/>
  <c r="BE20" i="37"/>
  <c r="BE35" i="37"/>
  <c r="BG59" i="37"/>
  <c r="AX83" i="37"/>
  <c r="BG9" i="37"/>
  <c r="BA11" i="37"/>
  <c r="BI6" i="37"/>
  <c r="BD6" i="37"/>
  <c r="BA8" i="37"/>
  <c r="BG12" i="37"/>
  <c r="BI15" i="37"/>
  <c r="AX18" i="37"/>
  <c r="AX23" i="37"/>
  <c r="BG26" i="37"/>
  <c r="BI27" i="37"/>
  <c r="BE33" i="37"/>
  <c r="AX34" i="37"/>
  <c r="BG38" i="37"/>
  <c r="AX41" i="37"/>
  <c r="BI43" i="37"/>
  <c r="BH44" i="37"/>
  <c r="BI45" i="37"/>
  <c r="AT46" i="37"/>
  <c r="BD53" i="37"/>
  <c r="BI57" i="37"/>
  <c r="BG70" i="37"/>
  <c r="BA72" i="37"/>
  <c r="BI77" i="37"/>
  <c r="BI80" i="37"/>
  <c r="BE86" i="37"/>
  <c r="AT96" i="37"/>
  <c r="BD102" i="37"/>
  <c r="BE62" i="37"/>
  <c r="BG74" i="37"/>
  <c r="BE78" i="37"/>
  <c r="BE81" i="37"/>
  <c r="BD17" i="37"/>
  <c r="BD25" i="37"/>
  <c r="BI39" i="37"/>
  <c r="BI48" i="37"/>
  <c r="BI92" i="37"/>
  <c r="BD27" i="37"/>
  <c r="BI36" i="37"/>
  <c r="BD45" i="37"/>
  <c r="BI63" i="37"/>
  <c r="BI79" i="37"/>
  <c r="BI82" i="37"/>
  <c r="BE87" i="37"/>
  <c r="BD92" i="37"/>
  <c r="BE95" i="37"/>
  <c r="BI98" i="37"/>
  <c r="BI100" i="37"/>
  <c r="BD14" i="37"/>
  <c r="BE22" i="37"/>
  <c r="BE40" i="37"/>
  <c r="BH51" i="37"/>
  <c r="AT63" i="37"/>
  <c r="AT79" i="37"/>
  <c r="AT82" i="37"/>
  <c r="AX2" i="37"/>
  <c r="AX7" i="37"/>
  <c r="BH9" i="37"/>
  <c r="BD11" i="37"/>
  <c r="AT15" i="37"/>
  <c r="BH17" i="37"/>
  <c r="BG22" i="37"/>
  <c r="AX28" i="37"/>
  <c r="BH30" i="37"/>
  <c r="BD32" i="37"/>
  <c r="AT33" i="37"/>
  <c r="BG35" i="37"/>
  <c r="AX36" i="37"/>
  <c r="BG40" i="37"/>
  <c r="BD42" i="37"/>
  <c r="AT43" i="37"/>
  <c r="BH45" i="37"/>
  <c r="AX48" i="37"/>
  <c r="BG50" i="37"/>
  <c r="AX56" i="37"/>
  <c r="BD60" i="37"/>
  <c r="BG62" i="37"/>
  <c r="AX63" i="37"/>
  <c r="AX65" i="37"/>
  <c r="BG67" i="37"/>
  <c r="AX68" i="37"/>
  <c r="BH70" i="37"/>
  <c r="BD72" i="37"/>
  <c r="AX76" i="37"/>
  <c r="BG78" i="37"/>
  <c r="AX79" i="37"/>
  <c r="BG81" i="37"/>
  <c r="AX82" i="37"/>
  <c r="BH84" i="37"/>
  <c r="BG87" i="37"/>
  <c r="BG90" i="37"/>
  <c r="AX91" i="37"/>
  <c r="BG95" i="37"/>
  <c r="AX96" i="37"/>
  <c r="AT98" i="37"/>
  <c r="BD99" i="37"/>
  <c r="AT100" i="37"/>
  <c r="BG102" i="37"/>
  <c r="BG105" i="37"/>
  <c r="BD3" i="37"/>
  <c r="BG6" i="37"/>
  <c r="BG14" i="37"/>
  <c r="AX15" i="37"/>
  <c r="BG19" i="37"/>
  <c r="AX20" i="37"/>
  <c r="BH22" i="37"/>
  <c r="BG27" i="37"/>
  <c r="AX33" i="37"/>
  <c r="BH35" i="37"/>
  <c r="BH40" i="37"/>
  <c r="AX43" i="37"/>
  <c r="BG47" i="37"/>
  <c r="BH50" i="37"/>
  <c r="BG55" i="37"/>
  <c r="BD57" i="37"/>
  <c r="AX61" i="37"/>
  <c r="BH62" i="37"/>
  <c r="BH67" i="37"/>
  <c r="BG75" i="37"/>
  <c r="BH78" i="37"/>
  <c r="BH81" i="37"/>
  <c r="BH87" i="37"/>
  <c r="BD89" i="37"/>
  <c r="BH90" i="37"/>
  <c r="BH95" i="37"/>
  <c r="BD97" i="37"/>
  <c r="AX100" i="37"/>
  <c r="BH102" i="37"/>
  <c r="BH105" i="37"/>
  <c r="AX4" i="37"/>
  <c r="BH6" i="37"/>
  <c r="BG11" i="37"/>
  <c r="AX12" i="37"/>
  <c r="BH14" i="37"/>
  <c r="BH19" i="37"/>
  <c r="AX25" i="37"/>
  <c r="BH27" i="37"/>
  <c r="BG32" i="37"/>
  <c r="AX38" i="37"/>
  <c r="BG42" i="37"/>
  <c r="BH47" i="37"/>
  <c r="AX53" i="37"/>
  <c r="BH55" i="37"/>
  <c r="AX58" i="37"/>
  <c r="BG60" i="37"/>
  <c r="BG72" i="37"/>
  <c r="AX73" i="37"/>
  <c r="BH75" i="37"/>
  <c r="BG99" i="37"/>
  <c r="BG3" i="37"/>
  <c r="BD5" i="37"/>
  <c r="BG8" i="37"/>
  <c r="BH11" i="37"/>
  <c r="BG24" i="37"/>
  <c r="BD26" i="37"/>
  <c r="BG29" i="37"/>
  <c r="BH32" i="37"/>
  <c r="BD34" i="37"/>
  <c r="BG37" i="37"/>
  <c r="BD39" i="37"/>
  <c r="BH42" i="37"/>
  <c r="BG52" i="37"/>
  <c r="BG57" i="37"/>
  <c r="BD59" i="37"/>
  <c r="BH60" i="37"/>
  <c r="BH72" i="37"/>
  <c r="BD74" i="37"/>
  <c r="BG86" i="37"/>
  <c r="BG89" i="37"/>
  <c r="BA96" i="37"/>
  <c r="BG97" i="37"/>
  <c r="BH99" i="37"/>
  <c r="BD101" i="37"/>
  <c r="BH3" i="37"/>
  <c r="BH8" i="37"/>
  <c r="BD13" i="37"/>
  <c r="BD18" i="37"/>
  <c r="BH24" i="37"/>
  <c r="BH29" i="37"/>
  <c r="BD31" i="37"/>
  <c r="BH37" i="37"/>
  <c r="BA43" i="37"/>
  <c r="BD46" i="37"/>
  <c r="BH52" i="37"/>
  <c r="BD54" i="37"/>
  <c r="BH57" i="37"/>
  <c r="BH86" i="37"/>
  <c r="BH89" i="37"/>
  <c r="BH97" i="37"/>
  <c r="BA4" i="37"/>
  <c r="BD10" i="37"/>
  <c r="BA12" i="37"/>
  <c r="BH16" i="37"/>
  <c r="BD23" i="37"/>
  <c r="BA25" i="37"/>
  <c r="BA38" i="37"/>
  <c r="BD41" i="37"/>
  <c r="BH49" i="37"/>
  <c r="BD51" i="37"/>
  <c r="BA53" i="37"/>
  <c r="BA58" i="37"/>
  <c r="BD71" i="37"/>
  <c r="BA73" i="37"/>
  <c r="BD85" i="37"/>
  <c r="BD88" i="37"/>
  <c r="BH92" i="37"/>
  <c r="BG101" i="37"/>
  <c r="BD103" i="37"/>
  <c r="BH104" i="37"/>
  <c r="BD2" i="37"/>
  <c r="BH5" i="37"/>
  <c r="BD7" i="37"/>
  <c r="BG13" i="37"/>
  <c r="BG18" i="37"/>
  <c r="BH26" i="37"/>
  <c r="BD28" i="37"/>
  <c r="BG31" i="37"/>
  <c r="BH34" i="37"/>
  <c r="BD36" i="37"/>
  <c r="BH39" i="37"/>
  <c r="BG46" i="37"/>
  <c r="BD48" i="37"/>
  <c r="BG54" i="37"/>
  <c r="BD56" i="37"/>
  <c r="BH59" i="37"/>
  <c r="BD63" i="37"/>
  <c r="BD65" i="37"/>
  <c r="BD68" i="37"/>
  <c r="BH74" i="37"/>
  <c r="BD76" i="37"/>
  <c r="BD79" i="37"/>
  <c r="BD82" i="37"/>
  <c r="BD91" i="37"/>
  <c r="BI94" i="37"/>
  <c r="BG98" i="37"/>
  <c r="BH101" i="37"/>
  <c r="BI10" i="37"/>
  <c r="BI23" i="37"/>
  <c r="BI41" i="37"/>
  <c r="BI51" i="37"/>
  <c r="BI71" i="37"/>
  <c r="BI85" i="37"/>
  <c r="BI88" i="37"/>
  <c r="BI103" i="37"/>
</calcChain>
</file>

<file path=xl/sharedStrings.xml><?xml version="1.0" encoding="utf-8"?>
<sst xmlns="http://schemas.openxmlformats.org/spreadsheetml/2006/main" count="270" uniqueCount="182">
  <si>
    <t>Age</t>
  </si>
  <si>
    <t>Race</t>
  </si>
  <si>
    <t>Gender</t>
  </si>
  <si>
    <t>Heart Failure</t>
  </si>
  <si>
    <t>Status of heart failure</t>
  </si>
  <si>
    <t>Atrial fibrillation</t>
  </si>
  <si>
    <t>Statin</t>
  </si>
  <si>
    <t>Beta Blocker</t>
  </si>
  <si>
    <t>Inotrope</t>
  </si>
  <si>
    <t>Diuretic</t>
  </si>
  <si>
    <t>NSAIDs</t>
  </si>
  <si>
    <t>Dose of ASA</t>
  </si>
  <si>
    <t>BMI (kg/m2)</t>
  </si>
  <si>
    <t>Cardiac Rhythm</t>
  </si>
  <si>
    <t>LVEDP</t>
  </si>
  <si>
    <t>LVEF</t>
  </si>
  <si>
    <t>0= White</t>
  </si>
  <si>
    <t>1=Black</t>
  </si>
  <si>
    <t>2=Asian</t>
  </si>
  <si>
    <t>0= Male</t>
  </si>
  <si>
    <t xml:space="preserve">1=Female </t>
  </si>
  <si>
    <t>3= Other</t>
  </si>
  <si>
    <t>0= No</t>
  </si>
  <si>
    <t>1= Yes</t>
  </si>
  <si>
    <t>1= HFrEF</t>
  </si>
  <si>
    <t>2= HFpEF</t>
  </si>
  <si>
    <t>0= Ischemic</t>
  </si>
  <si>
    <t>1= Non-ischemic</t>
  </si>
  <si>
    <t>1= NYHA 1</t>
  </si>
  <si>
    <t>2=NYHA 2</t>
  </si>
  <si>
    <t>3=NYHA 3</t>
  </si>
  <si>
    <t>4= NYHA 4</t>
  </si>
  <si>
    <t>NYHA class</t>
  </si>
  <si>
    <t>Diabetes</t>
  </si>
  <si>
    <t>Dyslipidemia</t>
  </si>
  <si>
    <t>Arrhythmia</t>
  </si>
  <si>
    <t>Valvular disease</t>
  </si>
  <si>
    <t>Pulmonary Hypertension</t>
  </si>
  <si>
    <t xml:space="preserve"> LVAD </t>
  </si>
  <si>
    <t>Cardiac Transplantation</t>
  </si>
  <si>
    <t xml:space="preserve">0=never </t>
  </si>
  <si>
    <t xml:space="preserve">1= previous </t>
  </si>
  <si>
    <t xml:space="preserve">2=current </t>
  </si>
  <si>
    <t>Tobacco use</t>
  </si>
  <si>
    <t>ACE/ARB</t>
  </si>
  <si>
    <t>0=81</t>
  </si>
  <si>
    <t>1=162</t>
  </si>
  <si>
    <t>2=325</t>
  </si>
  <si>
    <t>PVR (Wood Units)</t>
  </si>
  <si>
    <t>LV Data source</t>
  </si>
  <si>
    <t>HTN</t>
  </si>
  <si>
    <t>CAD</t>
  </si>
  <si>
    <t>ICD</t>
  </si>
  <si>
    <t>1=yes</t>
  </si>
  <si>
    <t>0=no</t>
  </si>
  <si>
    <t>1=compensated</t>
  </si>
  <si>
    <t>1=sinus</t>
  </si>
  <si>
    <t>0=decompensated</t>
  </si>
  <si>
    <t>3=afib</t>
  </si>
  <si>
    <t>Pacemaker</t>
  </si>
  <si>
    <t>0/1</t>
  </si>
  <si>
    <t>IABP</t>
  </si>
  <si>
    <t>PVR index (dyne/sec5*m2)</t>
  </si>
  <si>
    <t>PAPi</t>
  </si>
  <si>
    <t>BSA (m2)</t>
  </si>
  <si>
    <t>SVRI (dyne/sec5*m2)</t>
  </si>
  <si>
    <t>LVEF (v-gram)</t>
  </si>
  <si>
    <t>LVEF Assessment</t>
  </si>
  <si>
    <t>Diastolic Dysfunction</t>
  </si>
  <si>
    <t>BNP &gt;150</t>
  </si>
  <si>
    <t>NT-ProBNP &gt;600</t>
  </si>
  <si>
    <t>NT-proBNP (pg/mL)</t>
  </si>
  <si>
    <t>BNP (pg/mL)</t>
  </si>
  <si>
    <t>GFR (mL/min)</t>
  </si>
  <si>
    <t>Creatinine (mg/dL)</t>
  </si>
  <si>
    <t>Sodium (mmol/L)</t>
  </si>
  <si>
    <r>
      <t>TXB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-M (pg/mg creat)</t>
    </r>
  </si>
  <si>
    <t xml:space="preserve">HF Type </t>
  </si>
  <si>
    <t>HF Etiology</t>
  </si>
  <si>
    <t xml:space="preserve"> RV Dysfunction</t>
  </si>
  <si>
    <t>2=paced (+/- afib)</t>
  </si>
  <si>
    <t>CO (L/min)</t>
  </si>
  <si>
    <t>CI (L/min/m2)</t>
  </si>
  <si>
    <t>PCWP (mmHg)</t>
  </si>
  <si>
    <t>PPP (mmHg)</t>
  </si>
  <si>
    <t>Mean PAP (mmHg)</t>
  </si>
  <si>
    <t>PADSP (mmHg)</t>
  </si>
  <si>
    <t>PASP (mmHg)</t>
  </si>
  <si>
    <t>RAP (mmHg)</t>
  </si>
  <si>
    <t>HR (bpm)</t>
  </si>
  <si>
    <t>MAP (mmHg)</t>
  </si>
  <si>
    <t>DBP (mmHg)</t>
  </si>
  <si>
    <t>SBP (mmHg)</t>
  </si>
  <si>
    <t>LVSWI (g/m2/beat)</t>
  </si>
  <si>
    <t>RVSW (g/m2/beat)</t>
  </si>
  <si>
    <t>LHC/CA Performed</t>
  </si>
  <si>
    <t>0 =No</t>
  </si>
  <si>
    <t>Number of diseased CA</t>
  </si>
  <si>
    <t>Left main stenosis</t>
  </si>
  <si>
    <t>0 =Echo</t>
  </si>
  <si>
    <t>1 =LVgram</t>
  </si>
  <si>
    <t>LVEDD (mm)</t>
  </si>
  <si>
    <t>LVESD (mm)</t>
  </si>
  <si>
    <t>LV Thickness (cm)</t>
  </si>
  <si>
    <t>LA Diameter (cm)</t>
  </si>
  <si>
    <t>LA Volume Index (mL/m2)</t>
  </si>
  <si>
    <t>LA Dilatation*</t>
  </si>
  <si>
    <t>1 =Yes</t>
  </si>
  <si>
    <t>* Either called dilated, LAVI &gt;34, Tx</t>
  </si>
  <si>
    <t>Cohort Number</t>
  </si>
  <si>
    <t>1000 =UMass</t>
  </si>
  <si>
    <t>2000 =JHU</t>
  </si>
  <si>
    <t>Ischemic CM</t>
  </si>
  <si>
    <t>CPO (W)</t>
  </si>
  <si>
    <t>SV (mL/beat)</t>
  </si>
  <si>
    <t>SI (mL/m2/beat)</t>
  </si>
  <si>
    <t>Ea(Z) (mmHg/mL)</t>
  </si>
  <si>
    <t>RAP/PCWP</t>
  </si>
  <si>
    <t>PA Compliance (mL/mmHg)</t>
  </si>
  <si>
    <t>Ea (mmHg/mL)(mPAP)</t>
  </si>
  <si>
    <t>Ea (mmHg/mL)(sPAP)</t>
  </si>
  <si>
    <t>Ln TXB2-M</t>
  </si>
  <si>
    <t>Ln 8-iso</t>
  </si>
  <si>
    <t>Date of Cath</t>
  </si>
  <si>
    <t>POD</t>
  </si>
  <si>
    <t>Date of death</t>
  </si>
  <si>
    <t>Date Assessment</t>
  </si>
  <si>
    <t>Notes</t>
  </si>
  <si>
    <t>Med Rec</t>
  </si>
  <si>
    <t>Obituary/Med Rec</t>
  </si>
  <si>
    <t>Dead</t>
  </si>
  <si>
    <t>Stauder verified alive</t>
  </si>
  <si>
    <t>Died 12/2/18 per PCP</t>
  </si>
  <si>
    <t>Saw PCP that date</t>
  </si>
  <si>
    <t>JJR spoke to daughter</t>
  </si>
  <si>
    <t>Date of Last Known Clincial Status</t>
  </si>
  <si>
    <t>Transplanted 2009</t>
  </si>
  <si>
    <t>HIV, HEP B ETC, Obit</t>
  </si>
  <si>
    <t>Obit</t>
  </si>
  <si>
    <t>No obit</t>
  </si>
  <si>
    <t>Obit, EPR</t>
  </si>
  <si>
    <t>EPR, Obit</t>
  </si>
  <si>
    <t>Moved to Brooklyn, NY, Obit</t>
  </si>
  <si>
    <t>EPR</t>
  </si>
  <si>
    <t>EPR, Obbit</t>
  </si>
  <si>
    <t>CEREBRAL BLEED, Obit</t>
  </si>
  <si>
    <t>?Tx</t>
  </si>
  <si>
    <t>Obituary</t>
  </si>
  <si>
    <t>Date of TX</t>
  </si>
  <si>
    <t>Date of LVAD</t>
  </si>
  <si>
    <t>Public Records</t>
  </si>
  <si>
    <t>Transplanted</t>
  </si>
  <si>
    <t>LVED 3/30/11, DIED CICU/BRAJN STEM CVA 5/25/11</t>
  </si>
  <si>
    <t>JJR spoke with subject on 3/20/21</t>
  </si>
  <si>
    <t>Tx 4/21/11, JJR spoke with subject 3/20/21</t>
  </si>
  <si>
    <t>Death/LVAD/Tx</t>
  </si>
  <si>
    <t>0= &lt;1500</t>
  </si>
  <si>
    <t>1= &gt;/=1500</t>
  </si>
  <si>
    <t>BUN (mg/dL)</t>
  </si>
  <si>
    <t>Tertile of BNP/NT-proBNP</t>
  </si>
  <si>
    <t>Non-group 2 PHT</t>
  </si>
  <si>
    <t>TXB2-M/eGFR</t>
  </si>
  <si>
    <t>Husbands obituary that date states she is alive</t>
  </si>
  <si>
    <t>Med REC</t>
  </si>
  <si>
    <t>Med Rec; Entered hospice 12/8/21 "not doing well" according to note</t>
  </si>
  <si>
    <t>Fiiled Rx that day CVS, Athol</t>
  </si>
  <si>
    <t>TXB2-M (&gt;1291)</t>
  </si>
  <si>
    <t>TXB2-M (&gt;/=1500) Group</t>
  </si>
  <si>
    <t>0= &lt;/=1291</t>
  </si>
  <si>
    <t>1= &gt;1291</t>
  </si>
  <si>
    <t>0= &lt;/=17.8</t>
  </si>
  <si>
    <t>1= &gt;17.8</t>
  </si>
  <si>
    <t>TXB2-M/eGFR Group</t>
  </si>
  <si>
    <t>JJR spoke to patient</t>
  </si>
  <si>
    <t>TXB2 (pg/mL)</t>
  </si>
  <si>
    <t>TXB2-M (pg/mL)</t>
  </si>
  <si>
    <t>8-isoprostane (pg/mL)</t>
  </si>
  <si>
    <t>TXB2-M (pg/mg creat re-calculated)</t>
  </si>
  <si>
    <t>Urine Creatinine (mg/dL)</t>
  </si>
  <si>
    <t>TXB2 (pg/mg creatinine)</t>
  </si>
  <si>
    <t>TXB2/eGFR</t>
  </si>
  <si>
    <t>8-isoprostane (pg/mL creat)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</si>
</sst>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mm/d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1" fillId="0" borderId="0"/>
    <xf numFmtId="0" fontId="22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3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8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/>
    <xf numFmtId="49" fontId="18" fillId="0" borderId="0" xfId="0" applyNumberFormat="1" applyFont="1" applyBorder="1" applyAlignment="1">
      <alignment horizontal="center"/>
    </xf>
    <xf numFmtId="1" fontId="0" fillId="0" borderId="0" xfId="0" applyNumberFormat="1" applyBorder="1"/>
    <xf numFmtId="0" fontId="18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0" xfId="0" applyNumberFormat="1"/>
    <xf numFmtId="2" fontId="0" fillId="0" borderId="0" xfId="0" applyNumberFormat="1" applyFill="1" applyBorder="1"/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 applyBorder="1"/>
    <xf numFmtId="0" fontId="18" fillId="0" borderId="0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2" fontId="18" fillId="0" borderId="0" xfId="0" applyNumberFormat="1" applyFont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center" vertical="center" wrapText="1"/>
    </xf>
    <xf numFmtId="1" fontId="21" fillId="0" borderId="0" xfId="50" applyNumberFormat="1" applyFill="1" applyBorder="1" applyAlignment="1">
      <alignment horizontal="center"/>
    </xf>
    <xf numFmtId="1" fontId="21" fillId="0" borderId="0" xfId="50" applyNumberFormat="1" applyBorder="1" applyAlignment="1">
      <alignment horizontal="center"/>
    </xf>
    <xf numFmtId="2" fontId="18" fillId="0" borderId="0" xfId="0" applyNumberFormat="1" applyFont="1" applyFill="1" applyAlignment="1">
      <alignment horizontal="center"/>
    </xf>
    <xf numFmtId="1" fontId="0" fillId="0" borderId="0" xfId="0" applyNumberFormat="1" applyFill="1"/>
    <xf numFmtId="3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8" fillId="0" borderId="0" xfId="0" applyFont="1" applyFill="1" applyAlignment="1">
      <alignment horizontal="center"/>
    </xf>
    <xf numFmtId="1" fontId="21" fillId="0" borderId="0" xfId="50" applyNumberFormat="1" applyFont="1" applyFill="1" applyBorder="1" applyAlignment="1">
      <alignment horizontal="center"/>
    </xf>
    <xf numFmtId="1" fontId="21" fillId="0" borderId="0" xfId="5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/>
    </xf>
    <xf numFmtId="1" fontId="22" fillId="0" borderId="0" xfId="51" applyNumberFormat="1" applyFont="1" applyFill="1" applyBorder="1" applyAlignment="1">
      <alignment horizontal="center" vertical="center"/>
    </xf>
    <xf numFmtId="1" fontId="22" fillId="0" borderId="0" xfId="51" applyNumberFormat="1" applyFont="1" applyBorder="1" applyAlignment="1">
      <alignment horizontal="center"/>
    </xf>
    <xf numFmtId="1" fontId="0" fillId="0" borderId="0" xfId="0" applyNumberFormat="1" applyAlignment="1">
      <alignment horizontal="center" vertical="top"/>
    </xf>
    <xf numFmtId="1" fontId="0" fillId="0" borderId="0" xfId="0" applyNumberFormat="1" applyFill="1" applyAlignment="1">
      <alignment horizontal="center" vertical="top"/>
    </xf>
    <xf numFmtId="1" fontId="20" fillId="0" borderId="0" xfId="42" applyNumberFormat="1" applyAlignment="1">
      <alignment horizontal="center" vertical="top"/>
    </xf>
    <xf numFmtId="2" fontId="21" fillId="0" borderId="0" xfId="50" applyNumberFormat="1" applyBorder="1" applyAlignment="1">
      <alignment horizontal="center"/>
    </xf>
    <xf numFmtId="1" fontId="23" fillId="0" borderId="0" xfId="60" applyNumberFormat="1" applyFont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Border="1" applyAlignment="1">
      <alignment horizontal="center"/>
    </xf>
    <xf numFmtId="1" fontId="0" fillId="33" borderId="0" xfId="0" applyNumberFormat="1" applyFill="1" applyAlignment="1">
      <alignment horizontal="center"/>
    </xf>
    <xf numFmtId="1" fontId="0" fillId="33" borderId="0" xfId="0" applyNumberFormat="1" applyFill="1" applyBorder="1" applyAlignment="1">
      <alignment horizontal="center"/>
    </xf>
    <xf numFmtId="1" fontId="0" fillId="33" borderId="0" xfId="0" applyNumberFormat="1" applyFill="1"/>
  </cellXfs>
  <cellStyles count="6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7" xr:uid="{986E8FEE-EEC0-472D-AFE3-4146FB1F769C}"/>
    <cellStyle name="Comma 2" xfId="46" xr:uid="{2DC6E27A-927E-42A1-80EF-6E2CAB04A925}"/>
    <cellStyle name="Comma 3" xfId="49" xr:uid="{AF97C201-BD16-4797-9665-6E397819587D}"/>
    <cellStyle name="Comma 4" xfId="57" xr:uid="{72C38EEA-BE0C-49D3-81B2-09BA24C93E38}"/>
    <cellStyle name="Comma 5" xfId="55" xr:uid="{C60C392A-0A72-466E-BB4D-D6D7C35C37B2}"/>
    <cellStyle name="Comma 6" xfId="53" xr:uid="{CD10539B-7B8E-49FB-877A-95AC52CD6B42}"/>
    <cellStyle name="Comma 7" xfId="52" xr:uid="{947BD478-FFCD-4A50-AD10-D34E2B80C089}"/>
    <cellStyle name="Currency [0] 2" xfId="45" xr:uid="{4EFE610E-E4EA-43AE-A328-6F7908CFAC81}"/>
    <cellStyle name="Currency 2" xfId="44" xr:uid="{52C5F6A6-A7BF-48C2-BA6C-EF127FE3719E}"/>
    <cellStyle name="Currency 3" xfId="48" xr:uid="{2A927709-EA06-4D10-A78C-E74F1F15266C}"/>
    <cellStyle name="Currency 4" xfId="59" xr:uid="{B703B352-17BB-45FD-A03F-C09DB7A77DE3}"/>
    <cellStyle name="Currency 5" xfId="58" xr:uid="{0D949C7B-68CD-439E-AC44-D0D0768A0833}"/>
    <cellStyle name="Currency 6" xfId="56" xr:uid="{A6D0386F-027C-4C59-ABEB-45D7CAFEEDA9}"/>
    <cellStyle name="Currency 7" xfId="54" xr:uid="{DEDCDF20-9227-4396-8F13-28043A6E0374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25329BC-0BAC-40E4-B572-ED1E4EDD928D}"/>
    <cellStyle name="Normal 3" xfId="50" xr:uid="{4CF77A25-BFC9-4605-9EDE-06423A68A9DC}"/>
    <cellStyle name="Normal 4" xfId="51" xr:uid="{EA317383-1D74-4660-A5FB-B0A11A858CF6}"/>
    <cellStyle name="Normal 5" xfId="60" xr:uid="{968F1ED5-044B-4FB2-84CF-3D34463E92A1}"/>
    <cellStyle name="Note" xfId="15" builtinId="10" customBuiltin="1"/>
    <cellStyle name="Output" xfId="10" builtinId="21" customBuiltin="1"/>
    <cellStyle name="Percent 2" xfId="43" xr:uid="{697C3112-9E90-419F-B606-AE5A6E213C05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133</xdr:col>
      <xdr:colOff>9525</xdr:colOff>
      <xdr:row>29</xdr:row>
      <xdr:rowOff>28575</xdr:rowOff>
    </xdr:from>
    <xdr:to>
      <xdr:col>133</xdr:col>
      <xdr:colOff>104775</xdr:colOff>
      <xdr:row>29</xdr:row>
      <xdr:rowOff>123825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8080AD09-44DC-482C-BCE3-CCFAAEF5D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4678025"/>
          <a:ext cx="95250" cy="9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2D7A-94CC-4616-B37C-5087592A43E3}">
  <dimension ref="A1:DV122"/>
  <sheetViews>
    <sheetView tabSelected="1" topLeftCell="CI1" workbookViewId="0">
      <pane xSplit="12720" ySplit="660" topLeftCell="DJ40" activePane="bottomRight"/>
      <selection activeCell="CI1" sqref="A1:XFD1048576"/>
      <selection pane="topRight" activeCell="DK1" sqref="DK1:DK1048576"/>
      <selection pane="bottomLeft" activeCell="G30" sqref="G30"/>
      <selection pane="bottomRight" activeCell="DL51" sqref="DL51"/>
    </sheetView>
  </sheetViews>
  <sheetFormatPr defaultColWidth="8.85546875" defaultRowHeight="15" x14ac:dyDescent="0.25"/>
  <cols>
    <col min="1" max="1" width="15" style="1" customWidth="1"/>
    <col min="2" max="2" width="11.7109375" style="1" customWidth="1"/>
    <col min="3" max="3" width="10.42578125" style="1" customWidth="1"/>
    <col min="4" max="4" width="13.42578125" style="1" customWidth="1"/>
    <col min="5" max="5" width="17.42578125" style="1" customWidth="1"/>
    <col min="6" max="6" width="12.28515625" style="1" customWidth="1"/>
    <col min="7" max="7" width="18.85546875" style="1" customWidth="1"/>
    <col min="8" max="8" width="28.28515625" style="1" customWidth="1"/>
    <col min="9" max="9" width="25.140625" style="1" customWidth="1"/>
    <col min="10" max="10" width="12.42578125" style="1" customWidth="1"/>
    <col min="11" max="11" width="17.42578125" style="1" customWidth="1"/>
    <col min="12" max="12" width="13.7109375" style="1" customWidth="1"/>
    <col min="13" max="13" width="12.42578125" style="1" customWidth="1"/>
    <col min="14" max="14" width="12.140625" style="1" customWidth="1"/>
    <col min="15" max="15" width="18.85546875" style="1" customWidth="1"/>
    <col min="16" max="16" width="16.42578125" style="1" customWidth="1"/>
    <col min="17" max="17" width="15.140625" style="1" customWidth="1"/>
    <col min="18" max="19" width="20.7109375" style="1" customWidth="1"/>
    <col min="20" max="20" width="27" style="1" customWidth="1"/>
    <col min="21" max="21" width="38" style="1" customWidth="1"/>
    <col min="22" max="22" width="27.85546875" style="1" customWidth="1"/>
    <col min="23" max="23" width="20.7109375" style="1" customWidth="1"/>
    <col min="24" max="24" width="26.28515625" style="1" customWidth="1"/>
    <col min="25" max="25" width="22.85546875" style="1" customWidth="1"/>
    <col min="26" max="26" width="29.140625" style="1" customWidth="1"/>
    <col min="27" max="27" width="29.42578125" style="1" customWidth="1"/>
    <col min="28" max="28" width="26.140625" style="1" customWidth="1"/>
    <col min="29" max="30" width="25" style="1" customWidth="1"/>
    <col min="31" max="31" width="19.140625" style="1" customWidth="1"/>
    <col min="32" max="32" width="24.28515625" style="1" customWidth="1"/>
    <col min="33" max="33" width="32.85546875" style="1" customWidth="1"/>
    <col min="34" max="34" width="15.28515625" style="1" customWidth="1"/>
    <col min="35" max="35" width="18.42578125" style="1" customWidth="1"/>
    <col min="36" max="36" width="21.7109375" style="1" customWidth="1"/>
    <col min="37" max="37" width="17.85546875" style="1" customWidth="1"/>
    <col min="38" max="38" width="29" style="1" customWidth="1"/>
    <col min="39" max="39" width="28.7109375" style="1" customWidth="1"/>
    <col min="40" max="40" width="33.85546875" style="1" customWidth="1"/>
    <col min="41" max="41" width="18.140625" style="1" customWidth="1"/>
    <col min="42" max="42" width="29.42578125" style="1" customWidth="1"/>
    <col min="43" max="43" width="21.28515625" style="1" customWidth="1"/>
    <col min="44" max="44" width="27.7109375" style="1" customWidth="1"/>
    <col min="45" max="45" width="36.7109375" style="1" customWidth="1"/>
    <col min="46" max="46" width="25.140625" style="1" customWidth="1"/>
    <col min="47" max="47" width="23" style="1" customWidth="1"/>
    <col min="48" max="50" width="21.42578125" style="1" customWidth="1"/>
    <col min="51" max="51" width="18.28515625" style="1" customWidth="1"/>
    <col min="52" max="52" width="27.42578125" style="1" customWidth="1"/>
    <col min="53" max="54" width="22.7109375" style="1" customWidth="1"/>
    <col min="55" max="55" width="17.42578125" style="1" customWidth="1"/>
    <col min="56" max="56" width="22.42578125" style="1" customWidth="1"/>
    <col min="57" max="57" width="23.7109375" style="1" customWidth="1"/>
    <col min="58" max="58" width="24.7109375" style="1" customWidth="1"/>
    <col min="59" max="60" width="27.42578125" style="1" customWidth="1"/>
    <col min="61" max="61" width="32.42578125" style="1" customWidth="1"/>
    <col min="62" max="63" width="25.28515625" style="1" customWidth="1"/>
    <col min="64" max="64" width="26.42578125" style="19" customWidth="1"/>
    <col min="65" max="65" width="11" style="1" customWidth="1"/>
    <col min="66" max="66" width="15.28515625" style="19" customWidth="1"/>
    <col min="67" max="67" width="31.85546875" style="1" customWidth="1"/>
    <col min="68" max="68" width="23.42578125" style="18" customWidth="1"/>
    <col min="69" max="69" width="20.140625" style="1" customWidth="1"/>
    <col min="70" max="70" width="29.140625" style="1" customWidth="1"/>
    <col min="71" max="71" width="31" style="1" customWidth="1"/>
    <col min="72" max="72" width="27.7109375" style="7" customWidth="1"/>
    <col min="73" max="73" width="19.28515625" style="7" customWidth="1"/>
    <col min="74" max="74" width="22.7109375" style="7" customWidth="1"/>
    <col min="75" max="75" width="31.7109375" style="1" customWidth="1"/>
    <col min="76" max="76" width="33.7109375" style="1" customWidth="1"/>
    <col min="77" max="77" width="40.85546875" style="1" customWidth="1"/>
    <col min="78" max="78" width="34" style="1" customWidth="1"/>
    <col min="79" max="79" width="27" style="1" customWidth="1"/>
    <col min="80" max="80" width="19.42578125" style="1" customWidth="1"/>
    <col min="81" max="81" width="23.7109375" style="18" customWidth="1"/>
    <col min="82" max="82" width="23.7109375" style="26" customWidth="1"/>
    <col min="83" max="83" width="23.28515625" style="1" customWidth="1"/>
    <col min="84" max="84" width="24.42578125" style="1" customWidth="1"/>
    <col min="85" max="85" width="22.42578125" style="1" customWidth="1"/>
    <col min="86" max="87" width="26.28515625" style="1" customWidth="1"/>
    <col min="88" max="88" width="39.140625" style="5" customWidth="1"/>
    <col min="89" max="89" width="26.28515625" style="57" customWidth="1"/>
    <col min="90" max="90" width="34.28515625" style="67" customWidth="1"/>
    <col min="91" max="91" width="39.140625" style="1" customWidth="1"/>
    <col min="92" max="93" width="39.140625" style="18" customWidth="1"/>
    <col min="94" max="95" width="39.140625" style="19" customWidth="1"/>
    <col min="96" max="96" width="39.140625" style="18" customWidth="1"/>
    <col min="97" max="97" width="39.140625" style="5" customWidth="1"/>
    <col min="98" max="98" width="39.140625" style="19" customWidth="1"/>
    <col min="99" max="99" width="30.42578125" style="18" customWidth="1"/>
    <col min="100" max="100" width="11.85546875" style="1" customWidth="1"/>
    <col min="101" max="104" width="19.28515625" style="1" customWidth="1"/>
    <col min="105" max="105" width="19.28515625" style="19" customWidth="1"/>
    <col min="106" max="106" width="26.85546875" style="1" customWidth="1"/>
    <col min="107" max="107" width="35.140625" style="1" customWidth="1"/>
    <col min="108" max="108" width="20.140625" style="1" customWidth="1"/>
    <col min="109" max="109" width="30.140625" style="1" customWidth="1"/>
    <col min="110" max="113" width="22.42578125" style="1" customWidth="1"/>
    <col min="114" max="115" width="22.42578125" style="65" customWidth="1"/>
    <col min="116" max="116" width="26.28515625" style="1" customWidth="1"/>
    <col min="117" max="117" width="73.7109375" style="1" customWidth="1"/>
  </cols>
  <sheetData>
    <row r="1" spans="1:117" ht="18" x14ac:dyDescent="0.35">
      <c r="A1" s="1" t="s">
        <v>109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77</v>
      </c>
      <c r="G1" s="1" t="s">
        <v>78</v>
      </c>
      <c r="H1" s="1" t="s">
        <v>112</v>
      </c>
      <c r="I1" s="1" t="s">
        <v>4</v>
      </c>
      <c r="J1" s="1" t="s">
        <v>32</v>
      </c>
      <c r="K1" s="1" t="s">
        <v>50</v>
      </c>
      <c r="L1" s="1" t="s">
        <v>33</v>
      </c>
      <c r="M1" s="1" t="s">
        <v>34</v>
      </c>
      <c r="N1" s="1" t="s">
        <v>51</v>
      </c>
      <c r="O1" s="1" t="s">
        <v>36</v>
      </c>
      <c r="P1" s="1" t="s">
        <v>35</v>
      </c>
      <c r="Q1" s="1" t="s">
        <v>5</v>
      </c>
      <c r="R1" s="1" t="s">
        <v>52</v>
      </c>
      <c r="S1" s="1" t="s">
        <v>59</v>
      </c>
      <c r="T1" s="1" t="s">
        <v>37</v>
      </c>
      <c r="U1" s="1" t="s">
        <v>160</v>
      </c>
      <c r="V1" s="1" t="s">
        <v>39</v>
      </c>
      <c r="W1" s="1" t="s">
        <v>38</v>
      </c>
      <c r="X1" s="1" t="s">
        <v>61</v>
      </c>
      <c r="Y1" s="1" t="s">
        <v>79</v>
      </c>
      <c r="Z1" s="1" t="s">
        <v>43</v>
      </c>
      <c r="AA1" s="1" t="s">
        <v>6</v>
      </c>
      <c r="AB1" s="1" t="s">
        <v>44</v>
      </c>
      <c r="AC1" s="1" t="s">
        <v>7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12</v>
      </c>
      <c r="AI1" s="1" t="s">
        <v>64</v>
      </c>
      <c r="AJ1" s="1" t="s">
        <v>92</v>
      </c>
      <c r="AK1" s="1" t="s">
        <v>91</v>
      </c>
      <c r="AL1" s="1" t="s">
        <v>90</v>
      </c>
      <c r="AM1" s="1" t="s">
        <v>89</v>
      </c>
      <c r="AN1" s="1" t="s">
        <v>13</v>
      </c>
      <c r="AO1" s="1" t="s">
        <v>88</v>
      </c>
      <c r="AP1" s="1" t="s">
        <v>87</v>
      </c>
      <c r="AQ1" s="1" t="s">
        <v>86</v>
      </c>
      <c r="AR1" s="1" t="s">
        <v>85</v>
      </c>
      <c r="AS1" s="1" t="s">
        <v>84</v>
      </c>
      <c r="AT1" s="1" t="s">
        <v>63</v>
      </c>
      <c r="AU1" s="1" t="s">
        <v>83</v>
      </c>
      <c r="AV1" s="18" t="s">
        <v>81</v>
      </c>
      <c r="AW1" s="1" t="s">
        <v>82</v>
      </c>
      <c r="AX1" s="1" t="s">
        <v>113</v>
      </c>
      <c r="AY1" s="1" t="s">
        <v>48</v>
      </c>
      <c r="AZ1" s="1" t="s">
        <v>62</v>
      </c>
      <c r="BA1" s="1" t="s">
        <v>65</v>
      </c>
      <c r="BB1" s="1" t="s">
        <v>114</v>
      </c>
      <c r="BC1" s="7" t="s">
        <v>115</v>
      </c>
      <c r="BD1" s="7" t="s">
        <v>93</v>
      </c>
      <c r="BE1" s="7" t="s">
        <v>94</v>
      </c>
      <c r="BF1" s="1" t="s">
        <v>116</v>
      </c>
      <c r="BG1" s="7" t="s">
        <v>119</v>
      </c>
      <c r="BH1" s="7" t="s">
        <v>120</v>
      </c>
      <c r="BI1" s="7" t="s">
        <v>118</v>
      </c>
      <c r="BJ1" s="7" t="s">
        <v>117</v>
      </c>
      <c r="BK1" s="7"/>
      <c r="BL1" s="19" t="s">
        <v>95</v>
      </c>
      <c r="BM1" s="1" t="s">
        <v>14</v>
      </c>
      <c r="BN1" s="19" t="s">
        <v>66</v>
      </c>
      <c r="BO1" s="1" t="s">
        <v>97</v>
      </c>
      <c r="BP1" s="1" t="s">
        <v>98</v>
      </c>
      <c r="BQ1" s="1" t="s">
        <v>67</v>
      </c>
      <c r="BR1" s="1" t="s">
        <v>49</v>
      </c>
      <c r="BS1" s="1" t="s">
        <v>15</v>
      </c>
      <c r="BT1" s="1" t="s">
        <v>101</v>
      </c>
      <c r="BU1" s="1" t="s">
        <v>102</v>
      </c>
      <c r="BV1" s="1" t="s">
        <v>103</v>
      </c>
      <c r="BW1" s="1" t="s">
        <v>104</v>
      </c>
      <c r="BX1" s="1" t="s">
        <v>105</v>
      </c>
      <c r="BY1" s="1" t="s">
        <v>106</v>
      </c>
      <c r="BZ1" s="1" t="s">
        <v>68</v>
      </c>
      <c r="CA1" s="1" t="s">
        <v>75</v>
      </c>
      <c r="CB1" s="1" t="s">
        <v>158</v>
      </c>
      <c r="CC1" s="18" t="s">
        <v>74</v>
      </c>
      <c r="CD1" s="26" t="s">
        <v>73</v>
      </c>
      <c r="CE1" s="1" t="s">
        <v>72</v>
      </c>
      <c r="CF1" s="1" t="s">
        <v>69</v>
      </c>
      <c r="CG1" s="1" t="s">
        <v>71</v>
      </c>
      <c r="CH1" s="1" t="s">
        <v>70</v>
      </c>
      <c r="CI1" s="1" t="s">
        <v>159</v>
      </c>
      <c r="CJ1" s="5" t="s">
        <v>178</v>
      </c>
      <c r="CK1" s="57" t="s">
        <v>175</v>
      </c>
      <c r="CL1" s="67" t="s">
        <v>177</v>
      </c>
      <c r="CM1" s="19" t="s">
        <v>76</v>
      </c>
      <c r="CN1" s="18" t="s">
        <v>121</v>
      </c>
      <c r="CO1" s="45" t="s">
        <v>161</v>
      </c>
      <c r="CP1" s="19" t="s">
        <v>174</v>
      </c>
      <c r="CQ1" s="19" t="s">
        <v>179</v>
      </c>
      <c r="CR1" s="18" t="s">
        <v>180</v>
      </c>
      <c r="CS1" s="12" t="s">
        <v>176</v>
      </c>
      <c r="CT1" s="42" t="s">
        <v>181</v>
      </c>
      <c r="CU1" s="18" t="s">
        <v>122</v>
      </c>
      <c r="CV1" s="21"/>
      <c r="CW1" s="1" t="s">
        <v>123</v>
      </c>
      <c r="CX1" s="1" t="s">
        <v>149</v>
      </c>
      <c r="CY1" s="1" t="s">
        <v>124</v>
      </c>
      <c r="CZ1" s="1" t="s">
        <v>148</v>
      </c>
      <c r="DA1" s="19" t="s">
        <v>124</v>
      </c>
      <c r="DB1" s="1" t="s">
        <v>126</v>
      </c>
      <c r="DC1" s="1" t="s">
        <v>135</v>
      </c>
      <c r="DD1" s="1" t="s">
        <v>124</v>
      </c>
      <c r="DE1" s="1" t="s">
        <v>130</v>
      </c>
      <c r="DF1" s="1" t="s">
        <v>125</v>
      </c>
      <c r="DG1" s="1" t="s">
        <v>124</v>
      </c>
      <c r="DH1" s="1" t="s">
        <v>155</v>
      </c>
      <c r="DI1" s="1" t="s">
        <v>124</v>
      </c>
      <c r="DJ1" s="65" t="s">
        <v>167</v>
      </c>
      <c r="DK1" s="65" t="s">
        <v>166</v>
      </c>
      <c r="DL1" s="1" t="s">
        <v>172</v>
      </c>
      <c r="DM1" s="1" t="s">
        <v>127</v>
      </c>
    </row>
    <row r="2" spans="1:117" ht="15.75" x14ac:dyDescent="0.25">
      <c r="A2" s="24">
        <v>1007</v>
      </c>
      <c r="B2" s="1">
        <v>86</v>
      </c>
      <c r="C2" s="1">
        <v>0</v>
      </c>
      <c r="D2" s="1">
        <v>1</v>
      </c>
      <c r="E2" s="1">
        <v>1</v>
      </c>
      <c r="F2" s="1">
        <v>2</v>
      </c>
      <c r="G2" s="1">
        <v>1</v>
      </c>
      <c r="H2" s="1">
        <v>0</v>
      </c>
      <c r="I2" s="1">
        <v>1</v>
      </c>
      <c r="J2" s="1">
        <v>2</v>
      </c>
      <c r="K2" s="1">
        <v>1</v>
      </c>
      <c r="L2" s="1">
        <v>0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</v>
      </c>
      <c r="AB2" s="1">
        <v>1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  <c r="AH2" s="1">
        <v>25.8</v>
      </c>
      <c r="AI2" s="1">
        <v>1.98</v>
      </c>
      <c r="AJ2" s="1">
        <v>131</v>
      </c>
      <c r="AK2" s="1">
        <v>62</v>
      </c>
      <c r="AL2" s="5">
        <f>(AJ2+2*AK2)/3</f>
        <v>85</v>
      </c>
      <c r="AM2" s="1">
        <v>62</v>
      </c>
      <c r="AN2" s="1">
        <v>3</v>
      </c>
      <c r="AO2" s="1">
        <v>10</v>
      </c>
      <c r="AP2" s="1">
        <v>53</v>
      </c>
      <c r="AQ2" s="1">
        <v>21</v>
      </c>
      <c r="AR2" s="1">
        <v>34</v>
      </c>
      <c r="AS2" s="1">
        <f>(AP2-AQ2)</f>
        <v>32</v>
      </c>
      <c r="AT2" s="7">
        <f>(AS2/AO2)</f>
        <v>3.2</v>
      </c>
      <c r="AU2" s="1">
        <v>22</v>
      </c>
      <c r="AV2" s="18">
        <v>4.91</v>
      </c>
      <c r="AW2" s="1">
        <v>2.48</v>
      </c>
      <c r="AX2" s="18">
        <f>(AL2*AW2/451)</f>
        <v>0.46740576496674058</v>
      </c>
      <c r="AY2" s="7">
        <f>((AR2-AU2)/AV2)</f>
        <v>2.4439918533604885</v>
      </c>
      <c r="AZ2" s="7">
        <f>((AR2-AU2)*80/AW2)</f>
        <v>387.09677419354841</v>
      </c>
      <c r="BA2" s="7">
        <f>((AL2-AO2)*80/AW2)</f>
        <v>2419.3548387096776</v>
      </c>
      <c r="BB2" s="7">
        <f>(AV2/AM2*1000)</f>
        <v>79.193548387096769</v>
      </c>
      <c r="BC2" s="7">
        <f>(AW2*1000/AM2)</f>
        <v>40</v>
      </c>
      <c r="BD2" s="7">
        <f>(BC2*(AL2-AU2)*0.0136)</f>
        <v>34.271999999999998</v>
      </c>
      <c r="BE2" s="7">
        <f>(BC2*(AR2-AO2)*0.0136)</f>
        <v>13.055999999999999</v>
      </c>
      <c r="BF2" s="18"/>
      <c r="BG2" s="18">
        <f>(AR2/BB2)</f>
        <v>0.42932790224032591</v>
      </c>
      <c r="BH2" s="18">
        <f>(AP2/BB2)</f>
        <v>0.66924643584521393</v>
      </c>
      <c r="BI2" s="18">
        <f>(BB2/AS2)</f>
        <v>2.474798387096774</v>
      </c>
      <c r="BJ2" s="18">
        <f>(AO2/AU2)</f>
        <v>0.45454545454545453</v>
      </c>
      <c r="BK2" s="18"/>
      <c r="BL2" s="19">
        <v>1</v>
      </c>
      <c r="BO2" s="1">
        <v>1</v>
      </c>
      <c r="BP2" s="1">
        <v>1</v>
      </c>
      <c r="BQ2" s="1">
        <v>1</v>
      </c>
      <c r="BR2" s="1">
        <v>0</v>
      </c>
      <c r="BS2" s="1">
        <v>60</v>
      </c>
      <c r="BT2" s="1">
        <v>4.7</v>
      </c>
      <c r="BU2" s="1">
        <v>3</v>
      </c>
      <c r="BV2" s="1">
        <v>0.76</v>
      </c>
      <c r="BW2" s="1">
        <v>5.8</v>
      </c>
      <c r="BX2" s="1">
        <v>72</v>
      </c>
      <c r="BY2" s="1">
        <v>1</v>
      </c>
      <c r="BZ2" s="1">
        <v>1</v>
      </c>
      <c r="CA2" s="1">
        <v>139</v>
      </c>
      <c r="CB2" s="1">
        <v>24</v>
      </c>
      <c r="CC2" s="18">
        <v>1.02</v>
      </c>
      <c r="CD2" s="26">
        <v>50</v>
      </c>
      <c r="CE2" s="1">
        <v>248</v>
      </c>
      <c r="CF2" s="1">
        <v>1</v>
      </c>
      <c r="CI2" s="1">
        <v>2</v>
      </c>
      <c r="CJ2" s="5">
        <v>47.886792452830207</v>
      </c>
      <c r="CK2" s="55">
        <v>475.1638586474599</v>
      </c>
      <c r="CL2" s="67">
        <f>(CK2/CJ2*100)</f>
        <v>992.26495304631067</v>
      </c>
      <c r="CM2" s="19">
        <v>1041.878201</v>
      </c>
      <c r="CN2" s="18">
        <f>LN(CL2)</f>
        <v>6.8999901613871772</v>
      </c>
      <c r="CO2" s="18">
        <f>(CL2/CD2)</f>
        <v>19.845299060926212</v>
      </c>
      <c r="CP2" s="60">
        <v>875.4</v>
      </c>
      <c r="CQ2" s="49">
        <f>(CP2/CJ2*100)</f>
        <v>1828.0614657210392</v>
      </c>
      <c r="CR2" s="63">
        <f>(CQ2/CD2)</f>
        <v>36.561229314420785</v>
      </c>
      <c r="CS2" s="5">
        <v>391.67980100378628</v>
      </c>
      <c r="CT2" s="19">
        <f>(CS2/CJ2*100)</f>
        <v>817.92866245865503</v>
      </c>
      <c r="CU2" s="18">
        <f>LN(CT2)</f>
        <v>6.7067751230915134</v>
      </c>
      <c r="CV2" s="21"/>
      <c r="CW2" s="35">
        <v>43206</v>
      </c>
      <c r="CX2" s="35"/>
      <c r="CY2" s="35"/>
      <c r="CZ2" s="35"/>
      <c r="DB2" s="35">
        <v>44821</v>
      </c>
      <c r="DC2" s="36">
        <v>44748</v>
      </c>
      <c r="DD2" s="1">
        <f>(DC2-CW2)</f>
        <v>1542</v>
      </c>
      <c r="DE2" s="1">
        <v>0</v>
      </c>
      <c r="DH2" s="1">
        <v>0</v>
      </c>
      <c r="DI2" s="1">
        <f>(DD2)</f>
        <v>1542</v>
      </c>
      <c r="DJ2" s="66">
        <v>0</v>
      </c>
      <c r="DK2" s="66">
        <v>0</v>
      </c>
      <c r="DL2" s="1">
        <v>1</v>
      </c>
      <c r="DM2" t="s">
        <v>162</v>
      </c>
    </row>
    <row r="3" spans="1:117" s="17" customFormat="1" ht="15.75" x14ac:dyDescent="0.25">
      <c r="A3" s="54">
        <v>1010</v>
      </c>
      <c r="B3" s="25">
        <v>70</v>
      </c>
      <c r="C3" s="25">
        <v>0</v>
      </c>
      <c r="D3" s="25">
        <v>0</v>
      </c>
      <c r="E3" s="25">
        <v>1</v>
      </c>
      <c r="F3" s="25">
        <v>1</v>
      </c>
      <c r="G3" s="25">
        <v>1</v>
      </c>
      <c r="H3" s="25">
        <v>0</v>
      </c>
      <c r="I3" s="25">
        <v>1</v>
      </c>
      <c r="J3" s="25">
        <v>2</v>
      </c>
      <c r="K3" s="25">
        <v>1</v>
      </c>
      <c r="L3" s="25">
        <v>1</v>
      </c>
      <c r="M3" s="25">
        <v>1</v>
      </c>
      <c r="N3" s="25">
        <v>1</v>
      </c>
      <c r="O3" s="25">
        <v>1</v>
      </c>
      <c r="P3" s="25">
        <v>1</v>
      </c>
      <c r="Q3" s="25">
        <v>1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1</v>
      </c>
      <c r="AB3" s="25">
        <v>1</v>
      </c>
      <c r="AC3" s="25">
        <v>1</v>
      </c>
      <c r="AD3" s="25">
        <v>0</v>
      </c>
      <c r="AE3" s="25">
        <v>1</v>
      </c>
      <c r="AF3" s="25">
        <v>0</v>
      </c>
      <c r="AG3" s="25">
        <v>0</v>
      </c>
      <c r="AH3" s="25">
        <v>26.31</v>
      </c>
      <c r="AI3" s="25">
        <v>2.15</v>
      </c>
      <c r="AJ3" s="25">
        <v>136</v>
      </c>
      <c r="AK3" s="25">
        <v>58</v>
      </c>
      <c r="AL3" s="12">
        <f>(AJ3+2*AK3)/3</f>
        <v>84</v>
      </c>
      <c r="AM3" s="25">
        <v>48</v>
      </c>
      <c r="AN3" s="25">
        <v>3</v>
      </c>
      <c r="AO3" s="25">
        <v>11</v>
      </c>
      <c r="AP3" s="25">
        <v>47</v>
      </c>
      <c r="AQ3" s="25">
        <v>14</v>
      </c>
      <c r="AR3" s="25">
        <v>25</v>
      </c>
      <c r="AS3" s="25">
        <f>(AP3-AQ3)</f>
        <v>33</v>
      </c>
      <c r="AT3" s="53">
        <f>(AS3/AO3)</f>
        <v>3</v>
      </c>
      <c r="AU3" s="25">
        <v>18</v>
      </c>
      <c r="AV3" s="45">
        <v>5.88</v>
      </c>
      <c r="AW3" s="25">
        <v>2.74</v>
      </c>
      <c r="AX3" s="45">
        <f>(AL3*AW3/451)</f>
        <v>0.5103325942350333</v>
      </c>
      <c r="AY3" s="53">
        <f>((AR3-AU3)/AV3)</f>
        <v>1.1904761904761905</v>
      </c>
      <c r="AZ3" s="53">
        <f>((AR3-AU3)*80/AW3)</f>
        <v>204.3795620437956</v>
      </c>
      <c r="BA3" s="53">
        <f>((AL3-AO3)*80/AW3)</f>
        <v>2131.3868613138684</v>
      </c>
      <c r="BB3" s="53">
        <f>(AV3/AM3*1000)</f>
        <v>122.5</v>
      </c>
      <c r="BC3" s="53">
        <f>(AW3*1000/AM3)</f>
        <v>57.083333333333336</v>
      </c>
      <c r="BD3" s="53">
        <f>(BC3*(AL3-AU3)*0.0136)</f>
        <v>51.238</v>
      </c>
      <c r="BE3" s="53">
        <f>(BC3*(AR3-AO3)*0.0136)</f>
        <v>10.868666666666668</v>
      </c>
      <c r="BF3" s="45">
        <v>1.19</v>
      </c>
      <c r="BG3" s="45">
        <f>(AR3/BB3)</f>
        <v>0.20408163265306123</v>
      </c>
      <c r="BH3" s="45">
        <f>(AP3/BB3)</f>
        <v>0.3836734693877551</v>
      </c>
      <c r="BI3" s="45">
        <f>(BB3/AS3)</f>
        <v>3.7121212121212119</v>
      </c>
      <c r="BJ3" s="45">
        <f>(AO3/AU3)</f>
        <v>0.61111111111111116</v>
      </c>
      <c r="BK3" s="45"/>
      <c r="BL3" s="42">
        <v>1</v>
      </c>
      <c r="BM3" s="25">
        <v>19</v>
      </c>
      <c r="BN3" s="42"/>
      <c r="BO3" s="25">
        <v>3</v>
      </c>
      <c r="BP3" s="25">
        <v>0</v>
      </c>
      <c r="BQ3" s="25">
        <v>1</v>
      </c>
      <c r="BR3" s="25">
        <v>0</v>
      </c>
      <c r="BS3" s="25">
        <v>45</v>
      </c>
      <c r="BT3" s="25">
        <v>5.2</v>
      </c>
      <c r="BU3" s="25">
        <v>4.0999999999999996</v>
      </c>
      <c r="BV3" s="25">
        <v>0.32</v>
      </c>
      <c r="BW3" s="25">
        <v>5.3</v>
      </c>
      <c r="BX3" s="25">
        <v>70</v>
      </c>
      <c r="BY3" s="25">
        <v>1</v>
      </c>
      <c r="BZ3" s="25">
        <v>0</v>
      </c>
      <c r="CA3" s="25">
        <v>136</v>
      </c>
      <c r="CB3" s="25">
        <v>33</v>
      </c>
      <c r="CC3" s="45">
        <v>1</v>
      </c>
      <c r="CD3" s="52">
        <v>76</v>
      </c>
      <c r="CE3" s="25"/>
      <c r="CF3" s="25"/>
      <c r="CG3" s="25"/>
      <c r="CH3" s="25"/>
      <c r="CI3" s="25"/>
      <c r="CJ3" s="49">
        <v>38.493804213135064</v>
      </c>
      <c r="CK3" s="55">
        <v>284.27711425933012</v>
      </c>
      <c r="CL3" s="67">
        <f>(CK3/CJ3*100)</f>
        <v>738.50096157118071</v>
      </c>
      <c r="CM3" s="42">
        <v>775.30122070000004</v>
      </c>
      <c r="CN3" s="18">
        <f>LN(CL3)</f>
        <v>6.6046224040304118</v>
      </c>
      <c r="CO3" s="18">
        <f>(CL3/CD3)</f>
        <v>9.717117915410272</v>
      </c>
      <c r="CP3" s="61">
        <v>392.8</v>
      </c>
      <c r="CQ3" s="49">
        <f>(CP3/CJ3*100)</f>
        <v>1020.4239566064158</v>
      </c>
      <c r="CR3" s="63">
        <f>(CQ3/CD3)</f>
        <v>13.426631007979156</v>
      </c>
      <c r="CS3" s="12">
        <v>60.166197059082535</v>
      </c>
      <c r="CT3" s="19">
        <f>(CS3/CJ3*100)</f>
        <v>156.30098996178791</v>
      </c>
      <c r="CU3" s="18">
        <f>LN(CT3)</f>
        <v>5.0517835711360224</v>
      </c>
      <c r="CV3" s="51"/>
      <c r="CW3" s="36">
        <v>43208</v>
      </c>
      <c r="CX3" s="36"/>
      <c r="CY3" s="36"/>
      <c r="CZ3" s="36"/>
      <c r="DA3" s="42"/>
      <c r="DB3" s="36">
        <v>44821</v>
      </c>
      <c r="DC3" s="36">
        <v>44777</v>
      </c>
      <c r="DD3" s="25">
        <f>(DC3-CW3)</f>
        <v>1569</v>
      </c>
      <c r="DE3" s="25">
        <v>0</v>
      </c>
      <c r="DF3" s="25"/>
      <c r="DG3" s="25"/>
      <c r="DH3" s="25">
        <v>0</v>
      </c>
      <c r="DI3" s="25">
        <f>(DD3)</f>
        <v>1569</v>
      </c>
      <c r="DJ3" s="66">
        <v>0</v>
      </c>
      <c r="DK3" s="66">
        <v>0</v>
      </c>
      <c r="DL3" s="25">
        <v>0</v>
      </c>
    </row>
    <row r="4" spans="1:117" s="17" customFormat="1" ht="15.75" x14ac:dyDescent="0.25">
      <c r="A4" s="54">
        <v>1012</v>
      </c>
      <c r="B4" s="25">
        <v>59</v>
      </c>
      <c r="C4" s="25">
        <v>0</v>
      </c>
      <c r="D4" s="25">
        <v>1</v>
      </c>
      <c r="E4" s="25">
        <v>1</v>
      </c>
      <c r="F4" s="25">
        <v>2</v>
      </c>
      <c r="G4" s="25">
        <v>1</v>
      </c>
      <c r="H4" s="25">
        <v>0</v>
      </c>
      <c r="I4" s="25">
        <v>1</v>
      </c>
      <c r="J4" s="25">
        <v>2</v>
      </c>
      <c r="K4" s="25">
        <v>0</v>
      </c>
      <c r="L4" s="25">
        <v>0</v>
      </c>
      <c r="M4" s="25">
        <v>0</v>
      </c>
      <c r="N4" s="25">
        <v>0</v>
      </c>
      <c r="O4" s="25">
        <v>1</v>
      </c>
      <c r="P4" s="25">
        <v>1</v>
      </c>
      <c r="Q4" s="25">
        <v>1</v>
      </c>
      <c r="R4" s="25">
        <v>0</v>
      </c>
      <c r="S4" s="25">
        <v>0</v>
      </c>
      <c r="T4" s="25">
        <v>1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23.7</v>
      </c>
      <c r="AI4" s="25">
        <v>1.69</v>
      </c>
      <c r="AJ4" s="25">
        <v>104</v>
      </c>
      <c r="AK4" s="25">
        <v>62</v>
      </c>
      <c r="AL4" s="12">
        <f>(AJ4+2*AK4)/3</f>
        <v>76</v>
      </c>
      <c r="AM4" s="25">
        <v>66</v>
      </c>
      <c r="AN4" s="25">
        <v>3</v>
      </c>
      <c r="AO4" s="25">
        <v>8</v>
      </c>
      <c r="AP4" s="25">
        <v>43</v>
      </c>
      <c r="AQ4" s="25">
        <v>16</v>
      </c>
      <c r="AR4" s="25">
        <v>27</v>
      </c>
      <c r="AS4" s="25">
        <f>(AP4-AQ4)</f>
        <v>27</v>
      </c>
      <c r="AT4" s="53">
        <f>(AS4/AO4)</f>
        <v>3.375</v>
      </c>
      <c r="AU4" s="25">
        <v>22</v>
      </c>
      <c r="AV4" s="45">
        <v>7.45</v>
      </c>
      <c r="AW4" s="25">
        <v>4.41</v>
      </c>
      <c r="AX4" s="45">
        <f>(AL4*AW4/451)</f>
        <v>0.74314855875831487</v>
      </c>
      <c r="AY4" s="53">
        <f>((AR4-AU4)/AV4)</f>
        <v>0.67114093959731547</v>
      </c>
      <c r="AZ4" s="53">
        <f>((AR4-AU4)*80/AW4)</f>
        <v>90.702947845804985</v>
      </c>
      <c r="BA4" s="53">
        <f>((AL4-AO4)*80/AW4)</f>
        <v>1233.5600907029477</v>
      </c>
      <c r="BB4" s="53">
        <f>(AV4/AM4*1000)</f>
        <v>112.87878787878789</v>
      </c>
      <c r="BC4" s="53">
        <f>(AW4*1000/AM4)</f>
        <v>66.818181818181813</v>
      </c>
      <c r="BD4" s="53">
        <f>(BC4*(AL4-AU4)*0.0136)</f>
        <v>49.071272727272721</v>
      </c>
      <c r="BE4" s="53">
        <f>(BC4*(AR4-AO4)*0.0136)</f>
        <v>17.26581818181818</v>
      </c>
      <c r="BF4" s="45"/>
      <c r="BG4" s="45">
        <f>(AR4/BB4)</f>
        <v>0.23919463087248319</v>
      </c>
      <c r="BH4" s="45">
        <f>(AP4/BB4)</f>
        <v>0.3809395973154362</v>
      </c>
      <c r="BI4" s="45">
        <f>(BB4/AS4)</f>
        <v>4.1806958473625144</v>
      </c>
      <c r="BJ4" s="45">
        <f>(AO4/AU4)</f>
        <v>0.36363636363636365</v>
      </c>
      <c r="BK4" s="45"/>
      <c r="BL4" s="42">
        <v>1</v>
      </c>
      <c r="BM4" s="25"/>
      <c r="BN4" s="42"/>
      <c r="BO4" s="25">
        <v>0</v>
      </c>
      <c r="BP4" s="25">
        <v>0</v>
      </c>
      <c r="BQ4" s="25">
        <v>1</v>
      </c>
      <c r="BR4" s="25">
        <v>0</v>
      </c>
      <c r="BS4" s="25">
        <v>65</v>
      </c>
      <c r="BT4" s="25">
        <v>3.7</v>
      </c>
      <c r="BU4" s="25">
        <v>2.5</v>
      </c>
      <c r="BV4" s="25">
        <v>0.46</v>
      </c>
      <c r="BW4" s="25">
        <v>3.5</v>
      </c>
      <c r="BX4" s="25">
        <v>68.5</v>
      </c>
      <c r="BY4" s="25">
        <v>1</v>
      </c>
      <c r="BZ4" s="25">
        <v>1</v>
      </c>
      <c r="CA4" s="25">
        <v>134</v>
      </c>
      <c r="CB4" s="25">
        <v>13</v>
      </c>
      <c r="CC4" s="45">
        <v>0.79</v>
      </c>
      <c r="CD4" s="52">
        <v>83</v>
      </c>
      <c r="CE4" s="25"/>
      <c r="CF4" s="25"/>
      <c r="CG4" s="25"/>
      <c r="CH4" s="25"/>
      <c r="CI4" s="25"/>
      <c r="CJ4" s="49">
        <v>39.630111524163567</v>
      </c>
      <c r="CK4" s="55">
        <v>290.89805503371974</v>
      </c>
      <c r="CL4" s="67">
        <f>(CK4/CJ4*100)</f>
        <v>734.03289530576069</v>
      </c>
      <c r="CM4" s="42">
        <v>771.32060049999995</v>
      </c>
      <c r="CN4" s="18">
        <f>LN(CL4)</f>
        <v>6.5985538441031482</v>
      </c>
      <c r="CO4" s="18">
        <f>(CL4/CD4)</f>
        <v>8.8437698229609722</v>
      </c>
      <c r="CP4" s="61">
        <v>563.4</v>
      </c>
      <c r="CQ4" s="49">
        <f>(CP4/CJ4*100)</f>
        <v>1421.6462642465174</v>
      </c>
      <c r="CR4" s="63">
        <f>(CQ4/CD4)</f>
        <v>17.128268243933945</v>
      </c>
      <c r="CS4" s="12">
        <v>426.20853721430495</v>
      </c>
      <c r="CT4" s="19">
        <f>(CS4/CJ4*100)</f>
        <v>1075.4664088049158</v>
      </c>
      <c r="CU4" s="18">
        <f>LN(CT4)</f>
        <v>6.9805097151237092</v>
      </c>
      <c r="CV4" s="51"/>
      <c r="CW4" s="36">
        <v>43208</v>
      </c>
      <c r="CX4" s="36"/>
      <c r="CY4" s="36"/>
      <c r="CZ4" s="36"/>
      <c r="DA4" s="42"/>
      <c r="DB4" s="36">
        <v>44821</v>
      </c>
      <c r="DC4" s="36">
        <v>44692</v>
      </c>
      <c r="DD4" s="25">
        <f>(DC4-CW4)</f>
        <v>1484</v>
      </c>
      <c r="DE4" s="25">
        <v>0</v>
      </c>
      <c r="DF4" s="25"/>
      <c r="DG4" s="25"/>
      <c r="DH4" s="25">
        <v>0</v>
      </c>
      <c r="DI4" s="25">
        <f>(DD4)</f>
        <v>1484</v>
      </c>
      <c r="DJ4" s="66">
        <v>0</v>
      </c>
      <c r="DK4" s="66">
        <v>0</v>
      </c>
      <c r="DL4" s="25">
        <v>0</v>
      </c>
    </row>
    <row r="5" spans="1:117" s="17" customFormat="1" ht="15.75" x14ac:dyDescent="0.25">
      <c r="A5" s="54">
        <v>1013</v>
      </c>
      <c r="B5" s="25">
        <v>65</v>
      </c>
      <c r="C5" s="25">
        <v>1</v>
      </c>
      <c r="D5" s="25">
        <v>1</v>
      </c>
      <c r="E5" s="25">
        <v>1</v>
      </c>
      <c r="F5" s="25">
        <v>2</v>
      </c>
      <c r="G5" s="25">
        <v>1</v>
      </c>
      <c r="H5" s="25">
        <v>0</v>
      </c>
      <c r="I5" s="25">
        <v>1</v>
      </c>
      <c r="J5" s="25">
        <v>4</v>
      </c>
      <c r="K5" s="25">
        <v>1</v>
      </c>
      <c r="L5" s="25">
        <v>1</v>
      </c>
      <c r="M5" s="25">
        <v>1</v>
      </c>
      <c r="N5" s="25">
        <v>0</v>
      </c>
      <c r="O5" s="25">
        <v>0</v>
      </c>
      <c r="P5" s="25">
        <v>0</v>
      </c>
      <c r="Q5" s="25"/>
      <c r="R5" s="25">
        <v>0</v>
      </c>
      <c r="S5" s="25">
        <v>0</v>
      </c>
      <c r="T5" s="25">
        <v>1</v>
      </c>
      <c r="U5" s="25">
        <v>0</v>
      </c>
      <c r="V5" s="25">
        <v>0</v>
      </c>
      <c r="W5" s="25">
        <v>0</v>
      </c>
      <c r="X5" s="25">
        <v>0</v>
      </c>
      <c r="Y5" s="25">
        <v>1</v>
      </c>
      <c r="Z5" s="25">
        <v>0</v>
      </c>
      <c r="AA5" s="25">
        <v>1</v>
      </c>
      <c r="AB5" s="25">
        <v>0</v>
      </c>
      <c r="AC5" s="25">
        <v>0</v>
      </c>
      <c r="AD5" s="25">
        <v>0</v>
      </c>
      <c r="AE5" s="25">
        <v>1</v>
      </c>
      <c r="AF5" s="25">
        <v>0</v>
      </c>
      <c r="AG5" s="25">
        <v>0</v>
      </c>
      <c r="AH5" s="25">
        <v>43.8</v>
      </c>
      <c r="AI5" s="25">
        <v>2.06</v>
      </c>
      <c r="AJ5" s="25">
        <v>139</v>
      </c>
      <c r="AK5" s="25">
        <v>103</v>
      </c>
      <c r="AL5" s="12">
        <f>(AJ5+2*AK5)/3</f>
        <v>115</v>
      </c>
      <c r="AM5" s="25">
        <v>84</v>
      </c>
      <c r="AN5" s="25">
        <v>1</v>
      </c>
      <c r="AO5" s="25">
        <v>9</v>
      </c>
      <c r="AP5" s="25">
        <v>59</v>
      </c>
      <c r="AQ5" s="25">
        <v>25</v>
      </c>
      <c r="AR5" s="25">
        <v>39</v>
      </c>
      <c r="AS5" s="25">
        <f>(AP5-AQ5)</f>
        <v>34</v>
      </c>
      <c r="AT5" s="53">
        <f>(AS5/AO5)</f>
        <v>3.7777777777777777</v>
      </c>
      <c r="AU5" s="25">
        <v>17</v>
      </c>
      <c r="AV5" s="45">
        <v>5.9</v>
      </c>
      <c r="AW5" s="25">
        <v>2.87</v>
      </c>
      <c r="AX5" s="45">
        <f>(AL5*AW5/451)</f>
        <v>0.73181818181818181</v>
      </c>
      <c r="AY5" s="53">
        <f>((AR5-AU5)/AV5)</f>
        <v>3.7288135593220337</v>
      </c>
      <c r="AZ5" s="53">
        <f>((AR5-AU5)*80/AW5)</f>
        <v>613.24041811846689</v>
      </c>
      <c r="BA5" s="53">
        <f>((AL5-AO5)*80/AW5)</f>
        <v>2954.7038327526129</v>
      </c>
      <c r="BB5" s="53">
        <f>(AV5/AM5*1000)</f>
        <v>70.238095238095241</v>
      </c>
      <c r="BC5" s="53">
        <f>(AW5*1000/AM5)</f>
        <v>34.166666666666664</v>
      </c>
      <c r="BD5" s="53">
        <f>(BC5*(AL5-AU5)*0.0136)</f>
        <v>45.537333333333329</v>
      </c>
      <c r="BE5" s="53">
        <f>(BC5*(AR5-AO5)*0.0136)</f>
        <v>13.94</v>
      </c>
      <c r="BF5" s="45"/>
      <c r="BG5" s="45">
        <f>(AR5/BB5)</f>
        <v>0.55525423728813561</v>
      </c>
      <c r="BH5" s="45">
        <f>(AP5/BB5)</f>
        <v>0.84</v>
      </c>
      <c r="BI5" s="45">
        <f>(BB5/AS5)</f>
        <v>2.0658263305322131</v>
      </c>
      <c r="BJ5" s="45">
        <f>(AO5/AU5)</f>
        <v>0.52941176470588236</v>
      </c>
      <c r="BK5" s="45"/>
      <c r="BL5" s="42">
        <v>0</v>
      </c>
      <c r="BM5" s="25"/>
      <c r="BN5" s="42"/>
      <c r="BO5" s="25"/>
      <c r="BP5" s="25">
        <v>0</v>
      </c>
      <c r="BQ5" s="25">
        <v>1</v>
      </c>
      <c r="BR5" s="25">
        <v>0</v>
      </c>
      <c r="BS5" s="25">
        <v>72</v>
      </c>
      <c r="BT5" s="25">
        <v>3.8</v>
      </c>
      <c r="BU5" s="25">
        <v>2</v>
      </c>
      <c r="BV5" s="25">
        <v>0.47</v>
      </c>
      <c r="BW5" s="25">
        <v>3.8</v>
      </c>
      <c r="BX5" s="25">
        <v>47.7</v>
      </c>
      <c r="BY5" s="25">
        <v>1</v>
      </c>
      <c r="BZ5" s="25">
        <v>1</v>
      </c>
      <c r="CA5" s="54">
        <v>140</v>
      </c>
      <c r="CB5" s="54">
        <v>25</v>
      </c>
      <c r="CC5" s="50">
        <v>1.1100000000000001</v>
      </c>
      <c r="CD5" s="52">
        <v>60</v>
      </c>
      <c r="CE5" s="25">
        <v>67</v>
      </c>
      <c r="CF5" s="25">
        <v>0</v>
      </c>
      <c r="CG5" s="25"/>
      <c r="CH5" s="25"/>
      <c r="CI5" s="25">
        <v>1</v>
      </c>
      <c r="CJ5" s="48">
        <v>74.433962264150949</v>
      </c>
      <c r="CK5" s="55">
        <v>1445.0474169523802</v>
      </c>
      <c r="CL5" s="67">
        <f>(CK5/CJ5*100)</f>
        <v>1941.3818275912838</v>
      </c>
      <c r="CM5" s="42">
        <v>2038.4509190000001</v>
      </c>
      <c r="CN5" s="18">
        <f>LN(CL5)</f>
        <v>7.5711552807683038</v>
      </c>
      <c r="CO5" s="18">
        <f>(CL5/CD5)</f>
        <v>32.356363793188066</v>
      </c>
      <c r="CP5" s="61">
        <v>1029.5999999999999</v>
      </c>
      <c r="CQ5" s="49">
        <f>(CP5/CJ5*100)</f>
        <v>1383.2395437262355</v>
      </c>
      <c r="CR5" s="63">
        <f>(CQ5/CD5)</f>
        <v>23.053992395437259</v>
      </c>
      <c r="CS5" s="12">
        <v>1126.5947055937809</v>
      </c>
      <c r="CT5" s="19">
        <f>(CS5/CJ5*100)</f>
        <v>1513.5492876164863</v>
      </c>
      <c r="CU5" s="18">
        <f>LN(CT5)</f>
        <v>7.3222126932546177</v>
      </c>
      <c r="CV5" s="51"/>
      <c r="CW5" s="36">
        <v>43209</v>
      </c>
      <c r="CX5" s="36"/>
      <c r="CY5" s="36"/>
      <c r="CZ5" s="36"/>
      <c r="DA5" s="42"/>
      <c r="DB5" s="36">
        <v>44217</v>
      </c>
      <c r="DC5" s="36">
        <v>43231</v>
      </c>
      <c r="DD5" s="25">
        <f>(DC5-CW5)</f>
        <v>22</v>
      </c>
      <c r="DE5" s="25">
        <v>1</v>
      </c>
      <c r="DF5" s="36">
        <v>43231</v>
      </c>
      <c r="DG5" s="42">
        <f>(DF5-CW5)</f>
        <v>22</v>
      </c>
      <c r="DH5" s="42">
        <v>1</v>
      </c>
      <c r="DI5" s="25">
        <f>(DD5)</f>
        <v>22</v>
      </c>
      <c r="DJ5" s="65">
        <v>1</v>
      </c>
      <c r="DK5" s="65">
        <v>1</v>
      </c>
      <c r="DL5" s="25">
        <v>1</v>
      </c>
      <c r="DM5" s="17" t="s">
        <v>128</v>
      </c>
    </row>
    <row r="6" spans="1:117" s="17" customFormat="1" ht="15.75" x14ac:dyDescent="0.25">
      <c r="A6" s="54">
        <v>1016</v>
      </c>
      <c r="B6" s="25">
        <v>53</v>
      </c>
      <c r="C6" s="25">
        <v>0</v>
      </c>
      <c r="D6" s="25">
        <v>1</v>
      </c>
      <c r="E6" s="25">
        <v>1</v>
      </c>
      <c r="F6" s="25">
        <v>2</v>
      </c>
      <c r="G6" s="25">
        <v>1</v>
      </c>
      <c r="H6" s="25">
        <v>0</v>
      </c>
      <c r="I6" s="25">
        <v>1</v>
      </c>
      <c r="J6" s="25">
        <v>4</v>
      </c>
      <c r="K6" s="25">
        <v>0</v>
      </c>
      <c r="L6" s="25">
        <v>1</v>
      </c>
      <c r="M6" s="25">
        <v>1</v>
      </c>
      <c r="N6" s="25">
        <v>0</v>
      </c>
      <c r="O6" s="25">
        <v>1</v>
      </c>
      <c r="P6" s="25">
        <v>0</v>
      </c>
      <c r="Q6" s="25"/>
      <c r="R6" s="25">
        <v>0</v>
      </c>
      <c r="S6" s="25">
        <v>0</v>
      </c>
      <c r="T6" s="25">
        <v>1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2</v>
      </c>
      <c r="AA6" s="25">
        <v>1</v>
      </c>
      <c r="AB6" s="25">
        <v>0</v>
      </c>
      <c r="AC6" s="25">
        <v>0</v>
      </c>
      <c r="AD6" s="25">
        <v>0</v>
      </c>
      <c r="AE6" s="25">
        <v>1</v>
      </c>
      <c r="AF6" s="25">
        <v>0</v>
      </c>
      <c r="AG6" s="25">
        <v>0</v>
      </c>
      <c r="AH6" s="25">
        <v>43.48</v>
      </c>
      <c r="AI6" s="25">
        <v>2.5099999999999998</v>
      </c>
      <c r="AJ6" s="25">
        <v>137</v>
      </c>
      <c r="AK6" s="25">
        <v>71</v>
      </c>
      <c r="AL6" s="12">
        <f>(AJ6+2*AK6)/3</f>
        <v>93</v>
      </c>
      <c r="AM6" s="25">
        <v>73</v>
      </c>
      <c r="AN6" s="25">
        <v>1</v>
      </c>
      <c r="AO6" s="25">
        <v>6</v>
      </c>
      <c r="AP6" s="25">
        <v>38</v>
      </c>
      <c r="AQ6" s="25">
        <v>17</v>
      </c>
      <c r="AR6" s="25">
        <v>26</v>
      </c>
      <c r="AS6" s="25">
        <f>(AP6-AQ6)</f>
        <v>21</v>
      </c>
      <c r="AT6" s="53">
        <f>(AS6/AO6)</f>
        <v>3.5</v>
      </c>
      <c r="AU6" s="25">
        <v>13</v>
      </c>
      <c r="AV6" s="45">
        <v>5.13</v>
      </c>
      <c r="AW6" s="25">
        <v>2.04</v>
      </c>
      <c r="AX6" s="45">
        <f>(AL6*AW6/451)</f>
        <v>0.42066518847006651</v>
      </c>
      <c r="AY6" s="53">
        <f>((AR6-AU6)/AV6)</f>
        <v>2.53411306042885</v>
      </c>
      <c r="AZ6" s="53">
        <f>((AR6-AU6)*80/AW6)</f>
        <v>509.80392156862746</v>
      </c>
      <c r="BA6" s="53">
        <f>((AL6-AO6)*80/AW6)</f>
        <v>3411.7647058823527</v>
      </c>
      <c r="BB6" s="53">
        <f>(AV6/AM6*1000)</f>
        <v>70.273972602739718</v>
      </c>
      <c r="BC6" s="53">
        <f>(AW6*1000/AM6)</f>
        <v>27.945205479452056</v>
      </c>
      <c r="BD6" s="53">
        <f>(BC6*(AL6-AU6)*0.0136)</f>
        <v>30.404383561643836</v>
      </c>
      <c r="BE6" s="53">
        <f>(BC6*(AR6-AO6)*0.0136)</f>
        <v>7.6010958904109591</v>
      </c>
      <c r="BF6" s="45"/>
      <c r="BG6" s="45">
        <f>(AR6/BB6)</f>
        <v>0.36998050682261213</v>
      </c>
      <c r="BH6" s="45">
        <f>(AP6/BB6)</f>
        <v>0.54074074074074086</v>
      </c>
      <c r="BI6" s="45">
        <f>(BB6/AS6)</f>
        <v>3.3463796477495102</v>
      </c>
      <c r="BJ6" s="45">
        <f>(AO6/AU6)</f>
        <v>0.46153846153846156</v>
      </c>
      <c r="BK6" s="45"/>
      <c r="BL6" s="42">
        <v>1</v>
      </c>
      <c r="BM6" s="25"/>
      <c r="BN6" s="42"/>
      <c r="BO6" s="25">
        <v>0</v>
      </c>
      <c r="BP6" s="25">
        <v>0</v>
      </c>
      <c r="BQ6" s="25">
        <v>1</v>
      </c>
      <c r="BR6" s="25">
        <v>0</v>
      </c>
      <c r="BS6" s="25">
        <v>55</v>
      </c>
      <c r="BT6" s="25">
        <v>4.7</v>
      </c>
      <c r="BU6" s="25">
        <v>3.7</v>
      </c>
      <c r="BV6" s="25">
        <v>0.31</v>
      </c>
      <c r="BW6" s="25"/>
      <c r="BX6" s="25">
        <v>37</v>
      </c>
      <c r="BY6" s="25">
        <v>1</v>
      </c>
      <c r="BZ6" s="25"/>
      <c r="CA6" s="54">
        <v>133</v>
      </c>
      <c r="CB6" s="54">
        <v>18</v>
      </c>
      <c r="CC6" s="50">
        <v>1.27</v>
      </c>
      <c r="CD6" s="52">
        <v>48</v>
      </c>
      <c r="CE6" s="25">
        <v>70</v>
      </c>
      <c r="CF6" s="25">
        <v>0</v>
      </c>
      <c r="CG6" s="25"/>
      <c r="CH6" s="25"/>
      <c r="CI6" s="25">
        <v>1</v>
      </c>
      <c r="CJ6" s="48">
        <v>281.94339622641513</v>
      </c>
      <c r="CK6" s="55">
        <v>2641.6113037557188</v>
      </c>
      <c r="CL6" s="67">
        <f>(CK6/CJ6*100)</f>
        <v>936.92966003515414</v>
      </c>
      <c r="CM6" s="42">
        <v>983.77614300000005</v>
      </c>
      <c r="CN6" s="18">
        <f>LN(CL6)</f>
        <v>6.8426082100877661</v>
      </c>
      <c r="CO6" s="18">
        <f>(CL6/CD6)</f>
        <v>19.519367917399045</v>
      </c>
      <c r="CP6" s="61">
        <v>350.6</v>
      </c>
      <c r="CQ6" s="49">
        <f>(CP6/CJ6*100)</f>
        <v>124.35120123134578</v>
      </c>
      <c r="CR6" s="63">
        <f>(CQ6/CD6)</f>
        <v>2.5906500256530371</v>
      </c>
      <c r="CS6" s="12">
        <v>2025.8513000163523</v>
      </c>
      <c r="CT6" s="19">
        <f>(CS6/CJ6*100)</f>
        <v>718.5312112752905</v>
      </c>
      <c r="CU6" s="18">
        <f>LN(CT6)</f>
        <v>6.5772091440680134</v>
      </c>
      <c r="CV6" s="51"/>
      <c r="CW6" s="36">
        <v>43213</v>
      </c>
      <c r="CX6" s="36"/>
      <c r="CY6" s="36"/>
      <c r="CZ6" s="36"/>
      <c r="DA6" s="42"/>
      <c r="DB6" s="36">
        <v>44821</v>
      </c>
      <c r="DC6" s="36">
        <v>44498</v>
      </c>
      <c r="DD6" s="25">
        <f>(DC6-CW6)</f>
        <v>1285</v>
      </c>
      <c r="DE6" s="25">
        <v>0</v>
      </c>
      <c r="DF6" s="25"/>
      <c r="DG6" s="25"/>
      <c r="DH6" s="25">
        <v>0</v>
      </c>
      <c r="DI6" s="25">
        <f>(DD6)</f>
        <v>1285</v>
      </c>
      <c r="DJ6" s="66">
        <v>0</v>
      </c>
      <c r="DK6" s="66">
        <v>0</v>
      </c>
      <c r="DL6" s="25">
        <v>1</v>
      </c>
    </row>
    <row r="7" spans="1:117" s="17" customFormat="1" ht="15.75" x14ac:dyDescent="0.25">
      <c r="A7" s="54">
        <v>1020</v>
      </c>
      <c r="B7" s="25">
        <v>75</v>
      </c>
      <c r="C7" s="25">
        <v>0</v>
      </c>
      <c r="D7" s="25">
        <v>1</v>
      </c>
      <c r="E7" s="25">
        <v>1</v>
      </c>
      <c r="F7" s="25">
        <v>2</v>
      </c>
      <c r="G7" s="25">
        <v>1</v>
      </c>
      <c r="H7" s="25">
        <v>0</v>
      </c>
      <c r="I7" s="25">
        <v>1</v>
      </c>
      <c r="J7" s="25">
        <v>3</v>
      </c>
      <c r="K7" s="25">
        <v>1</v>
      </c>
      <c r="L7" s="25">
        <v>0</v>
      </c>
      <c r="M7" s="25">
        <v>1</v>
      </c>
      <c r="N7" s="25">
        <v>0</v>
      </c>
      <c r="O7" s="25">
        <v>0</v>
      </c>
      <c r="P7" s="25">
        <v>0</v>
      </c>
      <c r="Q7" s="25"/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1</v>
      </c>
      <c r="AB7" s="25">
        <v>1</v>
      </c>
      <c r="AC7" s="25">
        <v>0</v>
      </c>
      <c r="AD7" s="25">
        <v>0</v>
      </c>
      <c r="AE7" s="25">
        <v>1</v>
      </c>
      <c r="AF7" s="25">
        <v>0</v>
      </c>
      <c r="AG7" s="25">
        <v>0</v>
      </c>
      <c r="AH7" s="25">
        <v>48</v>
      </c>
      <c r="AI7" s="25">
        <v>2.02</v>
      </c>
      <c r="AJ7" s="25">
        <v>154</v>
      </c>
      <c r="AK7" s="25">
        <v>72</v>
      </c>
      <c r="AL7" s="12">
        <f>(AJ7+2*AK7)/3</f>
        <v>99.333333333333329</v>
      </c>
      <c r="AM7" s="25">
        <v>65</v>
      </c>
      <c r="AN7" s="25">
        <v>1</v>
      </c>
      <c r="AO7" s="25">
        <v>11</v>
      </c>
      <c r="AP7" s="25">
        <v>44</v>
      </c>
      <c r="AQ7" s="25">
        <v>9</v>
      </c>
      <c r="AR7" s="25">
        <v>25</v>
      </c>
      <c r="AS7" s="25">
        <f>(AP7-AQ7)</f>
        <v>35</v>
      </c>
      <c r="AT7" s="53">
        <f>(AS7/AO7)</f>
        <v>3.1818181818181817</v>
      </c>
      <c r="AU7" s="25">
        <v>16</v>
      </c>
      <c r="AV7" s="45">
        <v>7.88</v>
      </c>
      <c r="AW7" s="25">
        <v>3.58</v>
      </c>
      <c r="AX7" s="45">
        <f>(AL7*AW7/451)</f>
        <v>0.78849963045085003</v>
      </c>
      <c r="AY7" s="53">
        <f>((AR7-AU7)/AV7)</f>
        <v>1.1421319796954315</v>
      </c>
      <c r="AZ7" s="53">
        <f>((AR7-AU7)*80/AW7)</f>
        <v>201.11731843575419</v>
      </c>
      <c r="BA7" s="53">
        <f>((AL7-AO7)*80/AW7)</f>
        <v>1973.9292364990688</v>
      </c>
      <c r="BB7" s="53">
        <f>(AV7/AM7*1000)</f>
        <v>121.23076923076923</v>
      </c>
      <c r="BC7" s="53">
        <f>(AW7*1000/AM7)</f>
        <v>55.07692307692308</v>
      </c>
      <c r="BD7" s="53">
        <f>(BC7*(AL7-AU7)*0.0136)</f>
        <v>62.420512820512819</v>
      </c>
      <c r="BE7" s="53">
        <f>(BC7*(AR7-AO7)*0.0136)</f>
        <v>10.486646153846154</v>
      </c>
      <c r="BF7" s="45">
        <v>1.29</v>
      </c>
      <c r="BG7" s="45">
        <f>(AR7/BB7)</f>
        <v>0.20621827411167512</v>
      </c>
      <c r="BH7" s="45">
        <f>(AP7/BB7)</f>
        <v>0.36294416243654826</v>
      </c>
      <c r="BI7" s="45">
        <f>(BB7/AS7)</f>
        <v>3.4637362637362634</v>
      </c>
      <c r="BJ7" s="45">
        <f>(AO7/AU7)</f>
        <v>0.6875</v>
      </c>
      <c r="BK7" s="45"/>
      <c r="BL7" s="42">
        <v>1</v>
      </c>
      <c r="BM7" s="25">
        <v>26</v>
      </c>
      <c r="BN7" s="42"/>
      <c r="BO7" s="25">
        <v>0</v>
      </c>
      <c r="BP7" s="25">
        <v>0</v>
      </c>
      <c r="BQ7" s="25">
        <v>1</v>
      </c>
      <c r="BR7" s="25">
        <v>0</v>
      </c>
      <c r="BS7" s="25">
        <v>60</v>
      </c>
      <c r="BT7" s="25"/>
      <c r="BU7" s="25"/>
      <c r="BV7" s="25"/>
      <c r="BW7" s="25"/>
      <c r="BX7" s="25"/>
      <c r="BY7" s="25"/>
      <c r="BZ7" s="25"/>
      <c r="CA7" s="54">
        <v>141</v>
      </c>
      <c r="CB7" s="54">
        <v>31</v>
      </c>
      <c r="CC7" s="50">
        <v>1.0900000000000001</v>
      </c>
      <c r="CD7" s="52">
        <v>50</v>
      </c>
      <c r="CE7" s="25">
        <v>35</v>
      </c>
      <c r="CF7" s="25">
        <v>0</v>
      </c>
      <c r="CG7" s="25"/>
      <c r="CH7" s="25"/>
      <c r="CI7" s="25">
        <v>1</v>
      </c>
      <c r="CJ7" s="48">
        <v>81.188679245283012</v>
      </c>
      <c r="CK7" s="55">
        <v>1027.62821174753</v>
      </c>
      <c r="CL7" s="67">
        <f>(CK7/CJ7*100)</f>
        <v>1265.7284504443201</v>
      </c>
      <c r="CM7" s="42">
        <v>1329.01487</v>
      </c>
      <c r="CN7" s="18">
        <f>LN(CL7)</f>
        <v>7.1434030855771571</v>
      </c>
      <c r="CO7" s="18">
        <f>(CL7/CD7)</f>
        <v>25.314569008886401</v>
      </c>
      <c r="CP7" s="61">
        <v>1534.8</v>
      </c>
      <c r="CQ7" s="49">
        <f>(CP7/CJ7*100)</f>
        <v>1890.4113409249362</v>
      </c>
      <c r="CR7" s="63">
        <f>(CQ7/CD7)</f>
        <v>37.808226818498724</v>
      </c>
      <c r="CS7" s="12">
        <v>965.8379665153019</v>
      </c>
      <c r="CT7" s="19">
        <f>(CS7/CJ7*100)</f>
        <v>1189.6214786267954</v>
      </c>
      <c r="CU7" s="18">
        <f>LN(CT7)</f>
        <v>7.0813904503181844</v>
      </c>
      <c r="CV7" s="51"/>
      <c r="CW7" s="36">
        <v>43215</v>
      </c>
      <c r="CX7" s="36"/>
      <c r="CY7" s="36"/>
      <c r="CZ7" s="36"/>
      <c r="DA7" s="42"/>
      <c r="DB7" s="36">
        <v>44821</v>
      </c>
      <c r="DC7" s="36">
        <v>44811</v>
      </c>
      <c r="DD7" s="25">
        <f>(DC7-CW7)</f>
        <v>1596</v>
      </c>
      <c r="DE7" s="25">
        <v>0</v>
      </c>
      <c r="DF7" s="25"/>
      <c r="DG7" s="25"/>
      <c r="DH7" s="25">
        <v>0</v>
      </c>
      <c r="DI7" s="25">
        <f>(DD7)</f>
        <v>1596</v>
      </c>
      <c r="DJ7" s="66">
        <v>0</v>
      </c>
      <c r="DK7" s="65">
        <v>0</v>
      </c>
      <c r="DL7" s="25">
        <v>1</v>
      </c>
    </row>
    <row r="8" spans="1:117" s="17" customFormat="1" ht="15.75" x14ac:dyDescent="0.25">
      <c r="A8" s="54">
        <v>1021</v>
      </c>
      <c r="B8" s="25">
        <v>78</v>
      </c>
      <c r="C8" s="25">
        <v>0</v>
      </c>
      <c r="D8" s="25">
        <v>1</v>
      </c>
      <c r="E8" s="25">
        <v>1</v>
      </c>
      <c r="F8" s="25">
        <v>2</v>
      </c>
      <c r="G8" s="25">
        <v>1</v>
      </c>
      <c r="H8" s="25">
        <v>0</v>
      </c>
      <c r="I8" s="25">
        <v>1</v>
      </c>
      <c r="J8" s="25">
        <v>3</v>
      </c>
      <c r="K8" s="25">
        <v>1</v>
      </c>
      <c r="L8" s="25">
        <v>1</v>
      </c>
      <c r="M8" s="25">
        <v>1</v>
      </c>
      <c r="N8" s="25">
        <v>1</v>
      </c>
      <c r="O8" s="25">
        <v>0</v>
      </c>
      <c r="P8" s="25">
        <v>1</v>
      </c>
      <c r="Q8" s="25">
        <v>1</v>
      </c>
      <c r="R8" s="25">
        <v>0</v>
      </c>
      <c r="S8" s="25">
        <v>0</v>
      </c>
      <c r="T8" s="25">
        <v>1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1</v>
      </c>
      <c r="AA8" s="25">
        <v>1</v>
      </c>
      <c r="AB8" s="25">
        <v>0</v>
      </c>
      <c r="AC8" s="25">
        <v>1</v>
      </c>
      <c r="AD8" s="25">
        <v>0</v>
      </c>
      <c r="AE8" s="25">
        <v>1</v>
      </c>
      <c r="AF8" s="25">
        <v>0</v>
      </c>
      <c r="AG8" s="25">
        <v>0</v>
      </c>
      <c r="AH8" s="25">
        <v>33</v>
      </c>
      <c r="AI8" s="25">
        <v>1.88</v>
      </c>
      <c r="AJ8" s="25">
        <v>122</v>
      </c>
      <c r="AK8" s="25">
        <v>54</v>
      </c>
      <c r="AL8" s="12">
        <f>(AJ8+2*AK8)/3</f>
        <v>76.666666666666671</v>
      </c>
      <c r="AM8" s="25">
        <v>59</v>
      </c>
      <c r="AN8" s="25">
        <v>3</v>
      </c>
      <c r="AO8" s="25">
        <v>10</v>
      </c>
      <c r="AP8" s="25">
        <v>56</v>
      </c>
      <c r="AQ8" s="25">
        <v>20</v>
      </c>
      <c r="AR8" s="25">
        <v>35</v>
      </c>
      <c r="AS8" s="25">
        <f>(AP8-AQ8)</f>
        <v>36</v>
      </c>
      <c r="AT8" s="53">
        <f>(AS8/AO8)</f>
        <v>3.6</v>
      </c>
      <c r="AU8" s="25">
        <v>17</v>
      </c>
      <c r="AV8" s="45">
        <v>3.8</v>
      </c>
      <c r="AW8" s="25">
        <v>2.02</v>
      </c>
      <c r="AX8" s="45">
        <f>(AL8*AW8/451)</f>
        <v>0.34338507021433851</v>
      </c>
      <c r="AY8" s="53">
        <f>((AR8-AU8)/AV8)</f>
        <v>4.7368421052631584</v>
      </c>
      <c r="AZ8" s="53">
        <f>((AR8-AU8)*80/AW8)</f>
        <v>712.87128712871288</v>
      </c>
      <c r="BA8" s="53">
        <f>((AL8-AO8)*80/AW8)</f>
        <v>2640.2640264026404</v>
      </c>
      <c r="BB8" s="53">
        <f>(AV8/AM8*1000)</f>
        <v>64.406779661016941</v>
      </c>
      <c r="BC8" s="53">
        <f>(AW8*1000/AM8)</f>
        <v>34.237288135593218</v>
      </c>
      <c r="BD8" s="53">
        <f>(BC8*(AL8-AU8)*0.0136)</f>
        <v>27.782418079096043</v>
      </c>
      <c r="BE8" s="53">
        <f>(BC8*(AR8-AO8)*0.0136)</f>
        <v>11.640677966101693</v>
      </c>
      <c r="BF8" s="45"/>
      <c r="BG8" s="45">
        <f>(AR8/BB8)</f>
        <v>0.54342105263157903</v>
      </c>
      <c r="BH8" s="45">
        <f>(AP8/BB8)</f>
        <v>0.8694736842105264</v>
      </c>
      <c r="BI8" s="45">
        <f>(BB8/AS8)</f>
        <v>1.7890772128060262</v>
      </c>
      <c r="BJ8" s="45">
        <f>(AO8/AU8)</f>
        <v>0.58823529411764708</v>
      </c>
      <c r="BK8" s="45"/>
      <c r="BL8" s="42">
        <v>0</v>
      </c>
      <c r="BM8" s="25"/>
      <c r="BN8" s="42"/>
      <c r="BO8" s="25"/>
      <c r="BP8" s="25"/>
      <c r="BQ8" s="25">
        <v>1</v>
      </c>
      <c r="BR8" s="25">
        <v>0</v>
      </c>
      <c r="BS8" s="25">
        <v>70</v>
      </c>
      <c r="BT8" s="25">
        <v>4.2</v>
      </c>
      <c r="BU8" s="25">
        <v>2.2000000000000002</v>
      </c>
      <c r="BV8" s="25">
        <v>0.51</v>
      </c>
      <c r="BW8" s="25">
        <v>4.7</v>
      </c>
      <c r="BX8" s="25">
        <v>51.5</v>
      </c>
      <c r="BY8" s="25">
        <v>1</v>
      </c>
      <c r="BZ8" s="25"/>
      <c r="CA8" s="54">
        <v>139</v>
      </c>
      <c r="CB8" s="54">
        <v>37</v>
      </c>
      <c r="CC8" s="50">
        <v>1.2</v>
      </c>
      <c r="CD8" s="52">
        <v>43</v>
      </c>
      <c r="CE8" s="25">
        <v>215</v>
      </c>
      <c r="CF8" s="25">
        <v>1</v>
      </c>
      <c r="CG8" s="25"/>
      <c r="CH8" s="25"/>
      <c r="CI8" s="25">
        <v>2</v>
      </c>
      <c r="CJ8" s="48">
        <v>62.264150943396253</v>
      </c>
      <c r="CK8" s="55">
        <v>752.11260501709523</v>
      </c>
      <c r="CL8" s="67">
        <f>(CK8/CJ8*100)</f>
        <v>1207.9384262395768</v>
      </c>
      <c r="CM8" s="42">
        <v>1268.335</v>
      </c>
      <c r="CN8" s="18">
        <f>LN(CL8)</f>
        <v>7.0966704055396814</v>
      </c>
      <c r="CO8" s="18">
        <f>(CL8/CD8)</f>
        <v>28.091591307897133</v>
      </c>
      <c r="CP8" s="61">
        <v>882.8</v>
      </c>
      <c r="CQ8" s="49">
        <f>(CP8/CJ8*100)</f>
        <v>1417.8303030303023</v>
      </c>
      <c r="CR8" s="63">
        <f>(CQ8/CD8)</f>
        <v>32.972797744890748</v>
      </c>
      <c r="CS8" s="12">
        <v>1603.9592007446633</v>
      </c>
      <c r="CT8" s="19">
        <f>(CS8/CJ8*100)</f>
        <v>2576.0556860444581</v>
      </c>
      <c r="CU8" s="18">
        <f>LN(CT8)</f>
        <v>7.8540147042438786</v>
      </c>
      <c r="CV8" s="51"/>
      <c r="CW8" s="36">
        <v>43215</v>
      </c>
      <c r="CX8" s="36"/>
      <c r="CY8" s="36"/>
      <c r="CZ8" s="36"/>
      <c r="DA8" s="42"/>
      <c r="DB8" s="36">
        <v>44217</v>
      </c>
      <c r="DC8" s="36">
        <v>43252</v>
      </c>
      <c r="DD8" s="25">
        <f>(DC8-CW8)</f>
        <v>37</v>
      </c>
      <c r="DE8" s="25">
        <v>1</v>
      </c>
      <c r="DF8" s="36">
        <v>43252</v>
      </c>
      <c r="DG8" s="42">
        <f>(DF8-CW8)</f>
        <v>37</v>
      </c>
      <c r="DH8" s="42">
        <v>1</v>
      </c>
      <c r="DI8" s="25">
        <f>(DD8)</f>
        <v>37</v>
      </c>
      <c r="DJ8" s="66">
        <v>0</v>
      </c>
      <c r="DK8" s="66">
        <v>0</v>
      </c>
      <c r="DL8" s="25">
        <v>1</v>
      </c>
      <c r="DM8" s="17" t="s">
        <v>128</v>
      </c>
    </row>
    <row r="9" spans="1:117" s="17" customFormat="1" ht="15.75" x14ac:dyDescent="0.25">
      <c r="A9" s="54">
        <v>1023</v>
      </c>
      <c r="B9" s="25">
        <v>69</v>
      </c>
      <c r="C9" s="25">
        <v>0</v>
      </c>
      <c r="D9" s="25">
        <v>1</v>
      </c>
      <c r="E9" s="25">
        <v>1</v>
      </c>
      <c r="F9" s="25">
        <v>1</v>
      </c>
      <c r="G9" s="25">
        <v>1</v>
      </c>
      <c r="H9" s="25">
        <v>0</v>
      </c>
      <c r="I9" s="25">
        <v>0</v>
      </c>
      <c r="J9" s="25">
        <v>4</v>
      </c>
      <c r="K9" s="25">
        <v>1</v>
      </c>
      <c r="L9" s="25">
        <v>1</v>
      </c>
      <c r="M9" s="25">
        <v>0</v>
      </c>
      <c r="N9" s="25">
        <v>0</v>
      </c>
      <c r="O9" s="25">
        <v>1</v>
      </c>
      <c r="P9" s="25">
        <v>0</v>
      </c>
      <c r="Q9" s="25"/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1</v>
      </c>
      <c r="AC9" s="25">
        <v>1</v>
      </c>
      <c r="AD9" s="25">
        <v>0</v>
      </c>
      <c r="AE9" s="25">
        <v>1</v>
      </c>
      <c r="AF9" s="25">
        <v>0</v>
      </c>
      <c r="AG9" s="25">
        <v>0</v>
      </c>
      <c r="AH9" s="25">
        <v>59.74</v>
      </c>
      <c r="AI9" s="25">
        <v>2.42</v>
      </c>
      <c r="AJ9" s="25">
        <v>123</v>
      </c>
      <c r="AK9" s="25">
        <v>65</v>
      </c>
      <c r="AL9" s="12">
        <f>(AJ9+2*AK9)/3</f>
        <v>84.333333333333329</v>
      </c>
      <c r="AM9" s="25">
        <v>65</v>
      </c>
      <c r="AN9" s="25">
        <v>1</v>
      </c>
      <c r="AO9" s="25">
        <v>16</v>
      </c>
      <c r="AP9" s="25">
        <v>54</v>
      </c>
      <c r="AQ9" s="25">
        <v>24</v>
      </c>
      <c r="AR9" s="25">
        <v>39</v>
      </c>
      <c r="AS9" s="25">
        <f>(AP9-AQ9)</f>
        <v>30</v>
      </c>
      <c r="AT9" s="53">
        <f>(AS9/AO9)</f>
        <v>1.875</v>
      </c>
      <c r="AU9" s="25">
        <v>26</v>
      </c>
      <c r="AV9" s="45">
        <v>6.95</v>
      </c>
      <c r="AW9" s="25">
        <v>2.87</v>
      </c>
      <c r="AX9" s="45">
        <f>(AL9*AW9/451)</f>
        <v>0.53666666666666663</v>
      </c>
      <c r="AY9" s="53">
        <f>((AR9-AU9)/AV9)</f>
        <v>1.8705035971223021</v>
      </c>
      <c r="AZ9" s="53">
        <f>((AR9-AU9)*80/AW9)</f>
        <v>362.36933797909404</v>
      </c>
      <c r="BA9" s="53">
        <f>((AL9-AO9)*80/AW9)</f>
        <v>1904.7619047619046</v>
      </c>
      <c r="BB9" s="53">
        <f>(AV9/AM9*1000)</f>
        <v>106.92307692307692</v>
      </c>
      <c r="BC9" s="53">
        <f>(AW9*1000/AM9)</f>
        <v>44.153846153846153</v>
      </c>
      <c r="BD9" s="53">
        <f>(BC9*(AL9-AU9)*0.0136)</f>
        <v>35.02871794871794</v>
      </c>
      <c r="BE9" s="53">
        <f>(BC9*(AR9-AO9)*0.0136)</f>
        <v>13.811323076923076</v>
      </c>
      <c r="BF9" s="45">
        <v>1.2</v>
      </c>
      <c r="BG9" s="45">
        <f>(AR9/BB9)</f>
        <v>0.36474820143884895</v>
      </c>
      <c r="BH9" s="45">
        <f>(AP9/BB9)</f>
        <v>0.50503597122302157</v>
      </c>
      <c r="BI9" s="45">
        <f>(BB9/AS9)</f>
        <v>3.5641025641025639</v>
      </c>
      <c r="BJ9" s="45">
        <f>(AO9/AU9)</f>
        <v>0.61538461538461542</v>
      </c>
      <c r="BK9" s="45"/>
      <c r="BL9" s="42">
        <v>1</v>
      </c>
      <c r="BM9" s="25">
        <v>32</v>
      </c>
      <c r="BN9" s="42"/>
      <c r="BO9" s="25">
        <v>0</v>
      </c>
      <c r="BP9" s="25">
        <v>0</v>
      </c>
      <c r="BQ9" s="25">
        <v>1</v>
      </c>
      <c r="BR9" s="25">
        <v>0</v>
      </c>
      <c r="BS9" s="25">
        <v>40</v>
      </c>
      <c r="BT9" s="25"/>
      <c r="BU9" s="25"/>
      <c r="BV9" s="25"/>
      <c r="BW9" s="25"/>
      <c r="BX9" s="25"/>
      <c r="BY9" s="25"/>
      <c r="BZ9" s="25"/>
      <c r="CA9" s="54">
        <v>138</v>
      </c>
      <c r="CB9" s="54">
        <v>32</v>
      </c>
      <c r="CC9" s="50">
        <v>1.74</v>
      </c>
      <c r="CD9" s="52">
        <v>29</v>
      </c>
      <c r="CE9" s="25">
        <v>311</v>
      </c>
      <c r="CF9" s="25">
        <v>1</v>
      </c>
      <c r="CG9" s="25"/>
      <c r="CH9" s="25"/>
      <c r="CI9" s="25">
        <v>2</v>
      </c>
      <c r="CJ9" s="49">
        <v>40.995662949194553</v>
      </c>
      <c r="CK9" s="55">
        <v>543.22656479753778</v>
      </c>
      <c r="CL9" s="67">
        <f>(CK9/CJ9*100)</f>
        <v>1325.0830105388272</v>
      </c>
      <c r="CM9" s="42">
        <v>1391.337</v>
      </c>
      <c r="CN9" s="18">
        <f>LN(CL9)</f>
        <v>7.189230385921193</v>
      </c>
      <c r="CO9" s="18">
        <f>(CL9/CD9)</f>
        <v>45.692517604787149</v>
      </c>
      <c r="CP9" s="61">
        <v>401.4</v>
      </c>
      <c r="CQ9" s="49">
        <f>(CP9/CJ9*100)</f>
        <v>979.1279640908607</v>
      </c>
      <c r="CR9" s="63">
        <f>(CQ9/CD9)</f>
        <v>33.763033244512435</v>
      </c>
      <c r="CS9" s="12">
        <v>791.11878765770621</v>
      </c>
      <c r="CT9" s="19">
        <f>(CS9/CJ9*100)</f>
        <v>1929.7621522504232</v>
      </c>
      <c r="CU9" s="18">
        <f>LN(CT9)</f>
        <v>7.5651520371286596</v>
      </c>
      <c r="CV9" s="51"/>
      <c r="CW9" s="36">
        <v>43217</v>
      </c>
      <c r="CX9" s="36"/>
      <c r="CY9" s="36"/>
      <c r="CZ9" s="36"/>
      <c r="DA9" s="42"/>
      <c r="DB9" s="36">
        <v>44217</v>
      </c>
      <c r="DC9" s="36">
        <v>43369</v>
      </c>
      <c r="DD9" s="25">
        <f>(DC9-CW9)</f>
        <v>152</v>
      </c>
      <c r="DE9" s="25">
        <v>1</v>
      </c>
      <c r="DF9" s="36">
        <v>43369</v>
      </c>
      <c r="DG9" s="42">
        <f>(DF9-CW9)</f>
        <v>152</v>
      </c>
      <c r="DH9" s="42">
        <v>1</v>
      </c>
      <c r="DI9" s="25">
        <f>(DD9)</f>
        <v>152</v>
      </c>
      <c r="DJ9" s="66">
        <v>0</v>
      </c>
      <c r="DK9" s="65">
        <v>1</v>
      </c>
      <c r="DL9" s="25">
        <v>1</v>
      </c>
      <c r="DM9" s="17" t="s">
        <v>128</v>
      </c>
    </row>
    <row r="10" spans="1:117" s="17" customFormat="1" ht="15.75" x14ac:dyDescent="0.25">
      <c r="A10" s="54">
        <v>1028</v>
      </c>
      <c r="B10" s="25">
        <v>55</v>
      </c>
      <c r="C10" s="25">
        <v>0</v>
      </c>
      <c r="D10" s="25">
        <v>1</v>
      </c>
      <c r="E10" s="25">
        <v>1</v>
      </c>
      <c r="F10" s="25">
        <v>2</v>
      </c>
      <c r="G10" s="25">
        <v>1</v>
      </c>
      <c r="H10" s="25">
        <v>0</v>
      </c>
      <c r="I10" s="25">
        <v>1</v>
      </c>
      <c r="J10" s="25">
        <v>2</v>
      </c>
      <c r="K10" s="25">
        <v>0</v>
      </c>
      <c r="L10" s="25">
        <v>1</v>
      </c>
      <c r="M10" s="25">
        <v>1</v>
      </c>
      <c r="N10" s="25">
        <v>0</v>
      </c>
      <c r="O10" s="25">
        <v>1</v>
      </c>
      <c r="P10" s="25">
        <v>1</v>
      </c>
      <c r="Q10" s="25">
        <v>1</v>
      </c>
      <c r="R10" s="25">
        <v>0</v>
      </c>
      <c r="S10" s="25">
        <v>0</v>
      </c>
      <c r="T10" s="25">
        <v>1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1</v>
      </c>
      <c r="AB10" s="25">
        <v>1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26.1</v>
      </c>
      <c r="AI10" s="25">
        <v>1.66</v>
      </c>
      <c r="AJ10" s="25">
        <v>150</v>
      </c>
      <c r="AK10" s="25">
        <v>65</v>
      </c>
      <c r="AL10" s="12">
        <f>(AJ10+2*AK10)/3</f>
        <v>93.333333333333329</v>
      </c>
      <c r="AM10" s="25">
        <v>79</v>
      </c>
      <c r="AN10" s="25">
        <v>1</v>
      </c>
      <c r="AO10" s="25">
        <v>2</v>
      </c>
      <c r="AP10" s="25">
        <v>72</v>
      </c>
      <c r="AQ10" s="25">
        <v>21</v>
      </c>
      <c r="AR10" s="25">
        <v>44</v>
      </c>
      <c r="AS10" s="25">
        <f>(AP10-AQ10)</f>
        <v>51</v>
      </c>
      <c r="AT10" s="53">
        <f>(AS10/AO10)</f>
        <v>25.5</v>
      </c>
      <c r="AU10" s="25">
        <v>17</v>
      </c>
      <c r="AV10" s="45">
        <v>5.67</v>
      </c>
      <c r="AW10" s="25">
        <v>3.41</v>
      </c>
      <c r="AX10" s="45">
        <f>(AL10*AW10/451)</f>
        <v>0.7056910569105691</v>
      </c>
      <c r="AY10" s="53">
        <f>((AR10-AU10)/AV10)</f>
        <v>4.7619047619047619</v>
      </c>
      <c r="AZ10" s="53">
        <f>((AR10-AU10)*80/AW10)</f>
        <v>633.43108504398822</v>
      </c>
      <c r="BA10" s="53">
        <f>((AL10-AO10)*80/AW10)</f>
        <v>2142.717497556207</v>
      </c>
      <c r="BB10" s="53">
        <f>(AV10/AM10*1000)</f>
        <v>71.77215189873418</v>
      </c>
      <c r="BC10" s="53">
        <f>(AW10*1000/AM10)</f>
        <v>43.164556962025316</v>
      </c>
      <c r="BD10" s="53">
        <f>(BC10*(AL10-AU10)*0.0136)</f>
        <v>44.810565400843878</v>
      </c>
      <c r="BE10" s="53">
        <f>(BC10*(AR10-AO10)*0.0136)</f>
        <v>24.655594936708859</v>
      </c>
      <c r="BF10" s="45">
        <v>2.2200000000000002</v>
      </c>
      <c r="BG10" s="45">
        <f>(AR10/BB10)</f>
        <v>0.61305114638447966</v>
      </c>
      <c r="BH10" s="45">
        <f>(AP10/BB10)</f>
        <v>1.0031746031746032</v>
      </c>
      <c r="BI10" s="45">
        <f>(BB10/AS10)</f>
        <v>1.4072970960536113</v>
      </c>
      <c r="BJ10" s="45">
        <f>(AO10/AU10)</f>
        <v>0.11764705882352941</v>
      </c>
      <c r="BK10" s="45"/>
      <c r="BL10" s="42">
        <v>1</v>
      </c>
      <c r="BM10" s="25">
        <v>9</v>
      </c>
      <c r="BN10" s="42"/>
      <c r="BO10" s="25">
        <v>1</v>
      </c>
      <c r="BP10" s="25">
        <v>0</v>
      </c>
      <c r="BQ10" s="25">
        <v>1</v>
      </c>
      <c r="BR10" s="25">
        <v>0</v>
      </c>
      <c r="BS10" s="25">
        <v>56</v>
      </c>
      <c r="BT10" s="25">
        <v>3.71</v>
      </c>
      <c r="BU10" s="25">
        <v>3</v>
      </c>
      <c r="BV10" s="25">
        <v>0.57999999999999996</v>
      </c>
      <c r="BW10" s="25"/>
      <c r="BX10" s="25">
        <v>15.9</v>
      </c>
      <c r="BY10" s="25">
        <v>0</v>
      </c>
      <c r="BZ10" s="25"/>
      <c r="CA10" s="54">
        <v>144</v>
      </c>
      <c r="CB10" s="54">
        <v>25</v>
      </c>
      <c r="CC10" s="50">
        <v>1.1200000000000001</v>
      </c>
      <c r="CD10" s="52">
        <v>55</v>
      </c>
      <c r="CE10" s="25"/>
      <c r="CF10" s="25"/>
      <c r="CG10" s="25"/>
      <c r="CH10" s="25"/>
      <c r="CI10" s="25"/>
      <c r="CJ10" s="48">
        <v>84.056603773584882</v>
      </c>
      <c r="CK10" s="55">
        <v>696.19633621495427</v>
      </c>
      <c r="CL10" s="67">
        <f>(CK10/CJ10*100)</f>
        <v>828.24704420634316</v>
      </c>
      <c r="CM10" s="42">
        <v>869.66</v>
      </c>
      <c r="CN10" s="18">
        <f>LN(CL10)</f>
        <v>6.7193114724520475</v>
      </c>
      <c r="CO10" s="18">
        <f>(CL10/CD10)</f>
        <v>15.059037167388057</v>
      </c>
      <c r="CP10" s="61">
        <v>769.7</v>
      </c>
      <c r="CQ10" s="49">
        <f>(CP10/CJ10*100)</f>
        <v>915.69248035914723</v>
      </c>
      <c r="CR10" s="63">
        <f>(CQ10/CD10)</f>
        <v>16.648954188348132</v>
      </c>
      <c r="CS10" s="12">
        <v>1114.3304003823946</v>
      </c>
      <c r="CT10" s="19">
        <f>(CS10/CJ10*100)</f>
        <v>1325.6904875480793</v>
      </c>
      <c r="CU10" s="18">
        <f>LN(CT10)</f>
        <v>7.1896887253608508</v>
      </c>
      <c r="CV10" s="51"/>
      <c r="CW10" s="36">
        <v>43231</v>
      </c>
      <c r="CX10" s="36"/>
      <c r="CY10" s="36"/>
      <c r="CZ10" s="36"/>
      <c r="DA10" s="42"/>
      <c r="DB10" s="36">
        <v>44821</v>
      </c>
      <c r="DC10" s="36">
        <v>44817</v>
      </c>
      <c r="DD10" s="25">
        <f>(DC10-CW10)</f>
        <v>1586</v>
      </c>
      <c r="DE10" s="25">
        <v>0</v>
      </c>
      <c r="DF10" s="36"/>
      <c r="DG10" s="42"/>
      <c r="DH10" s="42">
        <v>0</v>
      </c>
      <c r="DI10" s="25">
        <f>(DD10)</f>
        <v>1586</v>
      </c>
      <c r="DJ10" s="66">
        <v>0</v>
      </c>
      <c r="DK10" s="66">
        <v>0</v>
      </c>
      <c r="DL10" s="25">
        <v>0</v>
      </c>
      <c r="DM10" s="42"/>
    </row>
    <row r="11" spans="1:117" s="17" customFormat="1" ht="15.75" x14ac:dyDescent="0.25">
      <c r="A11" s="54">
        <v>1030</v>
      </c>
      <c r="B11" s="25">
        <v>80</v>
      </c>
      <c r="C11" s="25">
        <v>0</v>
      </c>
      <c r="D11" s="25">
        <v>0</v>
      </c>
      <c r="E11" s="25">
        <v>1</v>
      </c>
      <c r="F11" s="25">
        <v>1</v>
      </c>
      <c r="G11" s="25">
        <v>0</v>
      </c>
      <c r="H11" s="25">
        <v>1</v>
      </c>
      <c r="I11" s="25">
        <v>0</v>
      </c>
      <c r="J11" s="25">
        <v>3</v>
      </c>
      <c r="K11" s="25">
        <v>1</v>
      </c>
      <c r="L11" s="25">
        <v>1</v>
      </c>
      <c r="M11" s="25">
        <v>1</v>
      </c>
      <c r="N11" s="25">
        <v>1</v>
      </c>
      <c r="O11" s="25">
        <v>0</v>
      </c>
      <c r="P11" s="25">
        <v>1</v>
      </c>
      <c r="Q11" s="25">
        <v>1</v>
      </c>
      <c r="R11" s="25">
        <v>1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1</v>
      </c>
      <c r="Z11" s="25">
        <v>2</v>
      </c>
      <c r="AA11" s="25">
        <v>1</v>
      </c>
      <c r="AB11" s="25">
        <v>1</v>
      </c>
      <c r="AC11" s="25">
        <v>1</v>
      </c>
      <c r="AD11" s="25">
        <v>0</v>
      </c>
      <c r="AE11" s="25">
        <v>1</v>
      </c>
      <c r="AF11" s="25">
        <v>0</v>
      </c>
      <c r="AG11" s="25">
        <v>0</v>
      </c>
      <c r="AH11" s="25">
        <v>25.8</v>
      </c>
      <c r="AI11" s="25">
        <v>2.06</v>
      </c>
      <c r="AJ11" s="25">
        <v>102</v>
      </c>
      <c r="AK11" s="25">
        <v>63</v>
      </c>
      <c r="AL11" s="12">
        <f>(AJ11+2*AK11)/3</f>
        <v>76</v>
      </c>
      <c r="AM11" s="25">
        <v>80</v>
      </c>
      <c r="AN11" s="25">
        <v>2</v>
      </c>
      <c r="AO11" s="25">
        <v>9</v>
      </c>
      <c r="AP11" s="25">
        <v>42</v>
      </c>
      <c r="AQ11" s="25">
        <v>16</v>
      </c>
      <c r="AR11" s="25">
        <v>27</v>
      </c>
      <c r="AS11" s="25">
        <f>(AP11-AQ11)</f>
        <v>26</v>
      </c>
      <c r="AT11" s="53">
        <f>(AS11/AO11)</f>
        <v>2.8888888888888888</v>
      </c>
      <c r="AU11" s="25">
        <v>20</v>
      </c>
      <c r="AV11" s="45">
        <v>3.57</v>
      </c>
      <c r="AW11" s="25">
        <v>1.73</v>
      </c>
      <c r="AX11" s="45">
        <f>(AL11*AW11/451)</f>
        <v>0.29152993348115297</v>
      </c>
      <c r="AY11" s="53">
        <f>((AR11-AU11)/AV11)</f>
        <v>1.9607843137254903</v>
      </c>
      <c r="AZ11" s="53">
        <f>((AR11-AU11)*80/AW11)</f>
        <v>323.69942196531792</v>
      </c>
      <c r="BA11" s="53">
        <f>((AL11-AO11)*80/AW11)</f>
        <v>3098.2658959537571</v>
      </c>
      <c r="BB11" s="53">
        <f>(AV11/AM11*1000)</f>
        <v>44.625</v>
      </c>
      <c r="BC11" s="53">
        <f>(AW11*1000/AM11)</f>
        <v>21.625</v>
      </c>
      <c r="BD11" s="53">
        <f>(BC11*(AL11-AU11)*0.0136)</f>
        <v>16.4696</v>
      </c>
      <c r="BE11" s="53">
        <f>(BC11*(AR11-AO11)*0.0136)</f>
        <v>5.2938000000000001</v>
      </c>
      <c r="BF11" s="45"/>
      <c r="BG11" s="45">
        <f>(AR11/BB11)</f>
        <v>0.60504201680672265</v>
      </c>
      <c r="BH11" s="45">
        <f>(AP11/BB11)</f>
        <v>0.94117647058823528</v>
      </c>
      <c r="BI11" s="45">
        <f>(BB11/AS11)</f>
        <v>1.7163461538461537</v>
      </c>
      <c r="BJ11" s="45">
        <f>(AO11/AU11)</f>
        <v>0.45</v>
      </c>
      <c r="BK11" s="45"/>
      <c r="BL11" s="42">
        <v>0</v>
      </c>
      <c r="BM11" s="25"/>
      <c r="BN11" s="42"/>
      <c r="BO11" s="25"/>
      <c r="BP11" s="25"/>
      <c r="BQ11" s="25">
        <v>1</v>
      </c>
      <c r="BR11" s="25">
        <v>0</v>
      </c>
      <c r="BS11" s="25">
        <v>20</v>
      </c>
      <c r="BT11" s="25">
        <v>7.5</v>
      </c>
      <c r="BU11" s="25">
        <v>6.9</v>
      </c>
      <c r="BV11" s="25">
        <v>0.28999999999999998</v>
      </c>
      <c r="BW11" s="25">
        <v>5.6</v>
      </c>
      <c r="BX11" s="25">
        <v>39.5</v>
      </c>
      <c r="BY11" s="25">
        <v>1</v>
      </c>
      <c r="BZ11" s="25"/>
      <c r="CA11" s="54">
        <v>142</v>
      </c>
      <c r="CB11" s="54">
        <v>39</v>
      </c>
      <c r="CC11" s="50">
        <v>1.24</v>
      </c>
      <c r="CD11" s="52">
        <v>55</v>
      </c>
      <c r="CE11" s="25">
        <v>1647</v>
      </c>
      <c r="CF11" s="25">
        <v>1</v>
      </c>
      <c r="CG11" s="25"/>
      <c r="CH11" s="25"/>
      <c r="CI11" s="25">
        <v>3</v>
      </c>
      <c r="CJ11" s="48">
        <v>49.377358490566039</v>
      </c>
      <c r="CK11" s="55">
        <v>524.78453874178047</v>
      </c>
      <c r="CL11" s="67">
        <f>(CK11/CJ11*100)</f>
        <v>1062.8039951591275</v>
      </c>
      <c r="CM11" s="42">
        <v>1115.944195</v>
      </c>
      <c r="CN11" s="18">
        <f>LN(CL11)</f>
        <v>6.9686659729669707</v>
      </c>
      <c r="CO11" s="18">
        <f>(CL11/CD11)</f>
        <v>19.323709002893228</v>
      </c>
      <c r="CP11" s="61">
        <v>627.4</v>
      </c>
      <c r="CQ11" s="49">
        <f>(CP11/CJ11*100)</f>
        <v>1270.6228505922813</v>
      </c>
      <c r="CR11" s="63">
        <f>(CQ11/CD11)</f>
        <v>23.102233647132387</v>
      </c>
      <c r="CS11" s="12">
        <v>1365.2769531692222</v>
      </c>
      <c r="CT11" s="19">
        <f>(CS11/CJ11*100)</f>
        <v>2764.9858050427506</v>
      </c>
      <c r="CU11" s="18">
        <f>LN(CT11)</f>
        <v>7.9247907801431667</v>
      </c>
      <c r="CV11" s="51"/>
      <c r="CW11" s="36">
        <v>43235</v>
      </c>
      <c r="CX11" s="36"/>
      <c r="CY11" s="36"/>
      <c r="CZ11" s="36"/>
      <c r="DA11" s="42"/>
      <c r="DB11" s="36">
        <v>44217</v>
      </c>
      <c r="DC11" s="36">
        <v>43432</v>
      </c>
      <c r="DD11" s="25">
        <f>(DC11-CW11)</f>
        <v>197</v>
      </c>
      <c r="DE11" s="25">
        <v>1</v>
      </c>
      <c r="DF11" s="36">
        <v>43432</v>
      </c>
      <c r="DG11" s="42">
        <f>(DF11-CW11)</f>
        <v>197</v>
      </c>
      <c r="DH11" s="42">
        <v>1</v>
      </c>
      <c r="DI11" s="25">
        <f>(DD11)</f>
        <v>197</v>
      </c>
      <c r="DJ11" s="66">
        <v>0</v>
      </c>
      <c r="DK11" s="66">
        <v>0</v>
      </c>
      <c r="DL11" s="25">
        <v>1</v>
      </c>
      <c r="DM11" s="17" t="s">
        <v>128</v>
      </c>
    </row>
    <row r="12" spans="1:117" s="17" customFormat="1" ht="15.75" x14ac:dyDescent="0.25">
      <c r="A12" s="54">
        <v>1031</v>
      </c>
      <c r="B12" s="25">
        <v>73</v>
      </c>
      <c r="C12" s="25">
        <v>0</v>
      </c>
      <c r="D12" s="25">
        <v>0</v>
      </c>
      <c r="E12" s="25">
        <v>1</v>
      </c>
      <c r="F12" s="25">
        <v>1</v>
      </c>
      <c r="G12" s="25">
        <v>0</v>
      </c>
      <c r="H12" s="25">
        <v>1</v>
      </c>
      <c r="I12" s="25">
        <v>0</v>
      </c>
      <c r="J12" s="25">
        <v>3</v>
      </c>
      <c r="K12" s="25">
        <v>1</v>
      </c>
      <c r="L12" s="25">
        <v>1</v>
      </c>
      <c r="M12" s="25">
        <v>1</v>
      </c>
      <c r="N12" s="25">
        <v>1</v>
      </c>
      <c r="O12" s="25">
        <v>1</v>
      </c>
      <c r="P12" s="25">
        <v>1</v>
      </c>
      <c r="Q12" s="25"/>
      <c r="R12" s="25">
        <v>1</v>
      </c>
      <c r="S12" s="25">
        <v>0</v>
      </c>
      <c r="T12" s="25">
        <v>1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1</v>
      </c>
      <c r="AB12" s="25">
        <v>1</v>
      </c>
      <c r="AC12" s="25">
        <v>1</v>
      </c>
      <c r="AD12" s="25">
        <v>0</v>
      </c>
      <c r="AE12" s="25">
        <v>1</v>
      </c>
      <c r="AF12" s="25">
        <v>0</v>
      </c>
      <c r="AG12" s="25">
        <v>0</v>
      </c>
      <c r="AH12" s="25">
        <v>20.25</v>
      </c>
      <c r="AI12" s="25">
        <v>1.77</v>
      </c>
      <c r="AJ12" s="25">
        <v>128</v>
      </c>
      <c r="AK12" s="25">
        <v>87</v>
      </c>
      <c r="AL12" s="12">
        <f>(AJ12+2*AK12)/3</f>
        <v>100.66666666666667</v>
      </c>
      <c r="AM12" s="25">
        <v>74</v>
      </c>
      <c r="AN12" s="25">
        <v>1</v>
      </c>
      <c r="AO12" s="25">
        <v>15</v>
      </c>
      <c r="AP12" s="25">
        <v>71</v>
      </c>
      <c r="AQ12" s="25">
        <v>30</v>
      </c>
      <c r="AR12" s="25">
        <v>46</v>
      </c>
      <c r="AS12" s="25">
        <f>(AP12-AQ12)</f>
        <v>41</v>
      </c>
      <c r="AT12" s="53">
        <f>(AS12/AO12)</f>
        <v>2.7333333333333334</v>
      </c>
      <c r="AU12" s="25">
        <v>23</v>
      </c>
      <c r="AV12" s="45">
        <v>2.65</v>
      </c>
      <c r="AW12" s="25">
        <v>1.5</v>
      </c>
      <c r="AX12" s="45">
        <f>(AL12*AW12/451)</f>
        <v>0.33481152993348118</v>
      </c>
      <c r="AY12" s="53">
        <f>((AR12-AU12)/AV12)</f>
        <v>8.6792452830188687</v>
      </c>
      <c r="AZ12" s="53">
        <f>((AR12-AU12)*80/AW12)</f>
        <v>1226.6666666666667</v>
      </c>
      <c r="BA12" s="53">
        <f>((AL12-AO12)*80/AW12)</f>
        <v>4568.8888888888896</v>
      </c>
      <c r="BB12" s="53">
        <f>(AV12/AM12*1000)</f>
        <v>35.810810810810814</v>
      </c>
      <c r="BC12" s="53">
        <f>(AW12*1000/AM12)</f>
        <v>20.27027027027027</v>
      </c>
      <c r="BD12" s="53">
        <f>(BC12*(AL12-AU12)*0.0136)</f>
        <v>21.410810810810812</v>
      </c>
      <c r="BE12" s="53">
        <f>(BC12*(AR12-AO12)*0.0136)</f>
        <v>8.5459459459459453</v>
      </c>
      <c r="BF12" s="45"/>
      <c r="BG12" s="45">
        <f>(AR12/BB12)</f>
        <v>1.2845283018867923</v>
      </c>
      <c r="BH12" s="45">
        <f>(AP12/BB12)</f>
        <v>1.982641509433962</v>
      </c>
      <c r="BI12" s="45">
        <f>(BB12/AS12)</f>
        <v>0.87343441001977595</v>
      </c>
      <c r="BJ12" s="45">
        <f>(AO12/AU12)</f>
        <v>0.65217391304347827</v>
      </c>
      <c r="BK12" s="45"/>
      <c r="BL12" s="42">
        <v>0</v>
      </c>
      <c r="BM12" s="25"/>
      <c r="BN12" s="42"/>
      <c r="BO12" s="25"/>
      <c r="BP12" s="25"/>
      <c r="BQ12" s="25">
        <v>1</v>
      </c>
      <c r="BR12" s="25">
        <v>0</v>
      </c>
      <c r="BS12" s="25">
        <v>21</v>
      </c>
      <c r="BT12" s="25">
        <v>6.1</v>
      </c>
      <c r="BU12" s="25">
        <v>5.8</v>
      </c>
      <c r="BV12" s="25">
        <v>0.32</v>
      </c>
      <c r="BW12" s="25">
        <v>4.3</v>
      </c>
      <c r="BX12" s="25">
        <v>40.4</v>
      </c>
      <c r="BY12" s="25">
        <v>1</v>
      </c>
      <c r="BZ12" s="25">
        <v>1</v>
      </c>
      <c r="CA12" s="54">
        <v>136</v>
      </c>
      <c r="CB12" s="54">
        <v>22</v>
      </c>
      <c r="CC12" s="50">
        <v>0.89</v>
      </c>
      <c r="CD12" s="52">
        <v>85</v>
      </c>
      <c r="CE12" s="25">
        <v>1546</v>
      </c>
      <c r="CF12" s="25">
        <v>1</v>
      </c>
      <c r="CG12" s="25"/>
      <c r="CH12" s="25"/>
      <c r="CI12" s="25">
        <v>3</v>
      </c>
      <c r="CJ12" s="49">
        <v>75.964064436183406</v>
      </c>
      <c r="CK12" s="55">
        <v>2113.312861027046</v>
      </c>
      <c r="CL12" s="67">
        <f>(CK12/CJ12*100)</f>
        <v>2781.9902432977601</v>
      </c>
      <c r="CM12" s="42">
        <v>2921.0889999999999</v>
      </c>
      <c r="CN12" s="18">
        <f>LN(CL12)</f>
        <v>7.9309218653951969</v>
      </c>
      <c r="CO12" s="18">
        <f>(CL12/CD12)</f>
        <v>32.729296979973647</v>
      </c>
      <c r="CP12" s="61">
        <v>1587.7</v>
      </c>
      <c r="CQ12" s="49">
        <f>(CP12/CJ12*100)</f>
        <v>2090.0672071513627</v>
      </c>
      <c r="CR12" s="63">
        <f>(CQ12/CD12)</f>
        <v>24.58902596648662</v>
      </c>
      <c r="CS12" s="12">
        <v>1831.5092328205385</v>
      </c>
      <c r="CT12" s="19">
        <f>(CS12/CJ12*100)</f>
        <v>2411.0205877137732</v>
      </c>
      <c r="CU12" s="18">
        <f>LN(CT12)</f>
        <v>7.7878054172213513</v>
      </c>
      <c r="CV12" s="51"/>
      <c r="CW12" s="36">
        <v>43236</v>
      </c>
      <c r="CX12" s="36"/>
      <c r="CY12" s="36"/>
      <c r="CZ12" s="36"/>
      <c r="DA12" s="42"/>
      <c r="DB12" s="36">
        <v>44217</v>
      </c>
      <c r="DC12" s="36">
        <v>44228</v>
      </c>
      <c r="DD12" s="25">
        <f>(DC12-CW12)</f>
        <v>992</v>
      </c>
      <c r="DE12" s="25">
        <v>1</v>
      </c>
      <c r="DF12" s="36">
        <v>44228</v>
      </c>
      <c r="DG12" s="42">
        <f>(DF12-CW12)</f>
        <v>992</v>
      </c>
      <c r="DH12" s="42">
        <v>1</v>
      </c>
      <c r="DI12" s="25">
        <f>(DD12)</f>
        <v>992</v>
      </c>
      <c r="DJ12" s="65">
        <v>1</v>
      </c>
      <c r="DK12" s="65">
        <v>1</v>
      </c>
      <c r="DL12" s="25">
        <v>1</v>
      </c>
      <c r="DM12" s="17" t="s">
        <v>134</v>
      </c>
    </row>
    <row r="13" spans="1:117" s="17" customFormat="1" ht="15.75" x14ac:dyDescent="0.25">
      <c r="A13" s="54">
        <v>1032</v>
      </c>
      <c r="B13" s="25">
        <v>85</v>
      </c>
      <c r="C13" s="25">
        <v>0</v>
      </c>
      <c r="D13" s="25">
        <v>0</v>
      </c>
      <c r="E13" s="25">
        <v>1</v>
      </c>
      <c r="F13" s="25">
        <v>2</v>
      </c>
      <c r="G13" s="25">
        <v>1</v>
      </c>
      <c r="H13" s="25">
        <v>0</v>
      </c>
      <c r="I13" s="25">
        <v>1</v>
      </c>
      <c r="J13" s="25">
        <v>2</v>
      </c>
      <c r="K13" s="25">
        <v>1</v>
      </c>
      <c r="L13" s="25">
        <v>0</v>
      </c>
      <c r="M13" s="25">
        <v>1</v>
      </c>
      <c r="N13" s="25">
        <v>1</v>
      </c>
      <c r="O13" s="25">
        <v>1</v>
      </c>
      <c r="P13" s="25">
        <v>0</v>
      </c>
      <c r="Q13" s="25"/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1</v>
      </c>
      <c r="AA13" s="25">
        <v>1</v>
      </c>
      <c r="AB13" s="25">
        <v>0</v>
      </c>
      <c r="AC13" s="25">
        <v>1</v>
      </c>
      <c r="AD13" s="25">
        <v>1</v>
      </c>
      <c r="AE13" s="25">
        <v>1</v>
      </c>
      <c r="AF13" s="25">
        <v>0</v>
      </c>
      <c r="AG13" s="25">
        <v>0</v>
      </c>
      <c r="AH13" s="25">
        <v>26.2</v>
      </c>
      <c r="AI13" s="25">
        <v>1.86</v>
      </c>
      <c r="AJ13" s="25">
        <v>150</v>
      </c>
      <c r="AK13" s="25">
        <v>81</v>
      </c>
      <c r="AL13" s="12">
        <f>(AJ13+2*AK13)/3</f>
        <v>104</v>
      </c>
      <c r="AM13" s="25">
        <v>75</v>
      </c>
      <c r="AN13" s="25">
        <v>1</v>
      </c>
      <c r="AO13" s="25">
        <v>5</v>
      </c>
      <c r="AP13" s="25">
        <v>47</v>
      </c>
      <c r="AQ13" s="25">
        <v>4</v>
      </c>
      <c r="AR13" s="25">
        <v>25</v>
      </c>
      <c r="AS13" s="25">
        <f>(AP13-AQ13)</f>
        <v>43</v>
      </c>
      <c r="AT13" s="53">
        <f>(AS13/AO13)</f>
        <v>8.6</v>
      </c>
      <c r="AU13" s="25">
        <v>5</v>
      </c>
      <c r="AV13" s="45">
        <v>5.97</v>
      </c>
      <c r="AW13" s="25">
        <v>3.21</v>
      </c>
      <c r="AX13" s="45">
        <f>(AL13*AW13/451)</f>
        <v>0.74022172949002207</v>
      </c>
      <c r="AY13" s="53">
        <f>((AR13-AU13)/AV13)</f>
        <v>3.3500837520938025</v>
      </c>
      <c r="AZ13" s="53">
        <f>((AR13-AU13)*80/AW13)</f>
        <v>498.44236760124613</v>
      </c>
      <c r="BA13" s="53">
        <f>((AL13-AO13)*80/AW13)</f>
        <v>2467.2897196261683</v>
      </c>
      <c r="BB13" s="53">
        <f>(AV13/AM13*1000)</f>
        <v>79.599999999999994</v>
      </c>
      <c r="BC13" s="53">
        <f>(AW13*1000/AM13)</f>
        <v>42.8</v>
      </c>
      <c r="BD13" s="53">
        <f>(BC13*(AL13-AU13)*0.0136)</f>
        <v>57.625919999999994</v>
      </c>
      <c r="BE13" s="53">
        <f>(BC13*(AR13-AO13)*0.0136)</f>
        <v>11.641599999999999</v>
      </c>
      <c r="BF13" s="45"/>
      <c r="BG13" s="45">
        <f>(AR13/BB13)</f>
        <v>0.314070351758794</v>
      </c>
      <c r="BH13" s="45">
        <f>(AP13/BB13)</f>
        <v>0.59045226130653272</v>
      </c>
      <c r="BI13" s="45">
        <f>(BB13/AS13)</f>
        <v>1.8511627906976742</v>
      </c>
      <c r="BJ13" s="45">
        <f>(AO13/AU13)</f>
        <v>1</v>
      </c>
      <c r="BK13" s="45"/>
      <c r="BL13" s="42">
        <v>1</v>
      </c>
      <c r="BM13" s="25"/>
      <c r="BN13" s="42"/>
      <c r="BO13" s="25">
        <v>3</v>
      </c>
      <c r="BP13" s="25">
        <v>0</v>
      </c>
      <c r="BQ13" s="25">
        <v>1</v>
      </c>
      <c r="BR13" s="25">
        <v>0</v>
      </c>
      <c r="BS13" s="25">
        <v>70</v>
      </c>
      <c r="BT13" s="25">
        <v>4.5999999999999996</v>
      </c>
      <c r="BU13" s="25">
        <v>1.6</v>
      </c>
      <c r="BV13" s="25">
        <v>0.46</v>
      </c>
      <c r="BW13" s="25"/>
      <c r="BX13" s="25">
        <v>38</v>
      </c>
      <c r="BY13" s="25">
        <v>1</v>
      </c>
      <c r="BZ13" s="25">
        <v>1</v>
      </c>
      <c r="CA13" s="54">
        <v>138</v>
      </c>
      <c r="CB13" s="54">
        <v>35</v>
      </c>
      <c r="CC13" s="50">
        <v>1.78</v>
      </c>
      <c r="CD13" s="52">
        <v>34</v>
      </c>
      <c r="CE13" s="25">
        <v>724</v>
      </c>
      <c r="CF13" s="25">
        <v>1</v>
      </c>
      <c r="CG13" s="25"/>
      <c r="CH13" s="25"/>
      <c r="CI13" s="25">
        <v>2</v>
      </c>
      <c r="CJ13" s="48">
        <v>48.377358490566024</v>
      </c>
      <c r="CK13" s="55">
        <v>249.50614952111428</v>
      </c>
      <c r="CL13" s="67">
        <f>(CK13/CJ13*100)</f>
        <v>515.74984105378553</v>
      </c>
      <c r="CM13" s="42">
        <v>541.53700000000003</v>
      </c>
      <c r="CN13" s="18">
        <f>LN(CL13)</f>
        <v>6.2456218437666999</v>
      </c>
      <c r="CO13" s="18">
        <f>(CL13/CD13)</f>
        <v>15.169112972170163</v>
      </c>
      <c r="CP13" s="61">
        <v>911.8</v>
      </c>
      <c r="CQ13" s="49">
        <f>(CP13/CJ13*100)</f>
        <v>1884.7659906396259</v>
      </c>
      <c r="CR13" s="63">
        <f>(CQ13/CD13)</f>
        <v>55.434293842341937</v>
      </c>
      <c r="CS13" s="12">
        <v>1558.4869306532159</v>
      </c>
      <c r="CT13" s="19">
        <f>(CS13/CJ13*100)</f>
        <v>3221.5213465140587</v>
      </c>
      <c r="CU13" s="18">
        <f>LN(CT13)</f>
        <v>8.0776089948221657</v>
      </c>
      <c r="CV13" s="51"/>
      <c r="CW13" s="36">
        <v>43236</v>
      </c>
      <c r="CX13" s="36"/>
      <c r="CY13" s="36"/>
      <c r="CZ13" s="36"/>
      <c r="DA13" s="42"/>
      <c r="DB13" s="36">
        <v>44821</v>
      </c>
      <c r="DC13" s="36">
        <v>44403</v>
      </c>
      <c r="DD13" s="25">
        <f>(DC13-CW13)</f>
        <v>1167</v>
      </c>
      <c r="DE13" s="25">
        <v>1</v>
      </c>
      <c r="DF13" s="36">
        <v>44403</v>
      </c>
      <c r="DG13" s="25">
        <f>(DF13-CW13)</f>
        <v>1167</v>
      </c>
      <c r="DH13" s="25">
        <v>1</v>
      </c>
      <c r="DI13" s="25">
        <f>(DD13)</f>
        <v>1167</v>
      </c>
      <c r="DJ13" s="66">
        <v>0</v>
      </c>
      <c r="DK13" s="66">
        <v>0</v>
      </c>
      <c r="DL13" s="25">
        <v>0</v>
      </c>
      <c r="DM13" s="17" t="s">
        <v>128</v>
      </c>
    </row>
    <row r="14" spans="1:117" s="17" customFormat="1" ht="15.75" x14ac:dyDescent="0.25">
      <c r="A14" s="54">
        <v>1033</v>
      </c>
      <c r="B14" s="25">
        <v>84</v>
      </c>
      <c r="C14" s="25">
        <v>0</v>
      </c>
      <c r="D14" s="25">
        <v>1</v>
      </c>
      <c r="E14" s="25">
        <v>1</v>
      </c>
      <c r="F14" s="25">
        <v>1</v>
      </c>
      <c r="G14" s="25">
        <v>0</v>
      </c>
      <c r="H14" s="25">
        <v>1</v>
      </c>
      <c r="I14" s="25">
        <v>0</v>
      </c>
      <c r="J14" s="25">
        <v>4</v>
      </c>
      <c r="K14" s="25">
        <v>1</v>
      </c>
      <c r="L14" s="25">
        <v>0</v>
      </c>
      <c r="M14" s="25">
        <v>1</v>
      </c>
      <c r="N14" s="25">
        <v>1</v>
      </c>
      <c r="O14" s="25">
        <v>0</v>
      </c>
      <c r="P14" s="25">
        <v>0</v>
      </c>
      <c r="Q14" s="25"/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1</v>
      </c>
      <c r="Z14" s="25">
        <v>1</v>
      </c>
      <c r="AA14" s="25">
        <v>1</v>
      </c>
      <c r="AB14" s="25">
        <v>1</v>
      </c>
      <c r="AC14" s="25">
        <v>0</v>
      </c>
      <c r="AD14" s="25">
        <v>0</v>
      </c>
      <c r="AE14" s="25">
        <v>1</v>
      </c>
      <c r="AF14" s="25">
        <v>0</v>
      </c>
      <c r="AG14" s="25">
        <v>0</v>
      </c>
      <c r="AH14" s="25">
        <v>17.7</v>
      </c>
      <c r="AI14" s="25">
        <v>1.62</v>
      </c>
      <c r="AJ14" s="25">
        <v>121</v>
      </c>
      <c r="AK14" s="25">
        <v>55</v>
      </c>
      <c r="AL14" s="12">
        <f>(AJ14+2*AK14)/3</f>
        <v>77</v>
      </c>
      <c r="AM14" s="25">
        <v>63</v>
      </c>
      <c r="AN14" s="25">
        <v>1</v>
      </c>
      <c r="AO14" s="25">
        <v>5</v>
      </c>
      <c r="AP14" s="25">
        <v>49</v>
      </c>
      <c r="AQ14" s="25">
        <v>22</v>
      </c>
      <c r="AR14" s="25">
        <v>32</v>
      </c>
      <c r="AS14" s="25">
        <f>(AP14-AQ14)</f>
        <v>27</v>
      </c>
      <c r="AT14" s="53">
        <f>(AS14/AO14)</f>
        <v>5.4</v>
      </c>
      <c r="AU14" s="25">
        <v>6</v>
      </c>
      <c r="AV14" s="45">
        <v>5.75</v>
      </c>
      <c r="AW14" s="25">
        <v>3.55</v>
      </c>
      <c r="AX14" s="45">
        <f>(AL14*AW14/451)</f>
        <v>0.60609756097560963</v>
      </c>
      <c r="AY14" s="53">
        <f>((AR14-AU14)/AV14)</f>
        <v>4.5217391304347823</v>
      </c>
      <c r="AZ14" s="53">
        <f>((AR14-AU14)*80/AW14)</f>
        <v>585.91549295774655</v>
      </c>
      <c r="BA14" s="53">
        <f>((AL14-AO14)*80/AW14)</f>
        <v>1622.5352112676057</v>
      </c>
      <c r="BB14" s="53">
        <f>(AV14/AM14*1000)</f>
        <v>91.269841269841265</v>
      </c>
      <c r="BC14" s="53">
        <f>(AW14*1000/AM14)</f>
        <v>56.349206349206348</v>
      </c>
      <c r="BD14" s="53">
        <f>(BC14*(AL14-AU14)*0.0136)</f>
        <v>54.410793650793643</v>
      </c>
      <c r="BE14" s="53">
        <f>(BC14*(AR14-AO14)*0.0136)</f>
        <v>20.69142857142857</v>
      </c>
      <c r="BF14" s="45"/>
      <c r="BG14" s="45">
        <f>(AR14/BB14)</f>
        <v>0.35060869565217395</v>
      </c>
      <c r="BH14" s="45">
        <f>(AP14/BB14)</f>
        <v>0.53686956521739138</v>
      </c>
      <c r="BI14" s="45">
        <f>(BB14/AS14)</f>
        <v>3.3803644914756026</v>
      </c>
      <c r="BJ14" s="45">
        <f>(AO14/AU14)</f>
        <v>0.83333333333333337</v>
      </c>
      <c r="BK14" s="45"/>
      <c r="BL14" s="42">
        <v>1</v>
      </c>
      <c r="BM14" s="25">
        <v>11</v>
      </c>
      <c r="BN14" s="42"/>
      <c r="BO14" s="25">
        <v>3</v>
      </c>
      <c r="BP14" s="25">
        <v>1</v>
      </c>
      <c r="BQ14" s="25">
        <v>1</v>
      </c>
      <c r="BR14" s="25">
        <v>0</v>
      </c>
      <c r="BS14" s="25">
        <v>15</v>
      </c>
      <c r="BT14" s="25">
        <v>6.1</v>
      </c>
      <c r="BU14" s="25">
        <v>5.6</v>
      </c>
      <c r="BV14" s="25">
        <v>0.28000000000000003</v>
      </c>
      <c r="BW14" s="25">
        <v>4.7</v>
      </c>
      <c r="BX14" s="25">
        <v>36.299999999999997</v>
      </c>
      <c r="BY14" s="25">
        <v>1</v>
      </c>
      <c r="BZ14" s="25"/>
      <c r="CA14" s="54">
        <v>142</v>
      </c>
      <c r="CB14" s="54">
        <v>27</v>
      </c>
      <c r="CC14" s="50">
        <v>1.82</v>
      </c>
      <c r="CD14" s="52">
        <v>25</v>
      </c>
      <c r="CE14" s="25">
        <v>2746</v>
      </c>
      <c r="CF14" s="25">
        <v>1</v>
      </c>
      <c r="CG14" s="25"/>
      <c r="CH14" s="25"/>
      <c r="CI14" s="25">
        <v>3</v>
      </c>
      <c r="CJ14" s="12">
        <v>155.17346938775512</v>
      </c>
      <c r="CK14" s="56">
        <v>5132.9822598976734</v>
      </c>
      <c r="CL14" s="67">
        <f>(CK14/CJ14*100)</f>
        <v>3307.8993981059511</v>
      </c>
      <c r="CM14" s="42">
        <v>3473.2943679999998</v>
      </c>
      <c r="CN14" s="18">
        <f>LN(CL14)</f>
        <v>8.104068643984025</v>
      </c>
      <c r="CO14" s="18">
        <f>(CL14/CD14)</f>
        <v>132.31597592423805</v>
      </c>
      <c r="CP14" s="61">
        <v>1588</v>
      </c>
      <c r="CQ14" s="49">
        <f>(CP14/CJ14*100)</f>
        <v>1023.3708160715458</v>
      </c>
      <c r="CR14" s="63">
        <f>(CQ14/CD14)</f>
        <v>40.934832642861835</v>
      </c>
      <c r="CS14" s="12">
        <v>2000.5679631190328</v>
      </c>
      <c r="CT14" s="19">
        <f>(CS14/CJ14*100)</f>
        <v>1289.2461391836996</v>
      </c>
      <c r="CU14" s="18">
        <f>LN(CT14)</f>
        <v>7.1618129383046725</v>
      </c>
      <c r="CV14" s="51"/>
      <c r="CW14" s="36">
        <v>43244</v>
      </c>
      <c r="CX14" s="36"/>
      <c r="CY14" s="36"/>
      <c r="CZ14" s="36"/>
      <c r="DA14" s="42"/>
      <c r="DB14" s="36">
        <v>44217</v>
      </c>
      <c r="DC14" s="36">
        <v>43405</v>
      </c>
      <c r="DD14" s="25">
        <f>(DC14-CW14)</f>
        <v>161</v>
      </c>
      <c r="DE14" s="25">
        <v>1</v>
      </c>
      <c r="DF14" s="36">
        <v>43405</v>
      </c>
      <c r="DG14" s="42">
        <f>(DF14-CW14)</f>
        <v>161</v>
      </c>
      <c r="DH14" s="42">
        <v>1</v>
      </c>
      <c r="DI14" s="25">
        <f>(DD14)</f>
        <v>161</v>
      </c>
      <c r="DJ14" s="65">
        <v>1</v>
      </c>
      <c r="DK14" s="65">
        <v>1</v>
      </c>
      <c r="DL14" s="25">
        <v>1</v>
      </c>
      <c r="DM14" s="17" t="s">
        <v>128</v>
      </c>
    </row>
    <row r="15" spans="1:117" s="17" customFormat="1" ht="15.75" x14ac:dyDescent="0.25">
      <c r="A15" s="54">
        <v>1034</v>
      </c>
      <c r="B15" s="25">
        <v>83</v>
      </c>
      <c r="C15" s="25">
        <v>0</v>
      </c>
      <c r="D15" s="25">
        <v>1</v>
      </c>
      <c r="E15" s="25">
        <v>1</v>
      </c>
      <c r="F15" s="25">
        <v>2</v>
      </c>
      <c r="G15" s="25">
        <v>1</v>
      </c>
      <c r="H15" s="25">
        <v>0</v>
      </c>
      <c r="I15" s="25">
        <v>0</v>
      </c>
      <c r="J15" s="25">
        <v>4</v>
      </c>
      <c r="K15" s="25">
        <v>1</v>
      </c>
      <c r="L15" s="25">
        <v>0</v>
      </c>
      <c r="M15" s="25">
        <v>1</v>
      </c>
      <c r="N15" s="25">
        <v>1</v>
      </c>
      <c r="O15" s="25">
        <v>1</v>
      </c>
      <c r="P15" s="25">
        <v>1</v>
      </c>
      <c r="Q15" s="25">
        <v>1</v>
      </c>
      <c r="R15" s="25">
        <v>0</v>
      </c>
      <c r="S15" s="25">
        <v>1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1</v>
      </c>
      <c r="Z15" s="25">
        <v>1</v>
      </c>
      <c r="AA15" s="25">
        <v>1</v>
      </c>
      <c r="AB15" s="25">
        <v>1</v>
      </c>
      <c r="AC15" s="25">
        <v>1</v>
      </c>
      <c r="AD15" s="25">
        <v>0</v>
      </c>
      <c r="AE15" s="25">
        <v>1</v>
      </c>
      <c r="AF15" s="25">
        <v>0</v>
      </c>
      <c r="AG15" s="25">
        <v>2</v>
      </c>
      <c r="AH15" s="25">
        <v>38.299999999999997</v>
      </c>
      <c r="AI15" s="25">
        <v>1.97</v>
      </c>
      <c r="AJ15" s="25">
        <v>122</v>
      </c>
      <c r="AK15" s="25">
        <v>57</v>
      </c>
      <c r="AL15" s="12">
        <f>(AJ15+2*AK15)/3</f>
        <v>78.666666666666671</v>
      </c>
      <c r="AM15" s="25">
        <v>61</v>
      </c>
      <c r="AN15" s="25">
        <v>2</v>
      </c>
      <c r="AO15" s="25">
        <v>10</v>
      </c>
      <c r="AP15" s="25">
        <v>34</v>
      </c>
      <c r="AQ15" s="25">
        <v>15</v>
      </c>
      <c r="AR15" s="25">
        <v>24</v>
      </c>
      <c r="AS15" s="25">
        <f>(AP15-AQ15)</f>
        <v>19</v>
      </c>
      <c r="AT15" s="53">
        <f>(AS15/AO15)</f>
        <v>1.9</v>
      </c>
      <c r="AU15" s="25">
        <v>20</v>
      </c>
      <c r="AV15" s="45">
        <v>4.05</v>
      </c>
      <c r="AW15" s="25">
        <v>1.47</v>
      </c>
      <c r="AX15" s="45">
        <f>(AL15*AW15/451)</f>
        <v>0.2564079822616408</v>
      </c>
      <c r="AY15" s="53">
        <f>((AR15-AU15)/AV15)</f>
        <v>0.98765432098765438</v>
      </c>
      <c r="AZ15" s="53">
        <f>((AR15-AU15)*80/AW15)</f>
        <v>217.68707482993199</v>
      </c>
      <c r="BA15" s="53">
        <f>((AL15-AO15)*80/AW15)</f>
        <v>3736.9614512471662</v>
      </c>
      <c r="BB15" s="53">
        <f>(AV15/AM15*1000)</f>
        <v>66.393442622950815</v>
      </c>
      <c r="BC15" s="53">
        <f>(AW15*1000/AM15)</f>
        <v>24.098360655737704</v>
      </c>
      <c r="BD15" s="53">
        <f>(BC15*(AL15-AU15)*0.0136)</f>
        <v>19.227278688524589</v>
      </c>
      <c r="BE15" s="53">
        <f>(BC15*(AR15-AO15)*0.0136)</f>
        <v>4.588327868852458</v>
      </c>
      <c r="BF15" s="45"/>
      <c r="BG15" s="45">
        <f>(AR15/BB15)</f>
        <v>0.36148148148148151</v>
      </c>
      <c r="BH15" s="45">
        <f>(AP15/BB15)</f>
        <v>0.51209876543209876</v>
      </c>
      <c r="BI15" s="45">
        <f>(BB15/AS15)</f>
        <v>3.4943917169974115</v>
      </c>
      <c r="BJ15" s="45">
        <f>(AO15/AU15)</f>
        <v>0.5</v>
      </c>
      <c r="BK15" s="45"/>
      <c r="BL15" s="42">
        <v>1</v>
      </c>
      <c r="BM15" s="25"/>
      <c r="BN15" s="42"/>
      <c r="BO15" s="25">
        <v>3</v>
      </c>
      <c r="BP15" s="25"/>
      <c r="BQ15" s="25">
        <v>1</v>
      </c>
      <c r="BR15" s="25">
        <v>0</v>
      </c>
      <c r="BS15" s="25">
        <v>65</v>
      </c>
      <c r="BT15" s="25">
        <v>4</v>
      </c>
      <c r="BU15" s="25">
        <v>2.4</v>
      </c>
      <c r="BV15" s="25">
        <v>0.61</v>
      </c>
      <c r="BW15" s="25">
        <v>5.3</v>
      </c>
      <c r="BX15" s="25">
        <v>55.9</v>
      </c>
      <c r="BY15" s="25">
        <v>1</v>
      </c>
      <c r="BZ15" s="25"/>
      <c r="CA15" s="54">
        <v>134</v>
      </c>
      <c r="CB15" s="54">
        <v>30</v>
      </c>
      <c r="CC15" s="50">
        <v>1.1000000000000001</v>
      </c>
      <c r="CD15" s="52">
        <v>46</v>
      </c>
      <c r="CE15" s="25">
        <v>252</v>
      </c>
      <c r="CF15" s="25">
        <v>1</v>
      </c>
      <c r="CG15" s="25"/>
      <c r="CH15" s="25"/>
      <c r="CI15" s="25">
        <v>2</v>
      </c>
      <c r="CJ15" s="12">
        <v>106.69387755102042</v>
      </c>
      <c r="CK15" s="56">
        <v>1067.7203154493284</v>
      </c>
      <c r="CL15" s="67">
        <f>(CK15/CJ15*100)</f>
        <v>1000.7325068289421</v>
      </c>
      <c r="CM15" s="42">
        <v>1050.7691319999999</v>
      </c>
      <c r="CN15" s="18">
        <f>LN(CL15)</f>
        <v>6.9084875176588927</v>
      </c>
      <c r="CO15" s="18">
        <f>(CL15/CD15)</f>
        <v>21.75505449628135</v>
      </c>
      <c r="CP15" s="61">
        <v>11136</v>
      </c>
      <c r="CQ15" s="49">
        <f>(CP15/CJ15*100)</f>
        <v>10437.337413925017</v>
      </c>
      <c r="CR15" s="63">
        <f>(CQ15/CD15)</f>
        <v>226.89863943315254</v>
      </c>
      <c r="CS15" s="12">
        <v>1857.3586145737681</v>
      </c>
      <c r="CT15" s="19">
        <f>(CS15/CJ15*100)</f>
        <v>1740.8296119761785</v>
      </c>
      <c r="CU15" s="18">
        <f>LN(CT15)</f>
        <v>7.4621170670731143</v>
      </c>
      <c r="CV15" s="51"/>
      <c r="CW15" s="36">
        <v>43244</v>
      </c>
      <c r="CX15" s="36"/>
      <c r="CY15" s="36"/>
      <c r="CZ15" s="36"/>
      <c r="DA15" s="42"/>
      <c r="DB15" s="36">
        <v>44821</v>
      </c>
      <c r="DC15" s="36">
        <v>44817</v>
      </c>
      <c r="DD15" s="25">
        <f>(DC15-CW15)</f>
        <v>1573</v>
      </c>
      <c r="DE15" s="25">
        <v>0</v>
      </c>
      <c r="DF15" s="25"/>
      <c r="DG15" s="25"/>
      <c r="DH15" s="25">
        <v>0</v>
      </c>
      <c r="DI15" s="25">
        <f>(DD15)</f>
        <v>1573</v>
      </c>
      <c r="DJ15" s="66">
        <v>0</v>
      </c>
      <c r="DK15" s="66">
        <v>0</v>
      </c>
      <c r="DL15" s="25">
        <v>1</v>
      </c>
    </row>
    <row r="16" spans="1:117" s="17" customFormat="1" ht="15.75" x14ac:dyDescent="0.25">
      <c r="A16" s="54">
        <v>1035</v>
      </c>
      <c r="B16" s="25">
        <v>57</v>
      </c>
      <c r="C16" s="25">
        <v>0</v>
      </c>
      <c r="D16" s="25">
        <v>1</v>
      </c>
      <c r="E16" s="25">
        <v>1</v>
      </c>
      <c r="F16" s="25">
        <v>1</v>
      </c>
      <c r="G16" s="25">
        <v>1</v>
      </c>
      <c r="H16" s="25">
        <v>0</v>
      </c>
      <c r="I16" s="25">
        <v>1</v>
      </c>
      <c r="J16" s="25">
        <v>3</v>
      </c>
      <c r="K16" s="25">
        <v>1</v>
      </c>
      <c r="L16" s="25">
        <v>1</v>
      </c>
      <c r="M16" s="25">
        <v>1</v>
      </c>
      <c r="N16" s="25">
        <v>0</v>
      </c>
      <c r="O16" s="25">
        <v>1</v>
      </c>
      <c r="P16" s="25">
        <v>0</v>
      </c>
      <c r="Q16" s="25"/>
      <c r="R16" s="25">
        <v>0</v>
      </c>
      <c r="S16" s="25">
        <v>0</v>
      </c>
      <c r="T16" s="25">
        <v>1</v>
      </c>
      <c r="U16" s="25">
        <v>0</v>
      </c>
      <c r="V16" s="25">
        <v>0</v>
      </c>
      <c r="W16" s="25">
        <v>0</v>
      </c>
      <c r="X16" s="25">
        <v>0</v>
      </c>
      <c r="Y16" s="25">
        <v>1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1</v>
      </c>
      <c r="AF16" s="25">
        <v>0</v>
      </c>
      <c r="AG16" s="25">
        <v>0</v>
      </c>
      <c r="AH16" s="25">
        <v>51.6</v>
      </c>
      <c r="AI16" s="25">
        <v>2.2000000000000002</v>
      </c>
      <c r="AJ16" s="25">
        <v>163</v>
      </c>
      <c r="AK16" s="25">
        <v>80</v>
      </c>
      <c r="AL16" s="12">
        <f>(AJ16+2*AK16)/3</f>
        <v>107.66666666666667</v>
      </c>
      <c r="AM16" s="25">
        <v>82</v>
      </c>
      <c r="AN16" s="25">
        <v>1</v>
      </c>
      <c r="AO16" s="25">
        <v>13</v>
      </c>
      <c r="AP16" s="25">
        <v>77</v>
      </c>
      <c r="AQ16" s="25">
        <v>31</v>
      </c>
      <c r="AR16" s="25">
        <v>49</v>
      </c>
      <c r="AS16" s="25">
        <f>(AP16-AQ16)</f>
        <v>46</v>
      </c>
      <c r="AT16" s="53">
        <f>(AS16/AO16)</f>
        <v>3.5384615384615383</v>
      </c>
      <c r="AU16" s="25">
        <v>15</v>
      </c>
      <c r="AV16" s="45">
        <v>3.24</v>
      </c>
      <c r="AW16" s="25">
        <v>1.47</v>
      </c>
      <c r="AX16" s="45">
        <f>(AL16*AW16/451)</f>
        <v>0.35093126385809315</v>
      </c>
      <c r="AY16" s="53">
        <f>((AR16-AU16)/AV16)</f>
        <v>10.493827160493826</v>
      </c>
      <c r="AZ16" s="53">
        <f>((AR16-AU16)*80/AW16)</f>
        <v>1850.3401360544217</v>
      </c>
      <c r="BA16" s="53">
        <f>((AL16-AO16)*80/AW16)</f>
        <v>5151.9274376417243</v>
      </c>
      <c r="BB16" s="53">
        <f>(AV16/AM16*1000)</f>
        <v>39.512195121951223</v>
      </c>
      <c r="BC16" s="53">
        <f>(AW16*1000/AM16)</f>
        <v>17.926829268292682</v>
      </c>
      <c r="BD16" s="53">
        <f>(BC16*(AL16-AU16)*0.0136)</f>
        <v>22.592585365853658</v>
      </c>
      <c r="BE16" s="53">
        <f>(BC16*(AR16-AO16)*0.0136)</f>
        <v>8.7769756097560965</v>
      </c>
      <c r="BF16" s="45"/>
      <c r="BG16" s="45">
        <f>(AR16/BB16)</f>
        <v>1.2401234567901234</v>
      </c>
      <c r="BH16" s="45">
        <f>(AP16/BB16)</f>
        <v>1.9487654320987653</v>
      </c>
      <c r="BI16" s="45">
        <f>(BB16/AS16)</f>
        <v>0.85896076352067874</v>
      </c>
      <c r="BJ16" s="45">
        <f>(AO16/AU16)</f>
        <v>0.8666666666666667</v>
      </c>
      <c r="BK16" s="45"/>
      <c r="BL16" s="42">
        <v>0</v>
      </c>
      <c r="BM16" s="25"/>
      <c r="BN16" s="42"/>
      <c r="BO16" s="25"/>
      <c r="BP16" s="25"/>
      <c r="BQ16" s="25">
        <v>1</v>
      </c>
      <c r="BR16" s="25">
        <v>0</v>
      </c>
      <c r="BS16" s="25">
        <v>70</v>
      </c>
      <c r="BT16" s="25">
        <v>3.9</v>
      </c>
      <c r="BU16" s="25">
        <v>2.1</v>
      </c>
      <c r="BV16" s="25">
        <v>0.53</v>
      </c>
      <c r="BW16" s="25">
        <v>3.6</v>
      </c>
      <c r="BX16" s="25"/>
      <c r="BY16" s="25"/>
      <c r="BZ16" s="25"/>
      <c r="CA16" s="54">
        <v>139</v>
      </c>
      <c r="CB16" s="54">
        <v>21</v>
      </c>
      <c r="CC16" s="50">
        <v>0.93</v>
      </c>
      <c r="CD16" s="52">
        <v>69</v>
      </c>
      <c r="CE16" s="25">
        <v>189</v>
      </c>
      <c r="CF16" s="25">
        <v>1</v>
      </c>
      <c r="CG16" s="25"/>
      <c r="CH16" s="25"/>
      <c r="CI16" s="25">
        <v>1</v>
      </c>
      <c r="CJ16" s="12">
        <v>137.41836734693879</v>
      </c>
      <c r="CK16" s="56">
        <v>3096.5831545214764</v>
      </c>
      <c r="CL16" s="67">
        <f>(CK16/CJ16*100)</f>
        <v>2253.3983006096728</v>
      </c>
      <c r="CM16" s="42">
        <v>2366.0682160000001</v>
      </c>
      <c r="CN16" s="18">
        <f>LN(CL16)</f>
        <v>7.7201947115847878</v>
      </c>
      <c r="CO16" s="18">
        <f>(CL16/CD16)</f>
        <v>32.657946385647435</v>
      </c>
      <c r="CP16" s="61">
        <v>1204.2</v>
      </c>
      <c r="CQ16" s="49">
        <f>(CP16/CJ16*100)</f>
        <v>876.30207173089752</v>
      </c>
      <c r="CR16" s="63">
        <f>(CQ16/CD16)</f>
        <v>12.700030025085471</v>
      </c>
      <c r="CS16" s="12">
        <v>1910.7555126479579</v>
      </c>
      <c r="CT16" s="19">
        <f>(CS16/CJ16*100)</f>
        <v>1390.4658813358569</v>
      </c>
      <c r="CU16" s="18">
        <f>LN(CT16)</f>
        <v>7.2373941363976915</v>
      </c>
      <c r="CV16" s="51"/>
      <c r="CW16" s="36">
        <v>43250</v>
      </c>
      <c r="CX16" s="36"/>
      <c r="CY16" s="36"/>
      <c r="CZ16" s="36"/>
      <c r="DA16" s="42"/>
      <c r="DB16" s="36">
        <v>44456</v>
      </c>
      <c r="DC16" s="36">
        <v>44790</v>
      </c>
      <c r="DD16" s="25">
        <f>(DC16-CW16)</f>
        <v>1540</v>
      </c>
      <c r="DE16" s="25">
        <v>0</v>
      </c>
      <c r="DF16" s="25"/>
      <c r="DG16" s="25"/>
      <c r="DH16" s="25">
        <v>0</v>
      </c>
      <c r="DI16" s="25">
        <f>(DD16)</f>
        <v>1540</v>
      </c>
      <c r="DJ16" s="65">
        <v>1</v>
      </c>
      <c r="DK16" s="65">
        <v>1</v>
      </c>
      <c r="DL16" s="25">
        <v>1</v>
      </c>
    </row>
    <row r="17" spans="1:117" s="17" customFormat="1" ht="15.75" x14ac:dyDescent="0.25">
      <c r="A17" s="54">
        <v>1036</v>
      </c>
      <c r="B17" s="25">
        <v>64</v>
      </c>
      <c r="C17" s="25">
        <v>0</v>
      </c>
      <c r="D17" s="25">
        <v>0</v>
      </c>
      <c r="E17" s="25">
        <v>1</v>
      </c>
      <c r="F17" s="25">
        <v>1</v>
      </c>
      <c r="G17" s="25">
        <v>0</v>
      </c>
      <c r="H17" s="25">
        <v>1</v>
      </c>
      <c r="I17" s="25">
        <v>1</v>
      </c>
      <c r="J17" s="25">
        <v>3</v>
      </c>
      <c r="K17" s="25">
        <v>1</v>
      </c>
      <c r="L17" s="25">
        <v>0</v>
      </c>
      <c r="M17" s="25">
        <v>1</v>
      </c>
      <c r="N17" s="25">
        <v>1</v>
      </c>
      <c r="O17" s="25">
        <v>1</v>
      </c>
      <c r="P17" s="25">
        <v>0</v>
      </c>
      <c r="Q17" s="25"/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1</v>
      </c>
      <c r="Z17" s="25">
        <v>2</v>
      </c>
      <c r="AA17" s="25">
        <v>1</v>
      </c>
      <c r="AB17" s="25">
        <v>1</v>
      </c>
      <c r="AC17" s="25">
        <v>1</v>
      </c>
      <c r="AD17" s="25">
        <v>0</v>
      </c>
      <c r="AE17" s="25">
        <v>1</v>
      </c>
      <c r="AF17" s="25">
        <v>0</v>
      </c>
      <c r="AG17" s="25">
        <v>0</v>
      </c>
      <c r="AH17" s="25">
        <v>23.8</v>
      </c>
      <c r="AI17" s="25">
        <v>1.88</v>
      </c>
      <c r="AJ17" s="25">
        <v>120</v>
      </c>
      <c r="AK17" s="25">
        <v>42</v>
      </c>
      <c r="AL17" s="12">
        <f>(AJ17+2*AK17)/3</f>
        <v>68</v>
      </c>
      <c r="AM17" s="25">
        <v>66</v>
      </c>
      <c r="AN17" s="25">
        <v>1</v>
      </c>
      <c r="AO17" s="25">
        <v>12</v>
      </c>
      <c r="AP17" s="25">
        <v>57</v>
      </c>
      <c r="AQ17" s="25">
        <v>28</v>
      </c>
      <c r="AR17" s="25">
        <v>33</v>
      </c>
      <c r="AS17" s="25">
        <f>(AP17-AQ17)</f>
        <v>29</v>
      </c>
      <c r="AT17" s="53">
        <f>(AS17/AO17)</f>
        <v>2.4166666666666665</v>
      </c>
      <c r="AU17" s="25">
        <v>23</v>
      </c>
      <c r="AV17" s="45">
        <v>3.59</v>
      </c>
      <c r="AW17" s="25">
        <v>1.91</v>
      </c>
      <c r="AX17" s="45">
        <f>(AL17*AW17/451)</f>
        <v>0.28798226164079821</v>
      </c>
      <c r="AY17" s="53">
        <f>((AR17-AU17)/AV17)</f>
        <v>2.785515320334262</v>
      </c>
      <c r="AZ17" s="53">
        <f>((AR17-AU17)*80/AW17)</f>
        <v>418.84816753926702</v>
      </c>
      <c r="BA17" s="53">
        <f>((AL17-AO17)*80/AW17)</f>
        <v>2345.5497382198955</v>
      </c>
      <c r="BB17" s="53">
        <f>(AV17/AM17*1000)</f>
        <v>54.393939393939391</v>
      </c>
      <c r="BC17" s="53">
        <f>(AW17*1000/AM17)</f>
        <v>28.939393939393938</v>
      </c>
      <c r="BD17" s="53">
        <f>(BC17*(AL17-AU17)*0.0136)</f>
        <v>17.710909090909091</v>
      </c>
      <c r="BE17" s="53">
        <f>(BC17*(AR17-AO17)*0.0136)</f>
        <v>8.2650909090909082</v>
      </c>
      <c r="BF17" s="45">
        <v>2.5186629526462396</v>
      </c>
      <c r="BG17" s="45">
        <f>(AR17/BB17)</f>
        <v>0.60668523676880226</v>
      </c>
      <c r="BH17" s="45">
        <f>(AP17/BB17)</f>
        <v>1.0479108635097494</v>
      </c>
      <c r="BI17" s="45">
        <f>(BB17/AS17)</f>
        <v>1.8756530825496343</v>
      </c>
      <c r="BJ17" s="45">
        <f>(AO17/AU17)</f>
        <v>0.52173913043478259</v>
      </c>
      <c r="BK17" s="45"/>
      <c r="BL17" s="42">
        <v>1</v>
      </c>
      <c r="BM17" s="25">
        <v>34</v>
      </c>
      <c r="BN17" s="42"/>
      <c r="BO17" s="25">
        <v>3</v>
      </c>
      <c r="BP17" s="25"/>
      <c r="BQ17" s="25">
        <v>1</v>
      </c>
      <c r="BR17" s="25">
        <v>0</v>
      </c>
      <c r="BS17" s="25">
        <v>17</v>
      </c>
      <c r="BT17" s="25">
        <v>6.2</v>
      </c>
      <c r="BU17" s="25">
        <v>5.8</v>
      </c>
      <c r="BV17" s="25">
        <v>0.36</v>
      </c>
      <c r="BW17" s="25">
        <v>5.0999999999999996</v>
      </c>
      <c r="BX17" s="25">
        <v>54.8</v>
      </c>
      <c r="BY17" s="25">
        <v>1</v>
      </c>
      <c r="BZ17" s="25"/>
      <c r="CA17" s="54">
        <v>141</v>
      </c>
      <c r="CB17" s="54">
        <v>15</v>
      </c>
      <c r="CC17" s="50">
        <v>1.18</v>
      </c>
      <c r="CD17" s="52">
        <v>65</v>
      </c>
      <c r="CE17" s="25">
        <v>3018</v>
      </c>
      <c r="CF17" s="25">
        <v>1</v>
      </c>
      <c r="CG17" s="25"/>
      <c r="CH17" s="25"/>
      <c r="CI17" s="25">
        <v>3</v>
      </c>
      <c r="CJ17" s="12">
        <v>224.21428571428575</v>
      </c>
      <c r="CK17" s="56">
        <v>2884.3187088681152</v>
      </c>
      <c r="CL17" s="67">
        <f>(CK17/CJ17*100)</f>
        <v>1286.4116573479964</v>
      </c>
      <c r="CM17" s="42">
        <v>1350.73224</v>
      </c>
      <c r="CN17" s="18">
        <f>LN(CL17)</f>
        <v>7.1596119603767985</v>
      </c>
      <c r="CO17" s="18">
        <f>(CL17/CD17)</f>
        <v>19.790948574584561</v>
      </c>
      <c r="CP17" s="61">
        <v>5634.7</v>
      </c>
      <c r="CQ17" s="49">
        <f>(CP17/CJ17*100)</f>
        <v>2513.0869703727294</v>
      </c>
      <c r="CR17" s="63">
        <f>(CQ17/CD17)</f>
        <v>38.66287646727276</v>
      </c>
      <c r="CS17" s="12">
        <v>2120.7581541906188</v>
      </c>
      <c r="CT17" s="19">
        <f>(CS17/CJ17*100)</f>
        <v>945.86219046411793</v>
      </c>
      <c r="CU17" s="18">
        <f>LN(CT17)</f>
        <v>6.8520968823979347</v>
      </c>
      <c r="CV17" s="51"/>
      <c r="CW17" s="36">
        <v>43250</v>
      </c>
      <c r="CX17" s="36"/>
      <c r="CY17" s="36"/>
      <c r="CZ17" s="36"/>
      <c r="DA17" s="42"/>
      <c r="DB17" s="36">
        <v>44821</v>
      </c>
      <c r="DC17" s="36">
        <v>44818</v>
      </c>
      <c r="DD17" s="25">
        <f>(DC17-CW17)</f>
        <v>1568</v>
      </c>
      <c r="DE17" s="25">
        <v>0</v>
      </c>
      <c r="DF17" s="25"/>
      <c r="DG17" s="25"/>
      <c r="DH17" s="25">
        <v>0</v>
      </c>
      <c r="DI17" s="25">
        <f>(DD17)</f>
        <v>1568</v>
      </c>
      <c r="DJ17" s="66">
        <v>0</v>
      </c>
      <c r="DK17" s="65">
        <v>0</v>
      </c>
      <c r="DL17" s="25">
        <v>1</v>
      </c>
    </row>
    <row r="18" spans="1:117" s="17" customFormat="1" ht="15.75" x14ac:dyDescent="0.25">
      <c r="A18" s="54">
        <v>1037</v>
      </c>
      <c r="B18" s="25">
        <v>63</v>
      </c>
      <c r="C18" s="25">
        <v>0</v>
      </c>
      <c r="D18" s="25">
        <v>1</v>
      </c>
      <c r="E18" s="25">
        <v>1</v>
      </c>
      <c r="F18" s="25">
        <v>2</v>
      </c>
      <c r="G18" s="25">
        <v>1</v>
      </c>
      <c r="H18" s="25">
        <v>0</v>
      </c>
      <c r="I18" s="25">
        <v>1</v>
      </c>
      <c r="J18" s="25">
        <v>2</v>
      </c>
      <c r="K18" s="25">
        <v>1</v>
      </c>
      <c r="L18" s="25">
        <v>1</v>
      </c>
      <c r="M18" s="25">
        <v>1</v>
      </c>
      <c r="N18" s="25">
        <v>1</v>
      </c>
      <c r="O18" s="25">
        <v>0</v>
      </c>
      <c r="P18" s="25">
        <v>0</v>
      </c>
      <c r="Q18" s="25"/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1</v>
      </c>
      <c r="AC18" s="25">
        <v>0</v>
      </c>
      <c r="AD18" s="25">
        <v>0</v>
      </c>
      <c r="AE18" s="25">
        <v>1</v>
      </c>
      <c r="AF18" s="25">
        <v>0</v>
      </c>
      <c r="AG18" s="25">
        <v>0</v>
      </c>
      <c r="AH18" s="25">
        <v>48.9</v>
      </c>
      <c r="AI18" s="25">
        <v>2.02</v>
      </c>
      <c r="AJ18" s="25">
        <v>150</v>
      </c>
      <c r="AK18" s="25">
        <v>71</v>
      </c>
      <c r="AL18" s="12">
        <f>(AJ18+2*AK18)/3</f>
        <v>97.333333333333329</v>
      </c>
      <c r="AM18" s="25">
        <v>76</v>
      </c>
      <c r="AN18" s="25">
        <v>1</v>
      </c>
      <c r="AO18" s="25">
        <v>14</v>
      </c>
      <c r="AP18" s="25">
        <v>43</v>
      </c>
      <c r="AQ18" s="25">
        <v>20</v>
      </c>
      <c r="AR18" s="25">
        <v>30</v>
      </c>
      <c r="AS18" s="25">
        <f>(AP18-AQ18)</f>
        <v>23</v>
      </c>
      <c r="AT18" s="53">
        <f>(AS18/AO18)</f>
        <v>1.6428571428571428</v>
      </c>
      <c r="AU18" s="25">
        <v>27</v>
      </c>
      <c r="AV18" s="45">
        <v>5.12</v>
      </c>
      <c r="AW18" s="25">
        <v>2.54</v>
      </c>
      <c r="AX18" s="45">
        <f>(AL18*AW18/451)</f>
        <v>0.54817442719881748</v>
      </c>
      <c r="AY18" s="53">
        <f>((AR18-AU18)/AV18)</f>
        <v>0.5859375</v>
      </c>
      <c r="AZ18" s="53">
        <f>((AR18-AU18)*80/AW18)</f>
        <v>94.488188976377955</v>
      </c>
      <c r="BA18" s="53">
        <f>((AL18-AO18)*80/AW18)</f>
        <v>2624.6719160104985</v>
      </c>
      <c r="BB18" s="53">
        <f>(AV18/AM18*1000)</f>
        <v>67.368421052631575</v>
      </c>
      <c r="BC18" s="53">
        <f>(AW18*1000/AM18)</f>
        <v>33.421052631578945</v>
      </c>
      <c r="BD18" s="53">
        <f>(BC18*(AL18-AU18)*0.0136)</f>
        <v>31.968350877192975</v>
      </c>
      <c r="BE18" s="53">
        <f>(BC18*(AR18-AO18)*0.0136)</f>
        <v>7.2724210526315778</v>
      </c>
      <c r="BF18" s="45">
        <v>2.1226562499999999</v>
      </c>
      <c r="BG18" s="45">
        <f>(AR18/BB18)</f>
        <v>0.4453125</v>
      </c>
      <c r="BH18" s="45">
        <f>(AP18/BB18)</f>
        <v>0.63828125000000002</v>
      </c>
      <c r="BI18" s="45">
        <f>(BB18/AS18)</f>
        <v>2.9290617848970251</v>
      </c>
      <c r="BJ18" s="45">
        <f>(AO18/AU18)</f>
        <v>0.51851851851851849</v>
      </c>
      <c r="BK18" s="45"/>
      <c r="BL18" s="42">
        <v>1</v>
      </c>
      <c r="BM18" s="25">
        <v>20</v>
      </c>
      <c r="BN18" s="42"/>
      <c r="BO18" s="25">
        <v>0</v>
      </c>
      <c r="BP18" s="25">
        <v>0</v>
      </c>
      <c r="BQ18" s="25">
        <v>1</v>
      </c>
      <c r="BR18" s="25">
        <v>0</v>
      </c>
      <c r="BS18" s="25">
        <v>60</v>
      </c>
      <c r="BT18" s="25">
        <v>4.8</v>
      </c>
      <c r="BU18" s="25">
        <v>3.1</v>
      </c>
      <c r="BV18" s="25">
        <v>0.38</v>
      </c>
      <c r="BW18" s="25">
        <v>3.6</v>
      </c>
      <c r="BX18" s="25">
        <v>22</v>
      </c>
      <c r="BY18" s="25">
        <v>0</v>
      </c>
      <c r="BZ18" s="25"/>
      <c r="CA18" s="54">
        <v>140</v>
      </c>
      <c r="CB18" s="54">
        <v>14</v>
      </c>
      <c r="CC18" s="50">
        <v>0.93</v>
      </c>
      <c r="CD18" s="52">
        <v>66</v>
      </c>
      <c r="CE18" s="25">
        <v>164</v>
      </c>
      <c r="CF18" s="25">
        <v>1</v>
      </c>
      <c r="CG18" s="25"/>
      <c r="CH18" s="25"/>
      <c r="CI18" s="25">
        <v>1</v>
      </c>
      <c r="CJ18" s="12">
        <v>133.98979591836735</v>
      </c>
      <c r="CK18" s="56">
        <v>2139.2652197598154</v>
      </c>
      <c r="CL18" s="67">
        <f>(CK18/CJ18*100)</f>
        <v>1596.5881618799931</v>
      </c>
      <c r="CM18" s="42">
        <v>1676.4175700000001</v>
      </c>
      <c r="CN18" s="18">
        <f>LN(CL18)</f>
        <v>7.3756242326032213</v>
      </c>
      <c r="CO18" s="18">
        <f>(CL18/CD18)</f>
        <v>24.190729725454442</v>
      </c>
      <c r="CP18" s="61">
        <v>5528.1</v>
      </c>
      <c r="CQ18" s="49">
        <f>(CP18/CJ18*100)</f>
        <v>4125.761937400046</v>
      </c>
      <c r="CR18" s="63">
        <f>(CQ18/CD18)</f>
        <v>62.511544506061306</v>
      </c>
      <c r="CS18" s="12">
        <v>1872.0757808274316</v>
      </c>
      <c r="CT18" s="19">
        <f>(CS18/CJ18*100)</f>
        <v>1397.1778731329548</v>
      </c>
      <c r="CU18" s="18">
        <f>LN(CT18)</f>
        <v>7.2422096762290886</v>
      </c>
      <c r="CV18" s="51"/>
      <c r="CW18" s="36">
        <v>43250</v>
      </c>
      <c r="CX18" s="36"/>
      <c r="CY18" s="36"/>
      <c r="CZ18" s="36"/>
      <c r="DA18" s="42"/>
      <c r="DB18" s="36">
        <v>44456</v>
      </c>
      <c r="DC18" s="36">
        <v>44816</v>
      </c>
      <c r="DD18" s="25">
        <f>(DC18-CW18)</f>
        <v>1566</v>
      </c>
      <c r="DE18" s="25">
        <v>0</v>
      </c>
      <c r="DF18" s="25"/>
      <c r="DG18" s="25"/>
      <c r="DH18" s="25">
        <v>0</v>
      </c>
      <c r="DI18" s="25">
        <f>(DD18)</f>
        <v>1566</v>
      </c>
      <c r="DJ18" s="65">
        <v>1</v>
      </c>
      <c r="DK18" s="65">
        <v>1</v>
      </c>
      <c r="DL18" s="25">
        <v>1</v>
      </c>
    </row>
    <row r="19" spans="1:117" s="17" customFormat="1" ht="15.75" x14ac:dyDescent="0.25">
      <c r="A19" s="54">
        <v>1039</v>
      </c>
      <c r="B19" s="25">
        <v>57</v>
      </c>
      <c r="C19" s="25">
        <v>0</v>
      </c>
      <c r="D19" s="25">
        <v>1</v>
      </c>
      <c r="E19" s="25">
        <v>1</v>
      </c>
      <c r="F19" s="25">
        <v>1</v>
      </c>
      <c r="G19" s="25">
        <v>0</v>
      </c>
      <c r="H19" s="25">
        <v>1</v>
      </c>
      <c r="I19" s="25">
        <v>0</v>
      </c>
      <c r="J19" s="25">
        <v>4</v>
      </c>
      <c r="K19" s="25">
        <v>1</v>
      </c>
      <c r="L19" s="25">
        <v>1</v>
      </c>
      <c r="M19" s="25">
        <v>1</v>
      </c>
      <c r="N19" s="25">
        <v>1</v>
      </c>
      <c r="O19" s="25">
        <v>0</v>
      </c>
      <c r="P19" s="25">
        <v>0</v>
      </c>
      <c r="Q19" s="25"/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2</v>
      </c>
      <c r="AA19" s="25">
        <v>1</v>
      </c>
      <c r="AB19" s="25">
        <v>1</v>
      </c>
      <c r="AC19" s="25">
        <v>1</v>
      </c>
      <c r="AD19" s="25">
        <v>0</v>
      </c>
      <c r="AE19" s="25">
        <v>1</v>
      </c>
      <c r="AF19" s="25">
        <v>1</v>
      </c>
      <c r="AG19" s="25">
        <v>0</v>
      </c>
      <c r="AH19" s="25">
        <v>27.1</v>
      </c>
      <c r="AI19" s="25">
        <v>1.7</v>
      </c>
      <c r="AJ19" s="25">
        <v>126</v>
      </c>
      <c r="AK19" s="25">
        <v>64</v>
      </c>
      <c r="AL19" s="12">
        <f>(AJ19+2*AK19)/3</f>
        <v>84.666666666666671</v>
      </c>
      <c r="AM19" s="25">
        <v>65</v>
      </c>
      <c r="AN19" s="25">
        <v>1</v>
      </c>
      <c r="AO19" s="25">
        <v>10</v>
      </c>
      <c r="AP19" s="25">
        <v>50</v>
      </c>
      <c r="AQ19" s="25">
        <v>20</v>
      </c>
      <c r="AR19" s="25">
        <v>31</v>
      </c>
      <c r="AS19" s="25">
        <f>(AP19-AQ19)</f>
        <v>30</v>
      </c>
      <c r="AT19" s="53">
        <f>(AS19/AO19)</f>
        <v>3</v>
      </c>
      <c r="AU19" s="25">
        <v>15</v>
      </c>
      <c r="AV19" s="45">
        <v>3.1</v>
      </c>
      <c r="AW19" s="25">
        <v>1.82</v>
      </c>
      <c r="AX19" s="45">
        <f>(AL19*AW19/451)</f>
        <v>0.34167036215816704</v>
      </c>
      <c r="AY19" s="53">
        <f>((AR19-AU19)/AV19)</f>
        <v>5.161290322580645</v>
      </c>
      <c r="AZ19" s="53">
        <f>((AR19-AU19)*80/AW19)</f>
        <v>703.2967032967033</v>
      </c>
      <c r="BA19" s="53">
        <f>((AL19-AO19)*80/AW19)</f>
        <v>3282.0512820512822</v>
      </c>
      <c r="BB19" s="53">
        <f>(AV19/AM19*1000)</f>
        <v>47.692307692307693</v>
      </c>
      <c r="BC19" s="53">
        <f>(AW19*1000/AM19)</f>
        <v>28</v>
      </c>
      <c r="BD19" s="53">
        <f>(BC19*(AL19-AU19)*0.0136)</f>
        <v>26.529066666666665</v>
      </c>
      <c r="BE19" s="53">
        <f>(BC19*(AR19-AO19)*0.0136)</f>
        <v>7.9967999999999995</v>
      </c>
      <c r="BF19" s="45">
        <v>2.6838709677419352</v>
      </c>
      <c r="BG19" s="45">
        <f>(AR19/BB19)</f>
        <v>0.65</v>
      </c>
      <c r="BH19" s="45">
        <f>(AP19/BB19)</f>
        <v>1.0483870967741935</v>
      </c>
      <c r="BI19" s="45">
        <f>(BB19/AS19)</f>
        <v>1.5897435897435899</v>
      </c>
      <c r="BJ19" s="45">
        <f>(AO19/AU19)</f>
        <v>0.66666666666666663</v>
      </c>
      <c r="BK19" s="45"/>
      <c r="BL19" s="42">
        <v>1</v>
      </c>
      <c r="BM19" s="25">
        <v>26</v>
      </c>
      <c r="BN19" s="42"/>
      <c r="BO19" s="25">
        <v>3</v>
      </c>
      <c r="BP19" s="25">
        <v>1</v>
      </c>
      <c r="BQ19" s="25">
        <v>1</v>
      </c>
      <c r="BR19" s="25">
        <v>0</v>
      </c>
      <c r="BS19" s="25">
        <v>19</v>
      </c>
      <c r="BT19" s="25">
        <v>4.5</v>
      </c>
      <c r="BU19" s="25">
        <v>3.6</v>
      </c>
      <c r="BV19" s="25">
        <v>0.5</v>
      </c>
      <c r="BW19" s="25">
        <v>4.2</v>
      </c>
      <c r="BX19" s="25">
        <v>34.4</v>
      </c>
      <c r="BY19" s="25">
        <v>1</v>
      </c>
      <c r="BZ19" s="25">
        <v>1</v>
      </c>
      <c r="CA19" s="54">
        <v>135</v>
      </c>
      <c r="CB19" s="54">
        <v>10</v>
      </c>
      <c r="CC19" s="50">
        <v>0.97</v>
      </c>
      <c r="CD19" s="52">
        <v>65</v>
      </c>
      <c r="CE19" s="25">
        <v>1326</v>
      </c>
      <c r="CF19" s="25">
        <v>1</v>
      </c>
      <c r="CG19" s="25"/>
      <c r="CH19" s="25"/>
      <c r="CI19" s="25">
        <v>3</v>
      </c>
      <c r="CJ19" s="12">
        <v>36.74489795918366</v>
      </c>
      <c r="CK19" s="56">
        <v>824.19211338512662</v>
      </c>
      <c r="CL19" s="67">
        <f>(CK19/CJ19*100)</f>
        <v>2243.0110278184516</v>
      </c>
      <c r="CM19" s="42">
        <v>2355.1615790000001</v>
      </c>
      <c r="CN19" s="18">
        <f>LN(CL19)</f>
        <v>7.7155744510566961</v>
      </c>
      <c r="CO19" s="18">
        <f>(CL19/CD19)</f>
        <v>34.507861966437716</v>
      </c>
      <c r="CP19" s="61">
        <v>754</v>
      </c>
      <c r="CQ19" s="49">
        <f>(CP19/CJ19*100)</f>
        <v>2051.9855595667877</v>
      </c>
      <c r="CR19" s="63">
        <f>(CQ19/CD19)</f>
        <v>31.569008608719813</v>
      </c>
      <c r="CS19" s="12">
        <v>1698.6773733002931</v>
      </c>
      <c r="CT19" s="19">
        <f>(CS19/CJ19*100)</f>
        <v>4622.8931569960787</v>
      </c>
      <c r="CU19" s="18">
        <f>LN(CT19)</f>
        <v>8.4387760125370956</v>
      </c>
      <c r="CV19" s="51"/>
      <c r="CW19" s="36">
        <v>43272</v>
      </c>
      <c r="CX19" s="36"/>
      <c r="CY19" s="36"/>
      <c r="CZ19" s="36"/>
      <c r="DA19" s="42"/>
      <c r="DB19" s="36">
        <v>44217</v>
      </c>
      <c r="DC19" s="36">
        <v>43609</v>
      </c>
      <c r="DD19" s="25">
        <f>(DC19-CW19)</f>
        <v>337</v>
      </c>
      <c r="DE19" s="25">
        <v>1</v>
      </c>
      <c r="DF19" s="36">
        <v>43609</v>
      </c>
      <c r="DG19" s="42">
        <f>(DF19-CW19)</f>
        <v>337</v>
      </c>
      <c r="DH19" s="42">
        <v>1</v>
      </c>
      <c r="DI19" s="25">
        <f>(DD19)</f>
        <v>337</v>
      </c>
      <c r="DJ19" s="65">
        <v>1</v>
      </c>
      <c r="DK19" s="65">
        <v>1</v>
      </c>
      <c r="DL19" s="25">
        <v>1</v>
      </c>
      <c r="DM19" s="17" t="s">
        <v>147</v>
      </c>
    </row>
    <row r="20" spans="1:117" s="17" customFormat="1" ht="15.75" x14ac:dyDescent="0.25">
      <c r="A20" s="54">
        <v>1040</v>
      </c>
      <c r="B20" s="25">
        <v>69</v>
      </c>
      <c r="C20" s="25">
        <v>0</v>
      </c>
      <c r="D20" s="25">
        <v>1</v>
      </c>
      <c r="E20" s="25">
        <v>1</v>
      </c>
      <c r="F20" s="25">
        <v>2</v>
      </c>
      <c r="G20" s="25">
        <v>1</v>
      </c>
      <c r="H20" s="25">
        <v>0</v>
      </c>
      <c r="I20" s="25">
        <v>1</v>
      </c>
      <c r="J20" s="25">
        <v>2</v>
      </c>
      <c r="K20" s="25">
        <v>1</v>
      </c>
      <c r="L20" s="25">
        <v>1</v>
      </c>
      <c r="M20" s="25">
        <v>1</v>
      </c>
      <c r="N20" s="25">
        <v>0</v>
      </c>
      <c r="O20" s="25">
        <v>0</v>
      </c>
      <c r="P20" s="25">
        <v>0</v>
      </c>
      <c r="Q20" s="25"/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1</v>
      </c>
      <c r="AB20" s="25">
        <v>1</v>
      </c>
      <c r="AC20" s="25">
        <v>0</v>
      </c>
      <c r="AD20" s="25">
        <v>0</v>
      </c>
      <c r="AE20" s="25">
        <v>0</v>
      </c>
      <c r="AF20" s="25">
        <v>0</v>
      </c>
      <c r="AG20" s="25">
        <v>2</v>
      </c>
      <c r="AH20" s="25">
        <v>38.6</v>
      </c>
      <c r="AI20" s="25">
        <v>2.1800000000000002</v>
      </c>
      <c r="AJ20" s="25">
        <v>93</v>
      </c>
      <c r="AK20" s="25">
        <v>53</v>
      </c>
      <c r="AL20" s="12">
        <f>(AJ20+2*AK20)/3</f>
        <v>66.333333333333329</v>
      </c>
      <c r="AM20" s="25">
        <v>78</v>
      </c>
      <c r="AN20" s="25">
        <v>1</v>
      </c>
      <c r="AO20" s="25">
        <v>2</v>
      </c>
      <c r="AP20" s="25">
        <v>22</v>
      </c>
      <c r="AQ20" s="25">
        <v>7</v>
      </c>
      <c r="AR20" s="25">
        <v>13</v>
      </c>
      <c r="AS20" s="25">
        <f>(AP20-AQ20)</f>
        <v>15</v>
      </c>
      <c r="AT20" s="53">
        <f>(AS20/AO20)</f>
        <v>7.5</v>
      </c>
      <c r="AU20" s="25">
        <v>6</v>
      </c>
      <c r="AV20" s="45">
        <v>6.31</v>
      </c>
      <c r="AW20" s="25">
        <v>2.9</v>
      </c>
      <c r="AX20" s="45">
        <f>(AL20*AW20/451)</f>
        <v>0.42653362897265329</v>
      </c>
      <c r="AY20" s="53">
        <f>((AR20-AU20)/AV20)</f>
        <v>1.1093502377179081</v>
      </c>
      <c r="AZ20" s="53">
        <f>((AR20-AU20)*80/AW20)</f>
        <v>193.10344827586206</v>
      </c>
      <c r="BA20" s="53">
        <f>((AL20-AO20)*80/AW20)</f>
        <v>1774.7126436781607</v>
      </c>
      <c r="BB20" s="53">
        <f>(AV20/AM20*1000)</f>
        <v>80.897435897435898</v>
      </c>
      <c r="BC20" s="53">
        <f>(AW20*1000/AM20)</f>
        <v>37.179487179487182</v>
      </c>
      <c r="BD20" s="53">
        <f>(BC20*(AL20-AU20)*0.0136)</f>
        <v>30.507008547008542</v>
      </c>
      <c r="BE20" s="53">
        <f>(BC20*(AR20-AO20)*0.0136)</f>
        <v>5.5620512820512822</v>
      </c>
      <c r="BF20" s="45">
        <v>1.2361331220285261</v>
      </c>
      <c r="BG20" s="45">
        <f>(AR20/BB20)</f>
        <v>0.1606973058637084</v>
      </c>
      <c r="BH20" s="45">
        <f>(AP20/BB20)</f>
        <v>0.27194928684627573</v>
      </c>
      <c r="BI20" s="45">
        <f>(BB20/AS20)</f>
        <v>5.3931623931623935</v>
      </c>
      <c r="BJ20" s="45">
        <f>(AO20/AU20)</f>
        <v>0.33333333333333331</v>
      </c>
      <c r="BK20" s="45"/>
      <c r="BL20" s="42">
        <v>1</v>
      </c>
      <c r="BM20" s="25">
        <v>8</v>
      </c>
      <c r="BN20" s="42"/>
      <c r="BO20" s="25">
        <v>0</v>
      </c>
      <c r="BP20" s="25">
        <v>0</v>
      </c>
      <c r="BQ20" s="25">
        <v>1</v>
      </c>
      <c r="BR20" s="25">
        <v>0</v>
      </c>
      <c r="BS20" s="25">
        <v>65</v>
      </c>
      <c r="BT20" s="25"/>
      <c r="BU20" s="25"/>
      <c r="BV20" s="25"/>
      <c r="BW20" s="25"/>
      <c r="BX20" s="25"/>
      <c r="BY20" s="25"/>
      <c r="BZ20" s="25"/>
      <c r="CA20" s="54">
        <v>139</v>
      </c>
      <c r="CB20" s="54">
        <v>23</v>
      </c>
      <c r="CC20" s="50">
        <v>1.1000000000000001</v>
      </c>
      <c r="CD20" s="52">
        <v>52</v>
      </c>
      <c r="CE20" s="25"/>
      <c r="CF20" s="25"/>
      <c r="CG20" s="25"/>
      <c r="CH20" s="25"/>
      <c r="CI20" s="25"/>
      <c r="CJ20" s="12">
        <v>262.47959183673464</v>
      </c>
      <c r="CK20" s="56">
        <v>12815.594850475565</v>
      </c>
      <c r="CL20" s="67">
        <f>(CK20/CJ20*100)</f>
        <v>4882.5109642988982</v>
      </c>
      <c r="CM20" s="42">
        <v>5126.6365130000004</v>
      </c>
      <c r="CN20" s="18">
        <f>LN(CL20)</f>
        <v>8.4934149083804478</v>
      </c>
      <c r="CO20" s="18">
        <f>(CL20/CD20)</f>
        <v>93.894441621132657</v>
      </c>
      <c r="CP20" s="61">
        <v>4543.7</v>
      </c>
      <c r="CQ20" s="49">
        <f>(CP20/CJ20*100)</f>
        <v>1731.0679158729545</v>
      </c>
      <c r="CR20" s="63">
        <f>(CQ20/CD20)</f>
        <v>33.289767612941432</v>
      </c>
      <c r="CS20" s="12">
        <v>2126.6072843683569</v>
      </c>
      <c r="CT20" s="19">
        <f>(CS20/CJ20*100)</f>
        <v>810.19909757065284</v>
      </c>
      <c r="CU20" s="18">
        <f>LN(CT20)</f>
        <v>6.6972800169326856</v>
      </c>
      <c r="CV20" s="51"/>
      <c r="CW20" s="36">
        <v>43283</v>
      </c>
      <c r="CX20" s="36"/>
      <c r="CY20" s="36"/>
      <c r="CZ20" s="36"/>
      <c r="DA20" s="42"/>
      <c r="DB20" s="36">
        <v>44821</v>
      </c>
      <c r="DC20" s="36">
        <v>44812</v>
      </c>
      <c r="DD20" s="25">
        <f>(DC20-CW20)</f>
        <v>1529</v>
      </c>
      <c r="DE20" s="25">
        <v>0</v>
      </c>
      <c r="DF20" s="25"/>
      <c r="DG20" s="25"/>
      <c r="DH20" s="25">
        <v>0</v>
      </c>
      <c r="DI20" s="25">
        <f>(DD20)</f>
        <v>1529</v>
      </c>
      <c r="DJ20" s="65">
        <v>1</v>
      </c>
      <c r="DK20" s="65">
        <v>1</v>
      </c>
      <c r="DL20" s="25">
        <v>1</v>
      </c>
      <c r="DM20" s="25"/>
    </row>
    <row r="21" spans="1:117" s="17" customFormat="1" ht="15.75" x14ac:dyDescent="0.25">
      <c r="A21" s="54">
        <v>1043</v>
      </c>
      <c r="B21" s="25">
        <v>65</v>
      </c>
      <c r="C21" s="25">
        <v>0</v>
      </c>
      <c r="D21" s="25">
        <v>0</v>
      </c>
      <c r="E21" s="25">
        <v>1</v>
      </c>
      <c r="F21" s="25">
        <v>2</v>
      </c>
      <c r="G21" s="25">
        <v>1</v>
      </c>
      <c r="H21" s="25">
        <v>0</v>
      </c>
      <c r="I21" s="25">
        <v>1</v>
      </c>
      <c r="J21" s="25">
        <v>3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25">
        <v>0</v>
      </c>
      <c r="Q21" s="25"/>
      <c r="R21" s="25">
        <v>0</v>
      </c>
      <c r="S21" s="25">
        <v>0</v>
      </c>
      <c r="T21" s="25">
        <v>1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1</v>
      </c>
      <c r="AA21" s="25">
        <v>0</v>
      </c>
      <c r="AB21" s="25">
        <v>0</v>
      </c>
      <c r="AC21" s="25">
        <v>1</v>
      </c>
      <c r="AD21" s="25">
        <v>0</v>
      </c>
      <c r="AE21" s="25">
        <v>1</v>
      </c>
      <c r="AF21" s="25">
        <v>0</v>
      </c>
      <c r="AG21" s="25">
        <v>0</v>
      </c>
      <c r="AH21" s="25">
        <v>23.48</v>
      </c>
      <c r="AI21" s="25">
        <v>1.87</v>
      </c>
      <c r="AJ21" s="25">
        <v>106</v>
      </c>
      <c r="AK21" s="25">
        <v>52</v>
      </c>
      <c r="AL21" s="12">
        <f>(AJ21+2*AK21)/3</f>
        <v>70</v>
      </c>
      <c r="AM21" s="25">
        <v>66</v>
      </c>
      <c r="AN21" s="25">
        <v>1</v>
      </c>
      <c r="AO21" s="25">
        <v>17</v>
      </c>
      <c r="AP21" s="25">
        <v>100</v>
      </c>
      <c r="AQ21" s="25">
        <v>37</v>
      </c>
      <c r="AR21" s="25">
        <v>65</v>
      </c>
      <c r="AS21" s="25">
        <f>(AP21-AQ21)</f>
        <v>63</v>
      </c>
      <c r="AT21" s="53">
        <f>(AS21/AO21)</f>
        <v>3.7058823529411766</v>
      </c>
      <c r="AU21" s="25">
        <v>33</v>
      </c>
      <c r="AV21" s="45">
        <v>4.72</v>
      </c>
      <c r="AW21" s="25">
        <v>2.52</v>
      </c>
      <c r="AX21" s="45">
        <f>(AL21*AW21/451)</f>
        <v>0.39113082039911312</v>
      </c>
      <c r="AY21" s="53">
        <f>((AR21-AU21)/AV21)</f>
        <v>6.7796610169491531</v>
      </c>
      <c r="AZ21" s="53">
        <f>((AR21-AU21)*80/AW21)</f>
        <v>1015.8730158730159</v>
      </c>
      <c r="BA21" s="53">
        <f>((AL21-AO21)*80/AW21)</f>
        <v>1682.5396825396824</v>
      </c>
      <c r="BB21" s="53">
        <f>(AV21/AM21*1000)</f>
        <v>71.515151515151516</v>
      </c>
      <c r="BC21" s="53">
        <f>(AW21*1000/AM21)</f>
        <v>38.18181818181818</v>
      </c>
      <c r="BD21" s="53">
        <f>(BC21*(AL21-AU21)*0.0136)</f>
        <v>19.213090909090909</v>
      </c>
      <c r="BE21" s="53">
        <f>(BC21*(AR21-AO21)*0.0136)</f>
        <v>24.925090909090905</v>
      </c>
      <c r="BF21" s="45">
        <v>1.3703389830508474</v>
      </c>
      <c r="BG21" s="45">
        <f>(AR21/BB21)</f>
        <v>0.90889830508474578</v>
      </c>
      <c r="BH21" s="45">
        <f>(AP21/BB21)</f>
        <v>1.3983050847457628</v>
      </c>
      <c r="BI21" s="45">
        <f>(BB21/AS21)</f>
        <v>1.1351611351611353</v>
      </c>
      <c r="BJ21" s="45">
        <f>(AO21/AU21)</f>
        <v>0.51515151515151514</v>
      </c>
      <c r="BK21" s="45"/>
      <c r="BL21" s="42">
        <v>1</v>
      </c>
      <c r="BM21" s="25">
        <v>19</v>
      </c>
      <c r="BN21" s="42"/>
      <c r="BO21" s="25">
        <v>2</v>
      </c>
      <c r="BP21" s="25">
        <v>0</v>
      </c>
      <c r="BQ21" s="25">
        <v>1</v>
      </c>
      <c r="BR21" s="25">
        <v>0</v>
      </c>
      <c r="BS21" s="25">
        <v>75</v>
      </c>
      <c r="BT21" s="25">
        <v>3.4</v>
      </c>
      <c r="BU21" s="25">
        <v>2.2000000000000002</v>
      </c>
      <c r="BV21" s="25">
        <v>0.89</v>
      </c>
      <c r="BW21" s="25"/>
      <c r="BX21" s="25">
        <v>69.7</v>
      </c>
      <c r="BY21" s="25">
        <v>1</v>
      </c>
      <c r="BZ21" s="25"/>
      <c r="CA21" s="54">
        <v>140</v>
      </c>
      <c r="CB21" s="54">
        <v>10</v>
      </c>
      <c r="CC21" s="50">
        <v>0.9</v>
      </c>
      <c r="CD21" s="52">
        <v>89</v>
      </c>
      <c r="CE21" s="25">
        <v>148</v>
      </c>
      <c r="CF21" s="25">
        <v>0</v>
      </c>
      <c r="CG21" s="25"/>
      <c r="CH21" s="25"/>
      <c r="CI21" s="25">
        <v>1</v>
      </c>
      <c r="CJ21" s="12">
        <v>48.673469387755084</v>
      </c>
      <c r="CK21" s="56">
        <v>1285.5337033352428</v>
      </c>
      <c r="CL21" s="67">
        <f>(CK21/CJ21*100)</f>
        <v>2641.1384261394937</v>
      </c>
      <c r="CM21" s="42">
        <v>2773.1953469999999</v>
      </c>
      <c r="CN21" s="18">
        <f>LN(CL21)</f>
        <v>7.8789653252134011</v>
      </c>
      <c r="CO21" s="18">
        <f>(CL21/CD21)</f>
        <v>29.675712653252738</v>
      </c>
      <c r="CP21" s="61">
        <v>1270.5999999999999</v>
      </c>
      <c r="CQ21" s="49">
        <f>(CP21/CJ21*100)</f>
        <v>2610.4570230607974</v>
      </c>
      <c r="CR21" s="63">
        <f>(CQ21/CD21)</f>
        <v>29.33097778719997</v>
      </c>
      <c r="CS21" s="12">
        <v>1559.8077019836728</v>
      </c>
      <c r="CT21" s="19">
        <f>(CS21/CJ21*100)</f>
        <v>3204.6363688553456</v>
      </c>
      <c r="CU21" s="18">
        <f>LN(CT21)</f>
        <v>8.0723539054625562</v>
      </c>
      <c r="CV21" s="51"/>
      <c r="CW21" s="36">
        <v>43299</v>
      </c>
      <c r="CX21" s="36"/>
      <c r="CY21" s="36"/>
      <c r="CZ21" s="36"/>
      <c r="DA21" s="42"/>
      <c r="DB21" s="36">
        <v>44217</v>
      </c>
      <c r="DC21" s="36">
        <v>43436</v>
      </c>
      <c r="DD21" s="25">
        <f>(DC21-CW21)</f>
        <v>137</v>
      </c>
      <c r="DE21" s="25">
        <v>1</v>
      </c>
      <c r="DF21" s="36">
        <v>43436</v>
      </c>
      <c r="DG21" s="42">
        <f>(DF21-CW21)</f>
        <v>137</v>
      </c>
      <c r="DH21" s="42">
        <v>1</v>
      </c>
      <c r="DI21" s="25">
        <f>(DD21)</f>
        <v>137</v>
      </c>
      <c r="DJ21" s="65">
        <v>1</v>
      </c>
      <c r="DK21" s="65">
        <v>1</v>
      </c>
      <c r="DL21" s="25">
        <v>1</v>
      </c>
      <c r="DM21" s="17" t="s">
        <v>132</v>
      </c>
    </row>
    <row r="22" spans="1:117" s="17" customFormat="1" ht="15.75" x14ac:dyDescent="0.25">
      <c r="A22" s="54">
        <v>1044</v>
      </c>
      <c r="B22" s="25">
        <v>75</v>
      </c>
      <c r="C22" s="25">
        <v>0</v>
      </c>
      <c r="D22" s="25">
        <v>0</v>
      </c>
      <c r="E22" s="25">
        <v>1</v>
      </c>
      <c r="F22" s="25">
        <v>1</v>
      </c>
      <c r="G22" s="25">
        <v>0</v>
      </c>
      <c r="H22" s="25">
        <v>1</v>
      </c>
      <c r="I22" s="25">
        <v>1</v>
      </c>
      <c r="J22" s="25">
        <v>2</v>
      </c>
      <c r="K22" s="25">
        <v>1</v>
      </c>
      <c r="L22" s="25">
        <v>1</v>
      </c>
      <c r="M22" s="25">
        <v>1</v>
      </c>
      <c r="N22" s="25">
        <v>1</v>
      </c>
      <c r="O22" s="25">
        <v>0</v>
      </c>
      <c r="P22" s="25">
        <v>0</v>
      </c>
      <c r="Q22" s="25"/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1</v>
      </c>
      <c r="AA22" s="25">
        <v>1</v>
      </c>
      <c r="AB22" s="25">
        <v>1</v>
      </c>
      <c r="AC22" s="25">
        <v>1</v>
      </c>
      <c r="AD22" s="25">
        <v>0</v>
      </c>
      <c r="AE22" s="25">
        <v>1</v>
      </c>
      <c r="AF22" s="25">
        <v>0</v>
      </c>
      <c r="AG22" s="25">
        <v>0</v>
      </c>
      <c r="AH22" s="25">
        <v>27.2</v>
      </c>
      <c r="AI22" s="25">
        <v>2.1</v>
      </c>
      <c r="AJ22" s="25">
        <v>121</v>
      </c>
      <c r="AK22" s="25">
        <v>65</v>
      </c>
      <c r="AL22" s="12">
        <f>(AJ22+2*AK22)/3</f>
        <v>83.666666666666671</v>
      </c>
      <c r="AM22" s="25">
        <v>85</v>
      </c>
      <c r="AN22" s="25">
        <v>1</v>
      </c>
      <c r="AO22" s="25">
        <v>2</v>
      </c>
      <c r="AP22" s="25">
        <v>29</v>
      </c>
      <c r="AQ22" s="25">
        <v>8</v>
      </c>
      <c r="AR22" s="25">
        <v>17</v>
      </c>
      <c r="AS22" s="25">
        <f>(AP22-AQ22)</f>
        <v>21</v>
      </c>
      <c r="AT22" s="53">
        <f>(AS22/AO22)</f>
        <v>10.5</v>
      </c>
      <c r="AU22" s="25">
        <v>4</v>
      </c>
      <c r="AV22" s="45">
        <v>4.78</v>
      </c>
      <c r="AW22" s="25">
        <v>2.2799999999999998</v>
      </c>
      <c r="AX22" s="45">
        <f>(AL22*AW22/451)</f>
        <v>0.42297117516629712</v>
      </c>
      <c r="AY22" s="53">
        <f>((AR22-AU22)/AV22)</f>
        <v>2.7196652719665271</v>
      </c>
      <c r="AZ22" s="53">
        <f>((AR22-AU22)*80/AW22)</f>
        <v>456.14035087719304</v>
      </c>
      <c r="BA22" s="53">
        <f>((AL22-AO22)*80/AW22)</f>
        <v>2865.4970760233923</v>
      </c>
      <c r="BB22" s="53">
        <f>(AV22/AM22*1000)</f>
        <v>56.235294117647065</v>
      </c>
      <c r="BC22" s="53">
        <f>(AW22*1000/AM22)</f>
        <v>26.823529411764707</v>
      </c>
      <c r="BD22" s="53">
        <f>(BC22*(AL22-AU22)*0.0136)</f>
        <v>29.0624</v>
      </c>
      <c r="BE22" s="53">
        <f>(BC22*(AR22-AO22)*0.0136)</f>
        <v>5.4719999999999995</v>
      </c>
      <c r="BF22" s="45">
        <v>2.3117154811715479</v>
      </c>
      <c r="BG22" s="45">
        <f>(AR22/BB22)</f>
        <v>0.30230125523012547</v>
      </c>
      <c r="BH22" s="45">
        <f>(AP22/BB22)</f>
        <v>0.5156903765690376</v>
      </c>
      <c r="BI22" s="45">
        <f>(BB22/AS22)</f>
        <v>2.677871148459384</v>
      </c>
      <c r="BJ22" s="45">
        <f>(AO22/AU22)</f>
        <v>0.5</v>
      </c>
      <c r="BK22" s="45"/>
      <c r="BL22" s="42">
        <v>1</v>
      </c>
      <c r="BM22" s="25">
        <v>9</v>
      </c>
      <c r="BN22" s="42"/>
      <c r="BO22" s="25">
        <v>3</v>
      </c>
      <c r="BP22" s="25"/>
      <c r="BQ22" s="25">
        <v>1</v>
      </c>
      <c r="BR22" s="25">
        <v>0</v>
      </c>
      <c r="BS22" s="25">
        <v>35</v>
      </c>
      <c r="BT22" s="25">
        <v>4.9000000000000004</v>
      </c>
      <c r="BU22" s="25">
        <v>3.9</v>
      </c>
      <c r="BV22" s="25">
        <v>0.45</v>
      </c>
      <c r="BW22" s="25">
        <v>4.5</v>
      </c>
      <c r="BX22" s="25">
        <v>35</v>
      </c>
      <c r="BY22" s="25">
        <v>1</v>
      </c>
      <c r="BZ22" s="25"/>
      <c r="CA22" s="54">
        <v>141</v>
      </c>
      <c r="CB22" s="54">
        <v>23</v>
      </c>
      <c r="CC22" s="50">
        <v>1.86</v>
      </c>
      <c r="CD22" s="52">
        <v>35</v>
      </c>
      <c r="CE22" s="25">
        <v>1040</v>
      </c>
      <c r="CF22" s="25">
        <v>1</v>
      </c>
      <c r="CG22" s="25"/>
      <c r="CH22" s="25"/>
      <c r="CI22" s="25">
        <v>3</v>
      </c>
      <c r="CJ22" s="12">
        <v>311.83673469387759</v>
      </c>
      <c r="CK22" s="56">
        <v>2665.9291420590898</v>
      </c>
      <c r="CL22" s="67">
        <f>(CK22/CJ22*100)</f>
        <v>854.91183220481264</v>
      </c>
      <c r="CM22" s="42">
        <v>897.65742379999995</v>
      </c>
      <c r="CN22" s="18">
        <f>LN(CL22)</f>
        <v>6.7509983433912142</v>
      </c>
      <c r="CO22" s="18">
        <f>(CL22/CD22)</f>
        <v>24.426052348708932</v>
      </c>
      <c r="CP22" s="61">
        <v>1271.2</v>
      </c>
      <c r="CQ22" s="49">
        <f>(CP22/CJ22*100)</f>
        <v>407.64921465968581</v>
      </c>
      <c r="CR22" s="63">
        <f>(CQ22/CD22)</f>
        <v>11.647120418848166</v>
      </c>
      <c r="CS22" s="12">
        <v>2011.5114969999622</v>
      </c>
      <c r="CT22" s="19">
        <f>(CS22/CJ22*100)</f>
        <v>645.05277063480457</v>
      </c>
      <c r="CU22" s="18">
        <f>LN(CT22)</f>
        <v>6.4693321283867942</v>
      </c>
      <c r="CV22" s="51"/>
      <c r="CW22" s="36">
        <v>43301</v>
      </c>
      <c r="CX22" s="36"/>
      <c r="CY22" s="36"/>
      <c r="CZ22" s="36"/>
      <c r="DA22" s="42"/>
      <c r="DB22" s="36">
        <v>44821</v>
      </c>
      <c r="DC22" s="36">
        <v>44645</v>
      </c>
      <c r="DD22" s="25">
        <f>(DC22-CW22)</f>
        <v>1344</v>
      </c>
      <c r="DE22" s="25">
        <v>1</v>
      </c>
      <c r="DF22" s="36">
        <v>44645</v>
      </c>
      <c r="DG22" s="42">
        <f>(DF22-CW22)</f>
        <v>1344</v>
      </c>
      <c r="DH22" s="25">
        <v>1</v>
      </c>
      <c r="DI22" s="25">
        <f>(DD22)</f>
        <v>1344</v>
      </c>
      <c r="DJ22" s="66">
        <v>0</v>
      </c>
      <c r="DK22" s="66">
        <v>0</v>
      </c>
      <c r="DL22" s="25">
        <v>1</v>
      </c>
      <c r="DM22" s="17" t="s">
        <v>163</v>
      </c>
    </row>
    <row r="23" spans="1:117" s="17" customFormat="1" ht="15.75" x14ac:dyDescent="0.25">
      <c r="A23" s="54">
        <v>1046</v>
      </c>
      <c r="B23" s="25">
        <v>73</v>
      </c>
      <c r="C23" s="25">
        <v>0</v>
      </c>
      <c r="D23" s="25">
        <v>0</v>
      </c>
      <c r="E23" s="25">
        <v>1</v>
      </c>
      <c r="F23" s="25">
        <v>1</v>
      </c>
      <c r="G23" s="25">
        <v>0</v>
      </c>
      <c r="H23" s="25">
        <v>1</v>
      </c>
      <c r="I23" s="25">
        <v>0</v>
      </c>
      <c r="J23" s="25">
        <v>4</v>
      </c>
      <c r="K23" s="25">
        <v>1</v>
      </c>
      <c r="L23" s="25">
        <v>1</v>
      </c>
      <c r="M23" s="25">
        <v>1</v>
      </c>
      <c r="N23" s="25">
        <v>1</v>
      </c>
      <c r="O23" s="25">
        <v>0</v>
      </c>
      <c r="P23" s="25">
        <v>0</v>
      </c>
      <c r="Q23" s="25"/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1</v>
      </c>
      <c r="Z23" s="25">
        <v>1</v>
      </c>
      <c r="AA23" s="25">
        <v>1</v>
      </c>
      <c r="AB23" s="25">
        <v>1</v>
      </c>
      <c r="AC23" s="25">
        <v>1</v>
      </c>
      <c r="AD23" s="25">
        <v>0</v>
      </c>
      <c r="AE23" s="25">
        <v>1</v>
      </c>
      <c r="AF23" s="25">
        <v>0</v>
      </c>
      <c r="AG23" s="25">
        <v>0</v>
      </c>
      <c r="AH23" s="25">
        <v>26.8</v>
      </c>
      <c r="AI23" s="25">
        <v>1.71</v>
      </c>
      <c r="AJ23" s="25">
        <v>106</v>
      </c>
      <c r="AK23" s="25">
        <v>56</v>
      </c>
      <c r="AL23" s="12">
        <f>(AJ23+2*AK23)/3</f>
        <v>72.666666666666671</v>
      </c>
      <c r="AM23" s="25">
        <v>82</v>
      </c>
      <c r="AN23" s="25">
        <v>1</v>
      </c>
      <c r="AO23" s="25">
        <v>3</v>
      </c>
      <c r="AP23" s="25">
        <v>48</v>
      </c>
      <c r="AQ23" s="25">
        <v>21</v>
      </c>
      <c r="AR23" s="25">
        <v>31</v>
      </c>
      <c r="AS23" s="25">
        <f>(AP23-AQ23)</f>
        <v>27</v>
      </c>
      <c r="AT23" s="53">
        <f>(AS23/AO23)</f>
        <v>9</v>
      </c>
      <c r="AU23" s="25">
        <v>20</v>
      </c>
      <c r="AV23" s="45">
        <v>3.2</v>
      </c>
      <c r="AW23" s="25">
        <v>1.87</v>
      </c>
      <c r="AX23" s="45">
        <f>(AL23*AW23/451)</f>
        <v>0.30130081300813011</v>
      </c>
      <c r="AY23" s="53">
        <f>((AR23-AU23)/AV23)</f>
        <v>3.4375</v>
      </c>
      <c r="AZ23" s="53">
        <f>((AR23-AU23)*80/AW23)</f>
        <v>470.58823529411762</v>
      </c>
      <c r="BA23" s="53">
        <f>((AL23-AO23)*80/AW23)</f>
        <v>2980.3921568627452</v>
      </c>
      <c r="BB23" s="53">
        <f>(AV23/AM23*1000)</f>
        <v>39.024390243902438</v>
      </c>
      <c r="BC23" s="53">
        <f>(AW23*1000/AM23)</f>
        <v>22.804878048780488</v>
      </c>
      <c r="BD23" s="53">
        <f>(BC23*(AL23-AU23)*0.0136)</f>
        <v>16.334373983739837</v>
      </c>
      <c r="BE23" s="53">
        <f>(BC23*(AR23-AO23)*0.0136)</f>
        <v>8.6840975609756086</v>
      </c>
      <c r="BF23" s="45">
        <v>2.7162500000000001</v>
      </c>
      <c r="BG23" s="45">
        <f>(AR23/BB23)</f>
        <v>0.79437500000000005</v>
      </c>
      <c r="BH23" s="45">
        <f>(AP23/BB23)</f>
        <v>1.23</v>
      </c>
      <c r="BI23" s="45">
        <f>(BB23/AS23)</f>
        <v>1.4453477868112015</v>
      </c>
      <c r="BJ23" s="45">
        <f>(AO23/AU23)</f>
        <v>0.15</v>
      </c>
      <c r="BK23" s="45"/>
      <c r="BL23" s="42">
        <v>1</v>
      </c>
      <c r="BM23" s="25">
        <v>15</v>
      </c>
      <c r="BN23" s="42"/>
      <c r="BO23" s="25">
        <v>3</v>
      </c>
      <c r="BP23" s="25">
        <v>0</v>
      </c>
      <c r="BQ23" s="25">
        <v>1</v>
      </c>
      <c r="BR23" s="25">
        <v>0</v>
      </c>
      <c r="BS23" s="25">
        <v>24</v>
      </c>
      <c r="BT23" s="25">
        <v>5.0999999999999996</v>
      </c>
      <c r="BU23" s="25">
        <v>4.7</v>
      </c>
      <c r="BV23" s="25">
        <v>0.39</v>
      </c>
      <c r="BW23" s="25">
        <v>3.9</v>
      </c>
      <c r="BX23" s="25">
        <v>42</v>
      </c>
      <c r="BY23" s="25">
        <v>1</v>
      </c>
      <c r="BZ23" s="25">
        <v>1</v>
      </c>
      <c r="CA23" s="54">
        <v>132</v>
      </c>
      <c r="CB23" s="54">
        <v>34</v>
      </c>
      <c r="CC23" s="50">
        <v>1.29</v>
      </c>
      <c r="CD23" s="52">
        <v>54</v>
      </c>
      <c r="CE23" s="25">
        <v>4700</v>
      </c>
      <c r="CF23" s="25">
        <v>1</v>
      </c>
      <c r="CG23" s="25"/>
      <c r="CH23" s="25"/>
      <c r="CI23" s="25">
        <v>3</v>
      </c>
      <c r="CJ23" s="12">
        <v>99.846938775510225</v>
      </c>
      <c r="CK23" s="56">
        <v>1950.7436912902001</v>
      </c>
      <c r="CL23" s="67">
        <f>(CK23/CJ23*100)</f>
        <v>1953.7341006278955</v>
      </c>
      <c r="CM23" s="42">
        <v>2051.4208060000001</v>
      </c>
      <c r="CN23" s="18">
        <f>LN(CL23)</f>
        <v>7.5774977438281761</v>
      </c>
      <c r="CO23" s="18">
        <f>(CL23/CD23)</f>
        <v>36.180261122738806</v>
      </c>
      <c r="CP23" s="61">
        <v>605.1</v>
      </c>
      <c r="CQ23" s="49">
        <f>(CP23/CJ23*100)</f>
        <v>606.02759325498198</v>
      </c>
      <c r="CR23" s="63">
        <f>(CQ23/CD23)</f>
        <v>11.222733208425593</v>
      </c>
      <c r="CS23" s="12">
        <v>1846.6037623114755</v>
      </c>
      <c r="CT23" s="19">
        <f>(CS23/CJ23*100)</f>
        <v>1849.434529448386</v>
      </c>
      <c r="CU23" s="18">
        <f>LN(CT23)</f>
        <v>7.5226352115912762</v>
      </c>
      <c r="CV23" s="51"/>
      <c r="CW23" s="36">
        <v>43318</v>
      </c>
      <c r="CX23" s="36"/>
      <c r="CY23" s="36"/>
      <c r="CZ23" s="36"/>
      <c r="DA23" s="42"/>
      <c r="DB23" s="36">
        <v>44217</v>
      </c>
      <c r="DC23" s="36">
        <v>43844</v>
      </c>
      <c r="DD23" s="25">
        <f>(DC23-CW23)</f>
        <v>526</v>
      </c>
      <c r="DE23" s="25">
        <v>1</v>
      </c>
      <c r="DF23" s="36">
        <v>43844</v>
      </c>
      <c r="DG23" s="42">
        <f>(DF23-CW23)</f>
        <v>526</v>
      </c>
      <c r="DH23" s="42">
        <v>1</v>
      </c>
      <c r="DI23" s="25">
        <f>(DD23)</f>
        <v>526</v>
      </c>
      <c r="DJ23" s="65">
        <v>1</v>
      </c>
      <c r="DK23" s="65">
        <v>1</v>
      </c>
      <c r="DL23" s="25">
        <v>1</v>
      </c>
      <c r="DM23" s="17" t="s">
        <v>129</v>
      </c>
    </row>
    <row r="24" spans="1:117" s="17" customFormat="1" ht="15.75" x14ac:dyDescent="0.25">
      <c r="A24" s="54">
        <v>1050</v>
      </c>
      <c r="B24" s="25">
        <v>61</v>
      </c>
      <c r="C24" s="25">
        <v>0</v>
      </c>
      <c r="D24" s="25">
        <v>0</v>
      </c>
      <c r="E24" s="25">
        <v>1</v>
      </c>
      <c r="F24" s="25">
        <v>2</v>
      </c>
      <c r="G24" s="25">
        <v>1</v>
      </c>
      <c r="H24" s="25">
        <v>0</v>
      </c>
      <c r="I24" s="25">
        <v>1</v>
      </c>
      <c r="J24" s="25">
        <v>2</v>
      </c>
      <c r="K24" s="25">
        <v>1</v>
      </c>
      <c r="L24" s="25">
        <v>0</v>
      </c>
      <c r="M24" s="25">
        <v>0</v>
      </c>
      <c r="N24" s="25">
        <v>0</v>
      </c>
      <c r="O24" s="25">
        <v>1</v>
      </c>
      <c r="P24" s="25">
        <v>0</v>
      </c>
      <c r="Q24" s="25"/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2</v>
      </c>
      <c r="AA24" s="25">
        <v>1</v>
      </c>
      <c r="AB24" s="25">
        <v>1</v>
      </c>
      <c r="AC24" s="25">
        <v>1</v>
      </c>
      <c r="AD24" s="25">
        <v>0</v>
      </c>
      <c r="AE24" s="25">
        <v>1</v>
      </c>
      <c r="AF24" s="25">
        <v>0</v>
      </c>
      <c r="AG24" s="25">
        <v>0</v>
      </c>
      <c r="AH24" s="25">
        <v>32.200000000000003</v>
      </c>
      <c r="AI24" s="25">
        <v>2.2799999999999998</v>
      </c>
      <c r="AJ24" s="25">
        <v>129</v>
      </c>
      <c r="AK24" s="25">
        <v>67</v>
      </c>
      <c r="AL24" s="12">
        <f>(AJ24+2*AK24)/3</f>
        <v>87.666666666666671</v>
      </c>
      <c r="AM24" s="25">
        <v>68</v>
      </c>
      <c r="AN24" s="25">
        <v>1</v>
      </c>
      <c r="AO24" s="25">
        <v>4</v>
      </c>
      <c r="AP24" s="25">
        <v>26</v>
      </c>
      <c r="AQ24" s="25">
        <v>9</v>
      </c>
      <c r="AR24" s="25">
        <v>16</v>
      </c>
      <c r="AS24" s="25">
        <f>(AP24-AQ24)</f>
        <v>17</v>
      </c>
      <c r="AT24" s="53">
        <f>(AS24/AO24)</f>
        <v>4.25</v>
      </c>
      <c r="AU24" s="25">
        <v>8</v>
      </c>
      <c r="AV24" s="45">
        <v>6.03</v>
      </c>
      <c r="AW24" s="25">
        <v>2.64</v>
      </c>
      <c r="AX24" s="45">
        <f>(AL24*AW24/451)</f>
        <v>0.51317073170731708</v>
      </c>
      <c r="AY24" s="53">
        <f>((AR24-AU24)/AV24)</f>
        <v>1.3266998341625207</v>
      </c>
      <c r="AZ24" s="53">
        <f>((AR24-AU24)*80/AW24)</f>
        <v>242.42424242424241</v>
      </c>
      <c r="BA24" s="53">
        <f>((AL24-AO24)*80/AW24)</f>
        <v>2535.3535353535353</v>
      </c>
      <c r="BB24" s="53">
        <f>(AV24/AM24*1000)</f>
        <v>88.676470588235304</v>
      </c>
      <c r="BC24" s="53">
        <f>(AW24*1000/AM24)</f>
        <v>38.823529411764703</v>
      </c>
      <c r="BD24" s="53">
        <f>(BC24*(AL24-AU24)*0.0136)</f>
        <v>42.064</v>
      </c>
      <c r="BE24" s="53">
        <f>(BC24*(AR24-AO24)*0.0136)</f>
        <v>6.3359999999999994</v>
      </c>
      <c r="BF24" s="45">
        <v>1.1276948590381426</v>
      </c>
      <c r="BG24" s="45">
        <f>(AR24/BB24)</f>
        <v>0.18043117744610279</v>
      </c>
      <c r="BH24" s="45">
        <f>(AP24/BB24)</f>
        <v>0.29320066334991707</v>
      </c>
      <c r="BI24" s="45">
        <f>(BB24/AS24)</f>
        <v>5.2162629757785473</v>
      </c>
      <c r="BJ24" s="45">
        <f>(AO24/AU24)</f>
        <v>0.5</v>
      </c>
      <c r="BK24" s="45"/>
      <c r="BL24" s="42">
        <v>1</v>
      </c>
      <c r="BM24" s="25">
        <v>13</v>
      </c>
      <c r="BN24" s="42"/>
      <c r="BO24" s="25">
        <v>0</v>
      </c>
      <c r="BP24" s="25">
        <v>0</v>
      </c>
      <c r="BQ24" s="25">
        <v>1</v>
      </c>
      <c r="BR24" s="25">
        <v>0</v>
      </c>
      <c r="BS24" s="25">
        <v>65</v>
      </c>
      <c r="BT24" s="25"/>
      <c r="BU24" s="25"/>
      <c r="BV24" s="25"/>
      <c r="BW24" s="25"/>
      <c r="BX24" s="25"/>
      <c r="BY24" s="25"/>
      <c r="BZ24" s="25"/>
      <c r="CA24" s="54">
        <v>140</v>
      </c>
      <c r="CB24" s="54">
        <v>15</v>
      </c>
      <c r="CC24" s="50">
        <v>1.1200000000000001</v>
      </c>
      <c r="CD24" s="52">
        <v>71</v>
      </c>
      <c r="CE24" s="25"/>
      <c r="CF24" s="25"/>
      <c r="CG24" s="25"/>
      <c r="CH24" s="25"/>
      <c r="CI24" s="25"/>
      <c r="CJ24" s="12">
        <v>139.38775510204079</v>
      </c>
      <c r="CK24" s="56">
        <v>969.23826678617991</v>
      </c>
      <c r="CL24" s="67">
        <f>(CK24/CJ24*100)</f>
        <v>695.35395420970463</v>
      </c>
      <c r="CM24" s="42">
        <v>730.12165189999996</v>
      </c>
      <c r="CN24" s="18">
        <f>LN(CL24)</f>
        <v>6.5444210025550387</v>
      </c>
      <c r="CO24" s="18">
        <f>(CL24/CD24)</f>
        <v>9.793717664925417</v>
      </c>
      <c r="CP24" s="61">
        <v>986.9</v>
      </c>
      <c r="CQ24" s="49">
        <f>(CP24/CJ24*100)</f>
        <v>708.02489019033692</v>
      </c>
      <c r="CR24" s="63">
        <f>(CQ24/CD24)</f>
        <v>9.9721815519765755</v>
      </c>
      <c r="CS24" s="12">
        <v>1694.7150593089223</v>
      </c>
      <c r="CT24" s="19">
        <f>(CS24/CJ24*100)</f>
        <v>1215.8277877911744</v>
      </c>
      <c r="CU24" s="18">
        <f>LN(CT24)</f>
        <v>7.103180430614529</v>
      </c>
      <c r="CV24" s="51"/>
      <c r="CW24" s="36">
        <v>43350</v>
      </c>
      <c r="CX24" s="36"/>
      <c r="CY24" s="36"/>
      <c r="CZ24" s="36"/>
      <c r="DA24" s="42"/>
      <c r="DB24" s="36">
        <v>44821</v>
      </c>
      <c r="DC24" s="36">
        <v>44817</v>
      </c>
      <c r="DD24" s="25">
        <f>(DC24-CW24)</f>
        <v>1467</v>
      </c>
      <c r="DE24" s="25">
        <v>0</v>
      </c>
      <c r="DF24" s="25"/>
      <c r="DG24" s="25"/>
      <c r="DH24" s="25">
        <v>0</v>
      </c>
      <c r="DI24" s="25">
        <f>(DD24)</f>
        <v>1467</v>
      </c>
      <c r="DJ24" s="66">
        <v>0</v>
      </c>
      <c r="DK24" s="66">
        <v>0</v>
      </c>
      <c r="DL24" s="25">
        <v>0</v>
      </c>
    </row>
    <row r="25" spans="1:117" s="17" customFormat="1" ht="15.75" x14ac:dyDescent="0.25">
      <c r="A25" s="54">
        <v>1053</v>
      </c>
      <c r="B25" s="25">
        <v>89</v>
      </c>
      <c r="C25" s="25">
        <v>0</v>
      </c>
      <c r="D25" s="25">
        <v>1</v>
      </c>
      <c r="E25" s="25">
        <v>1</v>
      </c>
      <c r="F25" s="25">
        <v>2</v>
      </c>
      <c r="G25" s="25">
        <v>1</v>
      </c>
      <c r="H25" s="25">
        <v>0</v>
      </c>
      <c r="I25" s="25">
        <v>1</v>
      </c>
      <c r="J25" s="25">
        <v>3</v>
      </c>
      <c r="K25" s="25">
        <v>1</v>
      </c>
      <c r="L25" s="25">
        <v>1</v>
      </c>
      <c r="M25" s="25">
        <v>1</v>
      </c>
      <c r="N25" s="25">
        <v>1</v>
      </c>
      <c r="O25" s="25">
        <v>1</v>
      </c>
      <c r="P25" s="25">
        <v>0</v>
      </c>
      <c r="Q25" s="25"/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1</v>
      </c>
      <c r="AA25" s="25">
        <v>1</v>
      </c>
      <c r="AB25" s="25">
        <v>0</v>
      </c>
      <c r="AC25" s="25">
        <v>1</v>
      </c>
      <c r="AD25" s="25">
        <v>0</v>
      </c>
      <c r="AE25" s="25">
        <v>1</v>
      </c>
      <c r="AF25" s="25">
        <v>0</v>
      </c>
      <c r="AG25" s="25">
        <v>0</v>
      </c>
      <c r="AH25" s="25">
        <v>33.229999999999997</v>
      </c>
      <c r="AI25" s="25">
        <v>1.82</v>
      </c>
      <c r="AJ25" s="25">
        <v>161</v>
      </c>
      <c r="AK25" s="25">
        <v>74</v>
      </c>
      <c r="AL25" s="12">
        <f>(AJ25+2*AK25)/3</f>
        <v>103</v>
      </c>
      <c r="AM25" s="25">
        <v>65</v>
      </c>
      <c r="AN25" s="25">
        <v>1</v>
      </c>
      <c r="AO25" s="25">
        <v>2</v>
      </c>
      <c r="AP25" s="25">
        <v>30</v>
      </c>
      <c r="AQ25" s="25">
        <v>3</v>
      </c>
      <c r="AR25" s="25">
        <v>14</v>
      </c>
      <c r="AS25" s="25">
        <f>(AP25-AQ25)</f>
        <v>27</v>
      </c>
      <c r="AT25" s="53">
        <f>(AS25/AO25)</f>
        <v>13.5</v>
      </c>
      <c r="AU25" s="25">
        <v>6</v>
      </c>
      <c r="AV25" s="45">
        <v>3.83</v>
      </c>
      <c r="AW25" s="25">
        <v>2.1</v>
      </c>
      <c r="AX25" s="45">
        <f>(AL25*AW25/451)</f>
        <v>0.4796008869179601</v>
      </c>
      <c r="AY25" s="53">
        <f>((AR25-AU25)/AV25)</f>
        <v>2.0887728459530024</v>
      </c>
      <c r="AZ25" s="53">
        <f>((AR25-AU25)*80/AW25)</f>
        <v>304.76190476190476</v>
      </c>
      <c r="BA25" s="53">
        <f>((AL25-AO25)*80/AW25)</f>
        <v>3847.6190476190473</v>
      </c>
      <c r="BB25" s="53">
        <f>(AV25/AM25*1000)</f>
        <v>58.923076923076927</v>
      </c>
      <c r="BC25" s="53">
        <f>(AW25*1000/AM25)</f>
        <v>32.307692307692307</v>
      </c>
      <c r="BD25" s="53">
        <f>(BC25*(AL25-AU25)*0.0136)</f>
        <v>42.620307692307691</v>
      </c>
      <c r="BE25" s="53">
        <f>(BC25*(AR25-AO25)*0.0136)</f>
        <v>5.272615384615384</v>
      </c>
      <c r="BF25" s="45"/>
      <c r="BG25" s="45">
        <f>(AR25/BB25)</f>
        <v>0.23759791122715404</v>
      </c>
      <c r="BH25" s="45">
        <f>(AP25/BB25)</f>
        <v>0.50913838120104438</v>
      </c>
      <c r="BI25" s="45">
        <f>(BB25/AS25)</f>
        <v>2.1823361823361824</v>
      </c>
      <c r="BJ25" s="45">
        <f>(AO25/AU25)</f>
        <v>0.33333333333333331</v>
      </c>
      <c r="BK25" s="45"/>
      <c r="BL25" s="42">
        <v>0</v>
      </c>
      <c r="BM25" s="25"/>
      <c r="BN25" s="42"/>
      <c r="BO25" s="25"/>
      <c r="BP25" s="25"/>
      <c r="BQ25" s="25">
        <v>1</v>
      </c>
      <c r="BR25" s="25">
        <v>0</v>
      </c>
      <c r="BS25" s="25">
        <v>75</v>
      </c>
      <c r="BT25" s="25"/>
      <c r="BU25" s="25"/>
      <c r="BV25" s="25"/>
      <c r="BW25" s="25"/>
      <c r="BX25" s="25"/>
      <c r="BY25" s="25"/>
      <c r="BZ25" s="25"/>
      <c r="CA25" s="54">
        <v>143</v>
      </c>
      <c r="CB25" s="54">
        <v>26</v>
      </c>
      <c r="CC25" s="50">
        <v>2.11</v>
      </c>
      <c r="CD25" s="52">
        <v>20</v>
      </c>
      <c r="CE25" s="25">
        <v>203</v>
      </c>
      <c r="CF25" s="25">
        <v>1</v>
      </c>
      <c r="CG25" s="25"/>
      <c r="CH25" s="25"/>
      <c r="CI25" s="25">
        <v>2</v>
      </c>
      <c r="CJ25" s="12">
        <v>46.867346938775505</v>
      </c>
      <c r="CK25" s="56">
        <v>585.05829539942249</v>
      </c>
      <c r="CL25" s="67">
        <f>(CK25/CJ25*100)</f>
        <v>1248.3281721999435</v>
      </c>
      <c r="CM25" s="42">
        <v>1310.7445809999999</v>
      </c>
      <c r="CN25" s="18">
        <f>LN(CL25)</f>
        <v>7.1295604728553927</v>
      </c>
      <c r="CO25" s="18">
        <f>(CL25/CD25)</f>
        <v>62.416408609997177</v>
      </c>
      <c r="CP25" s="61">
        <v>305.60000000000002</v>
      </c>
      <c r="CQ25" s="49">
        <f>(CP25/CJ25*100)</f>
        <v>652.05312431961693</v>
      </c>
      <c r="CR25" s="63">
        <f>(CQ25/CD25)</f>
        <v>32.602656215980844</v>
      </c>
      <c r="CS25" s="12">
        <v>436.39734462068702</v>
      </c>
      <c r="CT25" s="19">
        <f>(CS25/CJ25*100)</f>
        <v>931.13302357560053</v>
      </c>
      <c r="CU25" s="18">
        <f>LN(CT25)</f>
        <v>6.8364021495360765</v>
      </c>
      <c r="CV25" s="51"/>
      <c r="CW25" s="36">
        <v>43369</v>
      </c>
      <c r="CX25" s="36"/>
      <c r="CY25" s="36"/>
      <c r="CZ25" s="36"/>
      <c r="DA25" s="42"/>
      <c r="DB25" s="36">
        <v>44821</v>
      </c>
      <c r="DC25" s="36">
        <v>44671</v>
      </c>
      <c r="DD25" s="25">
        <f>(DC25-CW25)</f>
        <v>1302</v>
      </c>
      <c r="DE25" s="25">
        <v>1</v>
      </c>
      <c r="DF25" s="36">
        <v>44671</v>
      </c>
      <c r="DG25" s="42">
        <f>(DF25-CW25)</f>
        <v>1302</v>
      </c>
      <c r="DH25" s="25">
        <v>1</v>
      </c>
      <c r="DI25" s="25">
        <f>(DD25)</f>
        <v>1302</v>
      </c>
      <c r="DJ25" s="66">
        <v>0</v>
      </c>
      <c r="DK25" s="65">
        <v>0</v>
      </c>
      <c r="DL25" s="25">
        <v>1</v>
      </c>
    </row>
    <row r="26" spans="1:117" s="17" customFormat="1" ht="15.75" x14ac:dyDescent="0.25">
      <c r="A26" s="54">
        <v>1054</v>
      </c>
      <c r="B26" s="25">
        <v>71</v>
      </c>
      <c r="C26" s="25">
        <v>0</v>
      </c>
      <c r="D26" s="25">
        <v>0</v>
      </c>
      <c r="E26" s="25">
        <v>1</v>
      </c>
      <c r="F26" s="25">
        <v>1</v>
      </c>
      <c r="G26" s="25">
        <v>1</v>
      </c>
      <c r="H26" s="25">
        <v>0</v>
      </c>
      <c r="I26" s="25">
        <v>1</v>
      </c>
      <c r="J26" s="25">
        <v>3</v>
      </c>
      <c r="K26" s="25">
        <v>0</v>
      </c>
      <c r="L26" s="25">
        <v>1</v>
      </c>
      <c r="M26" s="25">
        <v>1</v>
      </c>
      <c r="N26" s="25">
        <v>0</v>
      </c>
      <c r="O26" s="25">
        <v>1</v>
      </c>
      <c r="P26" s="25">
        <v>1</v>
      </c>
      <c r="Q26" s="25"/>
      <c r="R26" s="25">
        <v>1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1</v>
      </c>
      <c r="Z26" s="25">
        <v>1</v>
      </c>
      <c r="AA26" s="25">
        <v>1</v>
      </c>
      <c r="AB26" s="25">
        <v>1</v>
      </c>
      <c r="AC26" s="25">
        <v>1</v>
      </c>
      <c r="AD26" s="25">
        <v>0</v>
      </c>
      <c r="AE26" s="25">
        <v>1</v>
      </c>
      <c r="AF26" s="25">
        <v>0</v>
      </c>
      <c r="AG26" s="25">
        <v>0</v>
      </c>
      <c r="AH26" s="25">
        <v>34.090000000000003</v>
      </c>
      <c r="AI26" s="25">
        <v>2.0099999999999998</v>
      </c>
      <c r="AJ26" s="25">
        <v>111</v>
      </c>
      <c r="AK26" s="25">
        <v>67</v>
      </c>
      <c r="AL26" s="12">
        <f>(AJ26+2*AK26)/3</f>
        <v>81.666666666666671</v>
      </c>
      <c r="AM26" s="25">
        <v>73</v>
      </c>
      <c r="AN26" s="25">
        <v>1</v>
      </c>
      <c r="AO26" s="25">
        <v>11</v>
      </c>
      <c r="AP26" s="25">
        <v>48</v>
      </c>
      <c r="AQ26" s="25">
        <v>23</v>
      </c>
      <c r="AR26" s="25">
        <v>33</v>
      </c>
      <c r="AS26" s="25">
        <f>(AP26-AQ26)</f>
        <v>25</v>
      </c>
      <c r="AT26" s="53">
        <f>(AS26/AO26)</f>
        <v>2.2727272727272729</v>
      </c>
      <c r="AU26" s="25">
        <v>22</v>
      </c>
      <c r="AV26" s="45">
        <v>3.73</v>
      </c>
      <c r="AW26" s="25">
        <v>1.72</v>
      </c>
      <c r="AX26" s="45">
        <f>(AL26*AW26/451)</f>
        <v>0.31145602365114561</v>
      </c>
      <c r="AY26" s="53">
        <f>((AR26-AU26)/AV26)</f>
        <v>2.9490616621983916</v>
      </c>
      <c r="AZ26" s="53">
        <f>((AR26-AU26)*80/AW26)</f>
        <v>511.62790697674421</v>
      </c>
      <c r="BA26" s="53">
        <f>((AL26-AO26)*80/AW26)</f>
        <v>3286.8217054263569</v>
      </c>
      <c r="BB26" s="53">
        <f>(AV26/AM26*1000)</f>
        <v>51.095890410958901</v>
      </c>
      <c r="BC26" s="53">
        <f>(AW26*1000/AM26)</f>
        <v>23.561643835616437</v>
      </c>
      <c r="BD26" s="53">
        <f>(BC26*(AL26-AU26)*0.0136)</f>
        <v>19.119488584474883</v>
      </c>
      <c r="BE26" s="53">
        <f>(BC26*(AR26-AO26)*0.0136)</f>
        <v>7.049643835616437</v>
      </c>
      <c r="BF26" s="45"/>
      <c r="BG26" s="45">
        <f>(AR26/BB26)</f>
        <v>0.64584450402144777</v>
      </c>
      <c r="BH26" s="45">
        <f>(AP26/BB26)</f>
        <v>0.93941018766756035</v>
      </c>
      <c r="BI26" s="45">
        <f>(BB26/AS26)</f>
        <v>2.043835616438356</v>
      </c>
      <c r="BJ26" s="45">
        <f>(AO26/AU26)</f>
        <v>0.5</v>
      </c>
      <c r="BK26" s="45"/>
      <c r="BL26" s="42">
        <v>0</v>
      </c>
      <c r="BM26" s="25"/>
      <c r="BN26" s="42"/>
      <c r="BO26" s="25"/>
      <c r="BP26" s="25">
        <v>0</v>
      </c>
      <c r="BQ26" s="25">
        <v>1</v>
      </c>
      <c r="BR26" s="25">
        <v>0</v>
      </c>
      <c r="BS26" s="25">
        <v>25</v>
      </c>
      <c r="BT26" s="25">
        <v>7.5</v>
      </c>
      <c r="BU26" s="25">
        <v>5.8</v>
      </c>
      <c r="BV26" s="25">
        <v>0.25</v>
      </c>
      <c r="BW26" s="25">
        <v>5.4</v>
      </c>
      <c r="BX26" s="25">
        <v>40</v>
      </c>
      <c r="BY26" s="25">
        <v>1</v>
      </c>
      <c r="BZ26" s="25"/>
      <c r="CA26" s="54">
        <v>135</v>
      </c>
      <c r="CB26" s="54">
        <v>29</v>
      </c>
      <c r="CC26" s="50">
        <v>1.48</v>
      </c>
      <c r="CD26" s="52">
        <v>47</v>
      </c>
      <c r="CE26" s="25">
        <v>2478</v>
      </c>
      <c r="CF26" s="25">
        <v>1</v>
      </c>
      <c r="CG26" s="25"/>
      <c r="CH26" s="25"/>
      <c r="CI26" s="25">
        <v>3</v>
      </c>
      <c r="CJ26" s="12">
        <v>101.36734693877551</v>
      </c>
      <c r="CK26" s="56">
        <v>10231.284824681135</v>
      </c>
      <c r="CL26" s="67">
        <f>(CK26/CJ26*100)</f>
        <v>10093.274741481289</v>
      </c>
      <c r="CM26" s="42">
        <v>10597.938480000001</v>
      </c>
      <c r="CN26" s="18">
        <f>LN(CL26)</f>
        <v>9.2196246138612707</v>
      </c>
      <c r="CO26" s="18">
        <f>(CL26/CD26)</f>
        <v>214.75052641449551</v>
      </c>
      <c r="CP26" s="61">
        <v>1409.7</v>
      </c>
      <c r="CQ26" s="49">
        <f>(CP26/CJ26*100)</f>
        <v>1390.6845178175961</v>
      </c>
      <c r="CR26" s="63">
        <f>(CQ26/CD26)</f>
        <v>29.589032293991405</v>
      </c>
      <c r="CS26" s="12">
        <v>1880.7551352847206</v>
      </c>
      <c r="CT26" s="19">
        <f>(CS26/CJ26*100)</f>
        <v>1855.385577389799</v>
      </c>
      <c r="CU26" s="18">
        <f>LN(CT26)</f>
        <v>7.5258478118731231</v>
      </c>
      <c r="CV26" s="51"/>
      <c r="CW26" s="36">
        <v>43369</v>
      </c>
      <c r="CX26" s="36"/>
      <c r="CY26" s="36"/>
      <c r="CZ26" s="36"/>
      <c r="DA26" s="42"/>
      <c r="DB26" s="36">
        <v>44217</v>
      </c>
      <c r="DC26" s="36">
        <v>43455</v>
      </c>
      <c r="DD26" s="25">
        <f>(DC26-CW26)</f>
        <v>86</v>
      </c>
      <c r="DE26" s="25">
        <v>1</v>
      </c>
      <c r="DF26" s="36">
        <v>43455</v>
      </c>
      <c r="DG26" s="42">
        <f>(DF26-CW26)</f>
        <v>86</v>
      </c>
      <c r="DH26" s="42">
        <v>1</v>
      </c>
      <c r="DI26" s="25">
        <f>(DD26)</f>
        <v>86</v>
      </c>
      <c r="DJ26" s="65">
        <v>1</v>
      </c>
      <c r="DK26" s="65">
        <v>1</v>
      </c>
      <c r="DL26" s="25">
        <v>1</v>
      </c>
      <c r="DM26" s="17" t="s">
        <v>128</v>
      </c>
    </row>
    <row r="27" spans="1:117" s="17" customFormat="1" ht="15.75" x14ac:dyDescent="0.25">
      <c r="A27" s="54">
        <v>1055</v>
      </c>
      <c r="B27" s="25">
        <v>66</v>
      </c>
      <c r="C27" s="25">
        <v>1</v>
      </c>
      <c r="D27" s="25">
        <v>1</v>
      </c>
      <c r="E27" s="25">
        <v>1</v>
      </c>
      <c r="F27" s="25">
        <v>1</v>
      </c>
      <c r="G27" s="25">
        <v>1</v>
      </c>
      <c r="H27" s="25">
        <v>0</v>
      </c>
      <c r="I27" s="25">
        <v>0</v>
      </c>
      <c r="J27" s="25">
        <v>4</v>
      </c>
      <c r="K27" s="25">
        <v>1</v>
      </c>
      <c r="L27" s="25">
        <v>0</v>
      </c>
      <c r="M27" s="25">
        <v>0</v>
      </c>
      <c r="N27" s="25">
        <v>0</v>
      </c>
      <c r="O27" s="25">
        <v>1</v>
      </c>
      <c r="P27" s="25">
        <v>1</v>
      </c>
      <c r="Q27" s="25">
        <v>1</v>
      </c>
      <c r="R27" s="25">
        <v>1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1</v>
      </c>
      <c r="Z27" s="25">
        <v>1</v>
      </c>
      <c r="AA27" s="25">
        <v>0</v>
      </c>
      <c r="AB27" s="25">
        <v>1</v>
      </c>
      <c r="AC27" s="25">
        <v>1</v>
      </c>
      <c r="AD27" s="25">
        <v>0</v>
      </c>
      <c r="AE27" s="25">
        <v>1</v>
      </c>
      <c r="AF27" s="25">
        <v>0</v>
      </c>
      <c r="AG27" s="25">
        <v>0</v>
      </c>
      <c r="AH27" s="25">
        <v>18.5</v>
      </c>
      <c r="AI27" s="25">
        <v>1.33</v>
      </c>
      <c r="AJ27" s="25">
        <v>122</v>
      </c>
      <c r="AK27" s="25">
        <v>64</v>
      </c>
      <c r="AL27" s="12">
        <f>(AJ27+2*AK27)/3</f>
        <v>83.333333333333329</v>
      </c>
      <c r="AM27" s="25">
        <v>81</v>
      </c>
      <c r="AN27" s="25">
        <v>2</v>
      </c>
      <c r="AO27" s="25">
        <v>12</v>
      </c>
      <c r="AP27" s="25">
        <v>54</v>
      </c>
      <c r="AQ27" s="25">
        <v>20</v>
      </c>
      <c r="AR27" s="25">
        <v>37</v>
      </c>
      <c r="AS27" s="25">
        <f>(AP27-AQ27)</f>
        <v>34</v>
      </c>
      <c r="AT27" s="53">
        <f>(AS27/AO27)</f>
        <v>2.8333333333333335</v>
      </c>
      <c r="AU27" s="25">
        <v>22</v>
      </c>
      <c r="AV27" s="45">
        <v>2.59</v>
      </c>
      <c r="AW27" s="25">
        <v>1.95</v>
      </c>
      <c r="AX27" s="45">
        <f>(AL27*AW27/451)</f>
        <v>0.36031042128603102</v>
      </c>
      <c r="AY27" s="53">
        <f>((AR27-AU27)/AV27)</f>
        <v>5.7915057915057915</v>
      </c>
      <c r="AZ27" s="53">
        <f>((AR27-AU27)*80/AW27)</f>
        <v>615.38461538461536</v>
      </c>
      <c r="BA27" s="53">
        <f>((AL27-AO27)*80/AW27)</f>
        <v>2926.4957264957261</v>
      </c>
      <c r="BB27" s="53">
        <f>(AV27/AM27*1000)</f>
        <v>31.975308641975307</v>
      </c>
      <c r="BC27" s="53">
        <f>(AW27*1000/AM27)</f>
        <v>24.074074074074073</v>
      </c>
      <c r="BD27" s="53">
        <f>(BC27*(AL27-AU27)*0.0136)</f>
        <v>20.080987654320982</v>
      </c>
      <c r="BE27" s="53">
        <f>(BC27*(AR27-AO27)*0.0136)</f>
        <v>8.1851851851851851</v>
      </c>
      <c r="BF27" s="45"/>
      <c r="BG27" s="45">
        <f>(AR27/BB27)</f>
        <v>1.1571428571428573</v>
      </c>
      <c r="BH27" s="45">
        <f>(AP27/BB27)</f>
        <v>1.6888030888030889</v>
      </c>
      <c r="BI27" s="45">
        <f>(BB27/AS27)</f>
        <v>0.94045025417574435</v>
      </c>
      <c r="BJ27" s="45">
        <f>(AO27/AU27)</f>
        <v>0.54545454545454541</v>
      </c>
      <c r="BK27" s="45"/>
      <c r="BL27" s="42">
        <v>0</v>
      </c>
      <c r="BM27" s="25"/>
      <c r="BN27" s="42"/>
      <c r="BO27" s="25"/>
      <c r="BP27" s="25"/>
      <c r="BQ27" s="25">
        <v>1</v>
      </c>
      <c r="BR27" s="25">
        <v>0</v>
      </c>
      <c r="BS27" s="25">
        <v>25</v>
      </c>
      <c r="BT27" s="25">
        <v>5.3</v>
      </c>
      <c r="BU27" s="25">
        <v>4.7</v>
      </c>
      <c r="BV27" s="25">
        <v>0.27</v>
      </c>
      <c r="BW27" s="25">
        <v>3.9</v>
      </c>
      <c r="BX27" s="25">
        <v>58</v>
      </c>
      <c r="BY27" s="25">
        <v>1</v>
      </c>
      <c r="BZ27" s="25"/>
      <c r="CA27" s="54">
        <v>137</v>
      </c>
      <c r="CB27" s="54">
        <v>14</v>
      </c>
      <c r="CC27" s="50">
        <v>0.68</v>
      </c>
      <c r="CD27" s="52">
        <v>90</v>
      </c>
      <c r="CE27" s="25"/>
      <c r="CF27" s="25"/>
      <c r="CG27" s="25"/>
      <c r="CH27" s="25"/>
      <c r="CI27" s="25"/>
      <c r="CJ27" s="12">
        <v>333.97959183673464</v>
      </c>
      <c r="CK27" s="56">
        <v>25992.849081599667</v>
      </c>
      <c r="CL27" s="67">
        <f>(CK27/CJ27*100)</f>
        <v>7782.7656889604878</v>
      </c>
      <c r="CM27" s="42">
        <v>8171.9039730000004</v>
      </c>
      <c r="CN27" s="18">
        <f>LN(CL27)</f>
        <v>8.959667041014816</v>
      </c>
      <c r="CO27" s="18">
        <f>(CL27/CD27)</f>
        <v>86.4751743217832</v>
      </c>
      <c r="CP27" s="61">
        <v>10007.5</v>
      </c>
      <c r="CQ27" s="49">
        <f>(CP27/CJ27*100)</f>
        <v>2996.4405743965785</v>
      </c>
      <c r="CR27" s="63">
        <f>(CQ27/CD27)</f>
        <v>33.293784159961987</v>
      </c>
      <c r="CS27" s="12">
        <v>2160.0039308670548</v>
      </c>
      <c r="CT27" s="19">
        <f>(CS27/CJ27*100)</f>
        <v>646.74728146951236</v>
      </c>
      <c r="CU27" s="18">
        <f>LN(CT27)</f>
        <v>6.4719556176858504</v>
      </c>
      <c r="CV27" s="51"/>
      <c r="CW27" s="36">
        <v>43370</v>
      </c>
      <c r="CX27" s="36"/>
      <c r="CY27" s="36"/>
      <c r="CZ27" s="36"/>
      <c r="DA27" s="42"/>
      <c r="DB27" s="36">
        <v>44821</v>
      </c>
      <c r="DC27" s="36">
        <v>44538</v>
      </c>
      <c r="DD27" s="25">
        <f>(DC27-CW27)</f>
        <v>1168</v>
      </c>
      <c r="DE27" s="25">
        <v>1</v>
      </c>
      <c r="DF27" s="36">
        <v>44538</v>
      </c>
      <c r="DG27" s="25">
        <f>(DF27-CW27)</f>
        <v>1168</v>
      </c>
      <c r="DH27" s="25">
        <v>1</v>
      </c>
      <c r="DI27" s="25">
        <f>(DD27)</f>
        <v>1168</v>
      </c>
      <c r="DJ27" s="65">
        <v>1</v>
      </c>
      <c r="DK27" s="65">
        <v>1</v>
      </c>
      <c r="DL27" s="25">
        <v>1</v>
      </c>
      <c r="DM27" s="17" t="s">
        <v>164</v>
      </c>
    </row>
    <row r="28" spans="1:117" s="17" customFormat="1" ht="15.75" x14ac:dyDescent="0.25">
      <c r="A28" s="54">
        <v>1056</v>
      </c>
      <c r="B28" s="25">
        <v>73</v>
      </c>
      <c r="C28" s="25">
        <v>0</v>
      </c>
      <c r="D28" s="25">
        <v>1</v>
      </c>
      <c r="E28" s="25">
        <v>1</v>
      </c>
      <c r="F28" s="25">
        <v>2</v>
      </c>
      <c r="G28" s="25">
        <v>1</v>
      </c>
      <c r="H28" s="25">
        <v>0</v>
      </c>
      <c r="I28" s="25">
        <v>1</v>
      </c>
      <c r="J28" s="25">
        <v>2</v>
      </c>
      <c r="K28" s="25">
        <v>1</v>
      </c>
      <c r="L28" s="25">
        <v>1</v>
      </c>
      <c r="M28" s="25">
        <v>1</v>
      </c>
      <c r="N28" s="25">
        <v>1</v>
      </c>
      <c r="O28" s="25">
        <v>1</v>
      </c>
      <c r="P28" s="25">
        <v>0</v>
      </c>
      <c r="Q28" s="25"/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1</v>
      </c>
      <c r="AA28" s="25">
        <v>1</v>
      </c>
      <c r="AB28" s="25">
        <v>0</v>
      </c>
      <c r="AC28" s="25">
        <v>1</v>
      </c>
      <c r="AD28" s="25">
        <v>0</v>
      </c>
      <c r="AE28" s="25">
        <v>1</v>
      </c>
      <c r="AF28" s="25">
        <v>0</v>
      </c>
      <c r="AG28" s="25">
        <v>2</v>
      </c>
      <c r="AH28" s="25">
        <v>32.799999999999997</v>
      </c>
      <c r="AI28" s="25">
        <v>1.89</v>
      </c>
      <c r="AJ28" s="25">
        <v>117</v>
      </c>
      <c r="AK28" s="25">
        <v>43</v>
      </c>
      <c r="AL28" s="12">
        <f>(AJ28+2*AK28)/3</f>
        <v>67.666666666666671</v>
      </c>
      <c r="AM28" s="25">
        <v>72</v>
      </c>
      <c r="AN28" s="25">
        <v>1</v>
      </c>
      <c r="AO28" s="25">
        <v>3</v>
      </c>
      <c r="AP28" s="25">
        <v>33</v>
      </c>
      <c r="AQ28" s="25">
        <v>6</v>
      </c>
      <c r="AR28" s="25">
        <v>17</v>
      </c>
      <c r="AS28" s="25">
        <f>(AP28-AQ28)</f>
        <v>27</v>
      </c>
      <c r="AT28" s="53">
        <f>(AS28/AO28)</f>
        <v>9</v>
      </c>
      <c r="AU28" s="25">
        <v>7</v>
      </c>
      <c r="AV28" s="45">
        <v>5.0599999999999996</v>
      </c>
      <c r="AW28" s="25">
        <v>2.68</v>
      </c>
      <c r="AX28" s="45">
        <f>(AL28*AW28/451)</f>
        <v>0.40209903917220996</v>
      </c>
      <c r="AY28" s="53">
        <f>((AR28-AU28)/AV28)</f>
        <v>1.9762845849802373</v>
      </c>
      <c r="AZ28" s="53">
        <f>((AR28-AU28)*80/AW28)</f>
        <v>298.50746268656712</v>
      </c>
      <c r="BA28" s="53">
        <f>((AL28-AO28)*80/AW28)</f>
        <v>1930.3482587064677</v>
      </c>
      <c r="BB28" s="53">
        <f>(AV28/AM28*1000)</f>
        <v>70.277777777777771</v>
      </c>
      <c r="BC28" s="53">
        <f>(AW28*1000/AM28)</f>
        <v>37.222222222222221</v>
      </c>
      <c r="BD28" s="53">
        <f>(BC28*(AL28-AU28)*0.0136)</f>
        <v>30.710814814814814</v>
      </c>
      <c r="BE28" s="53">
        <f>(BC28*(AR28-AO28)*0.0136)</f>
        <v>7.0871111111111107</v>
      </c>
      <c r="BF28" s="45">
        <v>2.4047430830039529</v>
      </c>
      <c r="BG28" s="45">
        <f>(AR28/BB28)</f>
        <v>0.24189723320158105</v>
      </c>
      <c r="BH28" s="45">
        <f>(AP28/BB28)</f>
        <v>0.46956521739130441</v>
      </c>
      <c r="BI28" s="45">
        <f>(BB28/AS28)</f>
        <v>2.6028806584362139</v>
      </c>
      <c r="BJ28" s="45">
        <f>(AO28/AU28)</f>
        <v>0.42857142857142855</v>
      </c>
      <c r="BK28" s="45"/>
      <c r="BL28" s="42">
        <v>1</v>
      </c>
      <c r="BM28" s="25">
        <v>15</v>
      </c>
      <c r="BN28" s="42"/>
      <c r="BO28" s="25">
        <v>3</v>
      </c>
      <c r="BP28" s="25">
        <v>0</v>
      </c>
      <c r="BQ28" s="25">
        <v>1</v>
      </c>
      <c r="BR28" s="25">
        <v>0</v>
      </c>
      <c r="BS28" s="25">
        <v>70</v>
      </c>
      <c r="BT28" s="25">
        <v>3.8</v>
      </c>
      <c r="BU28" s="25">
        <v>2.4</v>
      </c>
      <c r="BV28" s="25">
        <v>0.49</v>
      </c>
      <c r="BW28" s="25">
        <v>4.0999999999999996</v>
      </c>
      <c r="BX28" s="25">
        <v>29.3</v>
      </c>
      <c r="BY28" s="25">
        <v>0</v>
      </c>
      <c r="BZ28" s="25"/>
      <c r="CA28" s="54">
        <v>136</v>
      </c>
      <c r="CB28" s="54">
        <v>25</v>
      </c>
      <c r="CC28" s="50">
        <v>1.75</v>
      </c>
      <c r="CD28" s="52">
        <v>28</v>
      </c>
      <c r="CE28" s="25">
        <v>187</v>
      </c>
      <c r="CF28" s="25">
        <v>1</v>
      </c>
      <c r="CG28" s="25"/>
      <c r="CH28" s="25"/>
      <c r="CI28" s="25">
        <v>1</v>
      </c>
      <c r="CJ28" s="12">
        <v>54.234693877551024</v>
      </c>
      <c r="CK28" s="56">
        <v>778.30863753133929</v>
      </c>
      <c r="CL28" s="67">
        <f>(CK28/CJ28*100)</f>
        <v>1435.075192437841</v>
      </c>
      <c r="CM28" s="42">
        <v>1506.8289520000001</v>
      </c>
      <c r="CN28" s="18">
        <f>LN(CL28)</f>
        <v>7.2689725257323339</v>
      </c>
      <c r="CO28" s="18">
        <f>(CL28/CD28)</f>
        <v>51.252685444208609</v>
      </c>
      <c r="CP28" s="61">
        <v>547</v>
      </c>
      <c r="CQ28" s="49">
        <f>(CP28/CJ28*100)</f>
        <v>1008.5794920037629</v>
      </c>
      <c r="CR28" s="63">
        <f>(CQ28/CD28)</f>
        <v>36.020696142991532</v>
      </c>
      <c r="CS28" s="12">
        <v>714.51405049120115</v>
      </c>
      <c r="CT28" s="19">
        <f>(CS28/CJ28*100)</f>
        <v>1317.4482962960999</v>
      </c>
      <c r="CU28" s="18">
        <f>LN(CT28)</f>
        <v>7.1834520358474325</v>
      </c>
      <c r="CV28" s="51"/>
      <c r="CW28" s="36">
        <v>43370</v>
      </c>
      <c r="CX28" s="36"/>
      <c r="CY28" s="36"/>
      <c r="CZ28" s="36"/>
      <c r="DA28" s="42"/>
      <c r="DB28" s="36">
        <v>44821</v>
      </c>
      <c r="DC28" s="36">
        <v>44785</v>
      </c>
      <c r="DD28" s="25">
        <f>(DC28-CW28)</f>
        <v>1415</v>
      </c>
      <c r="DE28" s="25">
        <v>0</v>
      </c>
      <c r="DF28" s="25"/>
      <c r="DG28" s="25"/>
      <c r="DH28" s="25">
        <v>0</v>
      </c>
      <c r="DI28" s="25">
        <f>(DD28)</f>
        <v>1415</v>
      </c>
      <c r="DJ28" s="65">
        <v>0</v>
      </c>
      <c r="DK28" s="65">
        <v>1</v>
      </c>
      <c r="DL28" s="25">
        <v>1</v>
      </c>
    </row>
    <row r="29" spans="1:117" s="17" customFormat="1" ht="15.75" x14ac:dyDescent="0.25">
      <c r="A29" s="54">
        <v>1060</v>
      </c>
      <c r="B29" s="25">
        <v>78</v>
      </c>
      <c r="C29" s="25">
        <v>0</v>
      </c>
      <c r="D29" s="25">
        <v>1</v>
      </c>
      <c r="E29" s="25">
        <v>1</v>
      </c>
      <c r="F29" s="25">
        <v>2</v>
      </c>
      <c r="G29" s="25">
        <v>1</v>
      </c>
      <c r="H29" s="25">
        <v>0</v>
      </c>
      <c r="I29" s="25">
        <v>1</v>
      </c>
      <c r="J29" s="25">
        <v>3</v>
      </c>
      <c r="K29" s="25">
        <v>1</v>
      </c>
      <c r="L29" s="25">
        <v>0</v>
      </c>
      <c r="M29" s="25">
        <v>1</v>
      </c>
      <c r="N29" s="25">
        <v>0</v>
      </c>
      <c r="O29" s="25">
        <v>1</v>
      </c>
      <c r="P29" s="25">
        <v>0</v>
      </c>
      <c r="Q29" s="25"/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1</v>
      </c>
      <c r="AA29" s="25">
        <v>1</v>
      </c>
      <c r="AB29" s="25">
        <v>1</v>
      </c>
      <c r="AC29" s="25">
        <v>0</v>
      </c>
      <c r="AD29" s="25">
        <v>0</v>
      </c>
      <c r="AE29" s="25">
        <v>1</v>
      </c>
      <c r="AF29" s="25">
        <v>0</v>
      </c>
      <c r="AG29" s="25">
        <v>0</v>
      </c>
      <c r="AH29" s="25">
        <v>35.6</v>
      </c>
      <c r="AI29" s="25">
        <v>1.95</v>
      </c>
      <c r="AJ29" s="25">
        <v>136</v>
      </c>
      <c r="AK29" s="25">
        <v>70</v>
      </c>
      <c r="AL29" s="12">
        <f>(AJ29+2*AK29)/3</f>
        <v>92</v>
      </c>
      <c r="AM29" s="25">
        <v>60</v>
      </c>
      <c r="AN29" s="25">
        <v>1</v>
      </c>
      <c r="AO29" s="25">
        <v>2</v>
      </c>
      <c r="AP29" s="25">
        <v>37</v>
      </c>
      <c r="AQ29" s="25">
        <v>23</v>
      </c>
      <c r="AR29" s="25">
        <v>29</v>
      </c>
      <c r="AS29" s="25">
        <f>(AP29-AQ29)</f>
        <v>14</v>
      </c>
      <c r="AT29" s="53">
        <f>(AS29/AO29)</f>
        <v>7</v>
      </c>
      <c r="AU29" s="25">
        <v>17</v>
      </c>
      <c r="AV29" s="45">
        <v>6.75</v>
      </c>
      <c r="AW29" s="25">
        <v>3.46</v>
      </c>
      <c r="AX29" s="45">
        <f>(AL29*AW29/451)</f>
        <v>0.70580931263858093</v>
      </c>
      <c r="AY29" s="53">
        <f>((AR29-AU29)/AV29)</f>
        <v>1.7777777777777777</v>
      </c>
      <c r="AZ29" s="53">
        <f>((AR29-AU29)*80/AW29)</f>
        <v>277.45664739884393</v>
      </c>
      <c r="BA29" s="53">
        <f>((AL29-AO29)*80/AW29)</f>
        <v>2080.9248554913297</v>
      </c>
      <c r="BB29" s="53">
        <f>(AV29/AM29*1000)</f>
        <v>112.5</v>
      </c>
      <c r="BC29" s="53">
        <f>(AW29*1000/AM29)</f>
        <v>57.666666666666664</v>
      </c>
      <c r="BD29" s="53">
        <f>(BC29*(AL29-AU29)*0.0136)</f>
        <v>58.819999999999993</v>
      </c>
      <c r="BE29" s="53">
        <f>(BC29*(AR29-AO29)*0.0136)</f>
        <v>21.1752</v>
      </c>
      <c r="BF29" s="45">
        <v>1.4666666666666666</v>
      </c>
      <c r="BG29" s="45">
        <f>(AR29/BB29)</f>
        <v>0.25777777777777777</v>
      </c>
      <c r="BH29" s="45">
        <f>(AP29/BB29)</f>
        <v>0.3288888888888889</v>
      </c>
      <c r="BI29" s="45">
        <f>(BB29/AS29)</f>
        <v>8.0357142857142865</v>
      </c>
      <c r="BJ29" s="45">
        <f>(AO29/AU29)</f>
        <v>0.11764705882352941</v>
      </c>
      <c r="BK29" s="45"/>
      <c r="BL29" s="42">
        <v>1</v>
      </c>
      <c r="BM29" s="25">
        <v>17</v>
      </c>
      <c r="BN29" s="42"/>
      <c r="BO29" s="25">
        <v>0</v>
      </c>
      <c r="BP29" s="25">
        <v>0</v>
      </c>
      <c r="BQ29" s="25">
        <v>1</v>
      </c>
      <c r="BR29" s="25">
        <v>0</v>
      </c>
      <c r="BS29" s="25">
        <v>65</v>
      </c>
      <c r="BT29" s="25">
        <v>4.9000000000000004</v>
      </c>
      <c r="BU29" s="25">
        <v>2.7</v>
      </c>
      <c r="BV29" s="25">
        <v>0.51</v>
      </c>
      <c r="BW29" s="25">
        <v>4.7</v>
      </c>
      <c r="BX29" s="25"/>
      <c r="BY29" s="25"/>
      <c r="BZ29" s="25">
        <v>1</v>
      </c>
      <c r="CA29" s="54">
        <v>137</v>
      </c>
      <c r="CB29" s="54">
        <v>26</v>
      </c>
      <c r="CC29" s="50">
        <v>1.3</v>
      </c>
      <c r="CD29" s="52">
        <v>39</v>
      </c>
      <c r="CE29" s="25"/>
      <c r="CF29" s="25"/>
      <c r="CG29" s="25"/>
      <c r="CH29" s="25"/>
      <c r="CI29" s="25"/>
      <c r="CJ29" s="12">
        <v>144.48979591836735</v>
      </c>
      <c r="CK29" s="56">
        <v>3113.3482113800515</v>
      </c>
      <c r="CL29" s="67">
        <f>(CK29/CJ29*100)</f>
        <v>2154.7183948816742</v>
      </c>
      <c r="CM29" s="42">
        <v>2262.454315</v>
      </c>
      <c r="CN29" s="18">
        <f>LN(CL29)</f>
        <v>7.6754153187701748</v>
      </c>
      <c r="CO29" s="18">
        <f>(CL29/CD29)</f>
        <v>55.249189612350619</v>
      </c>
      <c r="CP29" s="61">
        <v>1094.5</v>
      </c>
      <c r="CQ29" s="49">
        <f>(CP29/CJ29*100)</f>
        <v>757.49293785310726</v>
      </c>
      <c r="CR29" s="63">
        <f>(CQ29/CD29)</f>
        <v>19.422895842387366</v>
      </c>
      <c r="CS29" s="12">
        <v>1713.3945395539565</v>
      </c>
      <c r="CT29" s="19">
        <f>(CS29/CJ29*100)</f>
        <v>1185.8239044935574</v>
      </c>
      <c r="CU29" s="18">
        <f>LN(CT29)</f>
        <v>7.0781930900290577</v>
      </c>
      <c r="CV29" s="51"/>
      <c r="CW29" s="36">
        <v>43396</v>
      </c>
      <c r="CX29" s="36"/>
      <c r="CY29" s="36"/>
      <c r="CZ29" s="36"/>
      <c r="DA29" s="42"/>
      <c r="DB29" s="36">
        <v>44217</v>
      </c>
      <c r="DC29" s="36">
        <v>43738</v>
      </c>
      <c r="DD29" s="25">
        <f>(DC29-CW29)</f>
        <v>342</v>
      </c>
      <c r="DE29" s="25">
        <v>1</v>
      </c>
      <c r="DF29" s="36">
        <v>43738</v>
      </c>
      <c r="DG29" s="42">
        <f>(DF29-CW29)</f>
        <v>342</v>
      </c>
      <c r="DH29" s="42">
        <v>1</v>
      </c>
      <c r="DI29" s="25">
        <f>(DD29)</f>
        <v>342</v>
      </c>
      <c r="DJ29" s="65">
        <v>1</v>
      </c>
      <c r="DK29" s="65">
        <v>1</v>
      </c>
      <c r="DL29" s="25">
        <v>1</v>
      </c>
      <c r="DM29" s="17" t="s">
        <v>128</v>
      </c>
    </row>
    <row r="30" spans="1:117" s="17" customFormat="1" ht="15.75" x14ac:dyDescent="0.25">
      <c r="A30" s="54">
        <v>1061</v>
      </c>
      <c r="B30" s="25">
        <v>61</v>
      </c>
      <c r="C30" s="25">
        <v>0</v>
      </c>
      <c r="D30" s="25">
        <v>0</v>
      </c>
      <c r="E30" s="25">
        <v>1</v>
      </c>
      <c r="F30" s="25">
        <v>1</v>
      </c>
      <c r="G30" s="25">
        <v>0</v>
      </c>
      <c r="H30" s="25">
        <v>1</v>
      </c>
      <c r="I30" s="25">
        <v>0</v>
      </c>
      <c r="J30" s="25">
        <v>3</v>
      </c>
      <c r="K30" s="25">
        <v>1</v>
      </c>
      <c r="L30" s="25">
        <v>1</v>
      </c>
      <c r="M30" s="25">
        <v>1</v>
      </c>
      <c r="N30" s="25">
        <v>1</v>
      </c>
      <c r="O30" s="25">
        <v>0</v>
      </c>
      <c r="P30" s="25">
        <v>0</v>
      </c>
      <c r="Q30" s="25"/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1</v>
      </c>
      <c r="Z30" s="25">
        <v>2</v>
      </c>
      <c r="AA30" s="25">
        <v>1</v>
      </c>
      <c r="AB30" s="25">
        <v>1</v>
      </c>
      <c r="AC30" s="25">
        <v>1</v>
      </c>
      <c r="AD30" s="25">
        <v>0</v>
      </c>
      <c r="AE30" s="25">
        <v>1</v>
      </c>
      <c r="AF30" s="25">
        <v>0</v>
      </c>
      <c r="AG30" s="25">
        <v>0</v>
      </c>
      <c r="AH30" s="25">
        <v>33.4</v>
      </c>
      <c r="AI30" s="25">
        <v>2.27</v>
      </c>
      <c r="AJ30" s="25">
        <v>129</v>
      </c>
      <c r="AK30" s="25">
        <v>71</v>
      </c>
      <c r="AL30" s="12">
        <f>(AJ30+2*AK30)/3</f>
        <v>90.333333333333329</v>
      </c>
      <c r="AM30" s="25">
        <v>93</v>
      </c>
      <c r="AN30" s="25">
        <v>1</v>
      </c>
      <c r="AO30" s="25">
        <v>10</v>
      </c>
      <c r="AP30" s="25">
        <v>32</v>
      </c>
      <c r="AQ30" s="25">
        <v>20</v>
      </c>
      <c r="AR30" s="25">
        <v>24</v>
      </c>
      <c r="AS30" s="25">
        <f>(AP30-AQ30)</f>
        <v>12</v>
      </c>
      <c r="AT30" s="53">
        <f>(AS30/AO30)</f>
        <v>1.2</v>
      </c>
      <c r="AU30" s="25">
        <v>15</v>
      </c>
      <c r="AV30" s="45">
        <v>5.05</v>
      </c>
      <c r="AW30" s="25">
        <v>2.2200000000000002</v>
      </c>
      <c r="AX30" s="45">
        <f>(AL30*AW30/451)</f>
        <v>0.44465631929046567</v>
      </c>
      <c r="AY30" s="53">
        <f>((AR30-AU30)/AV30)</f>
        <v>1.7821782178217822</v>
      </c>
      <c r="AZ30" s="53">
        <f>((AR30-AU30)*80/AW30)</f>
        <v>324.32432432432432</v>
      </c>
      <c r="BA30" s="53">
        <f>((AL30-AO30)*80/AW30)</f>
        <v>2894.8948948948942</v>
      </c>
      <c r="BB30" s="53">
        <f>(AV30/AM30*1000)</f>
        <v>54.3010752688172</v>
      </c>
      <c r="BC30" s="53">
        <f>(AW30*1000/AM30)</f>
        <v>23.870967741935484</v>
      </c>
      <c r="BD30" s="53">
        <f>(BC30*(AL30-AU30)*0.0136)</f>
        <v>24.456602150537634</v>
      </c>
      <c r="BE30" s="53">
        <f>(BC30*(AR30-AO30)*0.0136)</f>
        <v>4.5450322580645155</v>
      </c>
      <c r="BF30" s="45">
        <v>2.0994059405940595</v>
      </c>
      <c r="BG30" s="45">
        <f>(AR30/BB30)</f>
        <v>0.44198019801980198</v>
      </c>
      <c r="BH30" s="45">
        <f>(AP30/BB30)</f>
        <v>0.58930693069306939</v>
      </c>
      <c r="BI30" s="45">
        <f>(BB30/AS30)</f>
        <v>4.5250896057347667</v>
      </c>
      <c r="BJ30" s="45">
        <f>(AO30/AU30)</f>
        <v>0.66666666666666663</v>
      </c>
      <c r="BK30" s="45"/>
      <c r="BL30" s="42">
        <v>1</v>
      </c>
      <c r="BM30" s="25">
        <v>22</v>
      </c>
      <c r="BN30" s="42"/>
      <c r="BO30" s="25">
        <v>3</v>
      </c>
      <c r="BP30" s="25">
        <v>0</v>
      </c>
      <c r="BQ30" s="25">
        <v>1</v>
      </c>
      <c r="BR30" s="25">
        <v>0</v>
      </c>
      <c r="BS30" s="25">
        <v>25</v>
      </c>
      <c r="BT30" s="25"/>
      <c r="BU30" s="25"/>
      <c r="BV30" s="25"/>
      <c r="BW30" s="25"/>
      <c r="BX30" s="25"/>
      <c r="BY30" s="25"/>
      <c r="BZ30" s="25"/>
      <c r="CA30" s="54">
        <v>139</v>
      </c>
      <c r="CB30" s="54">
        <v>35</v>
      </c>
      <c r="CC30" s="50">
        <v>1.58</v>
      </c>
      <c r="CD30" s="52">
        <v>47</v>
      </c>
      <c r="CE30" s="25">
        <v>399</v>
      </c>
      <c r="CF30" s="25">
        <v>1</v>
      </c>
      <c r="CG30" s="25"/>
      <c r="CH30" s="25"/>
      <c r="CI30" s="25">
        <v>2</v>
      </c>
      <c r="CJ30" s="12">
        <v>64.918367346938751</v>
      </c>
      <c r="CK30" s="56">
        <v>811.38121848108392</v>
      </c>
      <c r="CL30" s="67">
        <f>(CK30/CJ30*100)</f>
        <v>1249.8484660664296</v>
      </c>
      <c r="CM30" s="42">
        <v>1312.3408890000001</v>
      </c>
      <c r="CN30" s="18">
        <f>LN(CL30)</f>
        <v>7.1307775958008861</v>
      </c>
      <c r="CO30" s="18">
        <f>(CL30/CD30)</f>
        <v>26.592520554604885</v>
      </c>
      <c r="CP30" s="61">
        <v>898.3</v>
      </c>
      <c r="CQ30" s="49">
        <f>(CP30/CJ30*100)</f>
        <v>1383.7378182961338</v>
      </c>
      <c r="CR30" s="63">
        <f>(CQ30/CD30)</f>
        <v>29.441230176513486</v>
      </c>
      <c r="CS30" s="12">
        <v>963.57378709166153</v>
      </c>
      <c r="CT30" s="19">
        <f>(CS30/CJ30*100)</f>
        <v>1484.285305485427</v>
      </c>
      <c r="CU30" s="18">
        <f>LN(CT30)</f>
        <v>7.3026886596190561</v>
      </c>
      <c r="CV30" s="51"/>
      <c r="CW30" s="36">
        <v>43397</v>
      </c>
      <c r="CX30" s="36"/>
      <c r="CY30" s="36"/>
      <c r="CZ30" s="36"/>
      <c r="DA30" s="42"/>
      <c r="DB30" s="36">
        <v>44821</v>
      </c>
      <c r="DC30" s="36">
        <v>44818</v>
      </c>
      <c r="DD30" s="25">
        <f>(DC30-CW30)</f>
        <v>1421</v>
      </c>
      <c r="DE30" s="25">
        <v>0</v>
      </c>
      <c r="DF30" s="25"/>
      <c r="DG30" s="25"/>
      <c r="DH30" s="25">
        <v>0</v>
      </c>
      <c r="DI30" s="25">
        <f>(DD30)</f>
        <v>1421</v>
      </c>
      <c r="DJ30" s="66">
        <v>0</v>
      </c>
      <c r="DK30" s="65">
        <v>0</v>
      </c>
      <c r="DL30" s="25">
        <v>1</v>
      </c>
    </row>
    <row r="31" spans="1:117" s="17" customFormat="1" ht="15.75" x14ac:dyDescent="0.25">
      <c r="A31" s="54">
        <v>1063</v>
      </c>
      <c r="B31" s="25">
        <v>65</v>
      </c>
      <c r="C31" s="25">
        <v>0</v>
      </c>
      <c r="D31" s="25">
        <v>0</v>
      </c>
      <c r="E31" s="25">
        <v>1</v>
      </c>
      <c r="F31" s="25">
        <v>1</v>
      </c>
      <c r="G31" s="25">
        <v>1</v>
      </c>
      <c r="H31" s="25">
        <v>0</v>
      </c>
      <c r="I31" s="25">
        <v>0</v>
      </c>
      <c r="J31" s="25">
        <v>4</v>
      </c>
      <c r="K31" s="25">
        <v>1</v>
      </c>
      <c r="L31" s="25">
        <v>1</v>
      </c>
      <c r="M31" s="25">
        <v>1</v>
      </c>
      <c r="N31" s="25">
        <v>0</v>
      </c>
      <c r="O31" s="25">
        <v>0</v>
      </c>
      <c r="P31" s="25">
        <v>0</v>
      </c>
      <c r="Q31" s="25"/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1</v>
      </c>
      <c r="AA31" s="25">
        <v>1</v>
      </c>
      <c r="AB31" s="25">
        <v>1</v>
      </c>
      <c r="AC31" s="25">
        <v>1</v>
      </c>
      <c r="AD31" s="25">
        <v>0</v>
      </c>
      <c r="AE31" s="25">
        <v>1</v>
      </c>
      <c r="AF31" s="25">
        <v>0</v>
      </c>
      <c r="AG31" s="25">
        <v>0</v>
      </c>
      <c r="AH31" s="25">
        <v>30.5</v>
      </c>
      <c r="AI31" s="25">
        <v>2.0299999999999998</v>
      </c>
      <c r="AJ31" s="25">
        <v>83</v>
      </c>
      <c r="AK31" s="25">
        <v>61</v>
      </c>
      <c r="AL31" s="12">
        <f>(AJ31+2*AK31)/3</f>
        <v>68.333333333333329</v>
      </c>
      <c r="AM31" s="25">
        <v>81</v>
      </c>
      <c r="AN31" s="25">
        <v>1</v>
      </c>
      <c r="AO31" s="25">
        <v>11</v>
      </c>
      <c r="AP31" s="25">
        <v>53</v>
      </c>
      <c r="AQ31" s="25">
        <v>23</v>
      </c>
      <c r="AR31" s="25">
        <v>35</v>
      </c>
      <c r="AS31" s="25">
        <f>(AP31-AQ31)</f>
        <v>30</v>
      </c>
      <c r="AT31" s="53">
        <f>(AS31/AO31)</f>
        <v>2.7272727272727271</v>
      </c>
      <c r="AU31" s="25">
        <v>23</v>
      </c>
      <c r="AV31" s="45">
        <v>4.72</v>
      </c>
      <c r="AW31" s="25">
        <v>2.3199999999999998</v>
      </c>
      <c r="AX31" s="45">
        <f>(AL31*AW31/451)</f>
        <v>0.35151515151515145</v>
      </c>
      <c r="AY31" s="53">
        <f>((AR31-AU31)/AV31)</f>
        <v>2.5423728813559325</v>
      </c>
      <c r="AZ31" s="53">
        <f>((AR31-AU31)*80/AW31)</f>
        <v>413.79310344827587</v>
      </c>
      <c r="BA31" s="53">
        <f>((AL31-AO31)*80/AW31)</f>
        <v>1977.0114942528735</v>
      </c>
      <c r="BB31" s="53">
        <f>(AV31/AM31*1000)</f>
        <v>58.271604938271601</v>
      </c>
      <c r="BC31" s="53">
        <f>(AW31*1000/AM31)</f>
        <v>28.641975308641975</v>
      </c>
      <c r="BD31" s="53">
        <f>(BC31*(AL31-AU31)*0.0136)</f>
        <v>17.658732510288061</v>
      </c>
      <c r="BE31" s="53">
        <f>(BC31*(AR31-AO31)*0.0136)</f>
        <v>9.3487407407407392</v>
      </c>
      <c r="BF31" s="45"/>
      <c r="BG31" s="45">
        <f>(AR31/BB31)</f>
        <v>0.60063559322033899</v>
      </c>
      <c r="BH31" s="45">
        <f>(AP31/BB31)</f>
        <v>0.9095338983050848</v>
      </c>
      <c r="BI31" s="45">
        <f>(BB31/AS31)</f>
        <v>1.94238683127572</v>
      </c>
      <c r="BJ31" s="45">
        <f>(AO31/AU31)</f>
        <v>0.47826086956521741</v>
      </c>
      <c r="BK31" s="45"/>
      <c r="BL31" s="42">
        <v>0</v>
      </c>
      <c r="BM31" s="25"/>
      <c r="BN31" s="42"/>
      <c r="BO31" s="25"/>
      <c r="BP31" s="25">
        <v>0</v>
      </c>
      <c r="BQ31" s="25">
        <v>1</v>
      </c>
      <c r="BR31" s="25">
        <v>0</v>
      </c>
      <c r="BS31" s="25">
        <v>30</v>
      </c>
      <c r="BT31" s="25">
        <v>6.7</v>
      </c>
      <c r="BU31" s="25">
        <v>6.1</v>
      </c>
      <c r="BV31" s="25">
        <v>0.32</v>
      </c>
      <c r="BW31" s="25">
        <v>5.5</v>
      </c>
      <c r="BX31" s="25">
        <v>42</v>
      </c>
      <c r="BY31" s="25">
        <v>1</v>
      </c>
      <c r="BZ31" s="25"/>
      <c r="CA31" s="54">
        <v>131</v>
      </c>
      <c r="CB31" s="54">
        <v>18</v>
      </c>
      <c r="CC31" s="50">
        <v>0.97</v>
      </c>
      <c r="CD31" s="52">
        <v>82</v>
      </c>
      <c r="CE31" s="25">
        <v>758</v>
      </c>
      <c r="CF31" s="25">
        <v>1</v>
      </c>
      <c r="CG31" s="25"/>
      <c r="CH31" s="25"/>
      <c r="CI31" s="25">
        <v>2</v>
      </c>
      <c r="CJ31" s="12">
        <v>17.785714285714292</v>
      </c>
      <c r="CK31" s="56">
        <v>552.20567777248255</v>
      </c>
      <c r="CL31" s="67">
        <f>(CK31/CJ31*100)</f>
        <v>3104.7708790420697</v>
      </c>
      <c r="CM31" s="42">
        <v>3260.009423</v>
      </c>
      <c r="CN31" s="18">
        <f>LN(CL31)</f>
        <v>8.0406952006761543</v>
      </c>
      <c r="CO31" s="18">
        <f>(CL31/CD31)</f>
        <v>37.863059500513046</v>
      </c>
      <c r="CP31" s="61">
        <v>277.60000000000002</v>
      </c>
      <c r="CQ31" s="49">
        <f>(CP31/CJ31*100)</f>
        <v>1560.8032128514053</v>
      </c>
      <c r="CR31" s="63">
        <f>(CQ31/CD31)</f>
        <v>19.034185522578113</v>
      </c>
      <c r="CS31" s="12">
        <v>169.97889910564945</v>
      </c>
      <c r="CT31" s="19">
        <f>(CS31/CJ31*100)</f>
        <v>955.7046536060609</v>
      </c>
      <c r="CU31" s="18">
        <f>LN(CT31)</f>
        <v>6.8624489255770742</v>
      </c>
      <c r="CV31" s="51"/>
      <c r="CW31" s="36">
        <v>43398</v>
      </c>
      <c r="CX31" s="36"/>
      <c r="CY31" s="36"/>
      <c r="CZ31" s="36"/>
      <c r="DA31" s="42"/>
      <c r="DB31" s="36">
        <v>44217</v>
      </c>
      <c r="DC31" s="36">
        <v>44202</v>
      </c>
      <c r="DD31" s="25">
        <f>(DC31-CW31)</f>
        <v>804</v>
      </c>
      <c r="DE31" s="25">
        <v>1</v>
      </c>
      <c r="DF31" s="36">
        <v>44202</v>
      </c>
      <c r="DG31" s="42">
        <f>(DF31-CW31)</f>
        <v>804</v>
      </c>
      <c r="DH31" s="42">
        <v>1</v>
      </c>
      <c r="DI31" s="25">
        <f>(DD31)</f>
        <v>804</v>
      </c>
      <c r="DJ31" s="65">
        <v>1</v>
      </c>
      <c r="DK31" s="65">
        <v>1</v>
      </c>
      <c r="DL31" s="25">
        <v>1</v>
      </c>
      <c r="DM31" s="17" t="s">
        <v>128</v>
      </c>
    </row>
    <row r="32" spans="1:117" s="17" customFormat="1" ht="15.75" x14ac:dyDescent="0.25">
      <c r="A32" s="54">
        <v>1064</v>
      </c>
      <c r="B32" s="25">
        <v>55</v>
      </c>
      <c r="C32" s="25">
        <v>0</v>
      </c>
      <c r="D32" s="25">
        <v>0</v>
      </c>
      <c r="E32" s="25">
        <v>1</v>
      </c>
      <c r="F32" s="25">
        <v>2</v>
      </c>
      <c r="G32" s="25">
        <v>1</v>
      </c>
      <c r="H32" s="25">
        <v>0</v>
      </c>
      <c r="I32" s="25">
        <v>1</v>
      </c>
      <c r="J32" s="25">
        <v>2</v>
      </c>
      <c r="K32" s="25">
        <v>1</v>
      </c>
      <c r="L32" s="25">
        <v>0</v>
      </c>
      <c r="M32" s="25">
        <v>1</v>
      </c>
      <c r="N32" s="25">
        <v>0</v>
      </c>
      <c r="O32" s="25">
        <v>1</v>
      </c>
      <c r="P32" s="25">
        <v>0</v>
      </c>
      <c r="Q32" s="25"/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2</v>
      </c>
      <c r="AA32" s="25">
        <v>1</v>
      </c>
      <c r="AB32" s="25">
        <v>1</v>
      </c>
      <c r="AC32" s="25">
        <v>1</v>
      </c>
      <c r="AD32" s="25">
        <v>0</v>
      </c>
      <c r="AE32" s="25">
        <v>0</v>
      </c>
      <c r="AF32" s="25">
        <v>0</v>
      </c>
      <c r="AG32" s="25">
        <v>0</v>
      </c>
      <c r="AH32" s="25">
        <v>27.2</v>
      </c>
      <c r="AI32" s="25">
        <v>2.08</v>
      </c>
      <c r="AJ32" s="25">
        <v>159</v>
      </c>
      <c r="AK32" s="25">
        <v>71</v>
      </c>
      <c r="AL32" s="12">
        <f>(AJ32+2*AK32)/3</f>
        <v>100.33333333333333</v>
      </c>
      <c r="AM32" s="25">
        <v>67</v>
      </c>
      <c r="AN32" s="25">
        <v>1</v>
      </c>
      <c r="AO32" s="25">
        <v>6</v>
      </c>
      <c r="AP32" s="25">
        <v>41</v>
      </c>
      <c r="AQ32" s="25">
        <v>12</v>
      </c>
      <c r="AR32" s="25">
        <v>27</v>
      </c>
      <c r="AS32" s="25">
        <f>(AP32-AQ32)</f>
        <v>29</v>
      </c>
      <c r="AT32" s="53">
        <f>(AS32/AO32)</f>
        <v>4.833333333333333</v>
      </c>
      <c r="AU32" s="25">
        <v>17</v>
      </c>
      <c r="AV32" s="45">
        <v>5.17</v>
      </c>
      <c r="AW32" s="25">
        <v>2.48</v>
      </c>
      <c r="AX32" s="45">
        <f>(AL32*AW32/451)</f>
        <v>0.55172209903917213</v>
      </c>
      <c r="AY32" s="53">
        <f>((AR32-AU32)/AV32)</f>
        <v>1.9342359767891684</v>
      </c>
      <c r="AZ32" s="53">
        <f>((AR32-AU32)*80/AW32)</f>
        <v>322.58064516129031</v>
      </c>
      <c r="BA32" s="53">
        <f>((AL32-AO32)*80/AW32)</f>
        <v>3043.010752688172</v>
      </c>
      <c r="BB32" s="53">
        <f>(AV32/AM32*1000)</f>
        <v>77.164179104477611</v>
      </c>
      <c r="BC32" s="53">
        <f>(AW32*1000/AM32)</f>
        <v>37.014925373134325</v>
      </c>
      <c r="BD32" s="53">
        <f>(BC32*(AL32-AU32)*0.0136)</f>
        <v>41.950248756218897</v>
      </c>
      <c r="BE32" s="53">
        <f>(BC32*(AR32-AO32)*0.0136)</f>
        <v>10.571462686567163</v>
      </c>
      <c r="BF32" s="45">
        <v>2.1771760154738877</v>
      </c>
      <c r="BG32" s="45">
        <f>(AR32/BB32)</f>
        <v>0.34990328820116057</v>
      </c>
      <c r="BH32" s="45">
        <f>(AP32/BB32)</f>
        <v>0.53133462282398458</v>
      </c>
      <c r="BI32" s="45">
        <f>(BB32/AS32)</f>
        <v>2.660833762223366</v>
      </c>
      <c r="BJ32" s="45">
        <f>(AO32/AU32)</f>
        <v>0.35294117647058826</v>
      </c>
      <c r="BK32" s="45"/>
      <c r="BL32" s="42">
        <v>1</v>
      </c>
      <c r="BM32" s="25">
        <v>32</v>
      </c>
      <c r="BN32" s="42"/>
      <c r="BO32" s="25"/>
      <c r="BP32" s="25">
        <v>0</v>
      </c>
      <c r="BQ32" s="25">
        <v>1</v>
      </c>
      <c r="BR32" s="25">
        <v>0</v>
      </c>
      <c r="BS32" s="25">
        <v>70</v>
      </c>
      <c r="BT32" s="25"/>
      <c r="BU32" s="25"/>
      <c r="BV32" s="25"/>
      <c r="BW32" s="25"/>
      <c r="BX32" s="25"/>
      <c r="BY32" s="25"/>
      <c r="BZ32" s="25"/>
      <c r="CA32" s="54">
        <v>136</v>
      </c>
      <c r="CB32" s="54">
        <v>16</v>
      </c>
      <c r="CC32" s="50">
        <v>0.86</v>
      </c>
      <c r="CD32" s="52">
        <v>90</v>
      </c>
      <c r="CE32" s="25"/>
      <c r="CF32" s="25"/>
      <c r="CG32" s="25"/>
      <c r="CH32" s="25"/>
      <c r="CI32" s="25"/>
      <c r="CJ32" s="12">
        <v>94.551020408163254</v>
      </c>
      <c r="CK32" s="56">
        <v>6353.4625226392418</v>
      </c>
      <c r="CL32" s="67">
        <f>(CK32/CJ32*100)</f>
        <v>6719.6128558023502</v>
      </c>
      <c r="CM32" s="42">
        <v>7055.5934989999996</v>
      </c>
      <c r="CN32" s="18">
        <f>LN(CL32)</f>
        <v>8.812785821113934</v>
      </c>
      <c r="CO32" s="18">
        <f>(CL32/CD32)</f>
        <v>74.662365064470563</v>
      </c>
      <c r="CP32" s="61">
        <v>974.6</v>
      </c>
      <c r="CQ32" s="49">
        <f>(CP32/CJ32*100)</f>
        <v>1030.7662421756963</v>
      </c>
      <c r="CR32" s="63">
        <f>(CQ32/CD32)</f>
        <v>11.452958246396626</v>
      </c>
      <c r="CS32" s="12">
        <v>1727.3569793330737</v>
      </c>
      <c r="CT32" s="19">
        <f>(CS32/CJ32*100)</f>
        <v>1826.9046403479522</v>
      </c>
      <c r="CU32" s="18">
        <f>LN(CT32)</f>
        <v>7.5103783603513143</v>
      </c>
      <c r="CV32" s="51"/>
      <c r="CW32" s="36">
        <v>43399</v>
      </c>
      <c r="CX32" s="36"/>
      <c r="CY32" s="36"/>
      <c r="CZ32" s="36"/>
      <c r="DA32" s="42"/>
      <c r="DB32" s="36">
        <v>44821</v>
      </c>
      <c r="DC32" s="36">
        <v>44274</v>
      </c>
      <c r="DD32" s="25">
        <f>(DC32-CW32)</f>
        <v>875</v>
      </c>
      <c r="DE32" s="25">
        <v>0</v>
      </c>
      <c r="DF32" s="25"/>
      <c r="DG32" s="25"/>
      <c r="DH32" s="25">
        <v>0</v>
      </c>
      <c r="DI32" s="25">
        <f>(DD32)</f>
        <v>875</v>
      </c>
      <c r="DJ32" s="65">
        <v>1</v>
      </c>
      <c r="DK32" s="65">
        <v>1</v>
      </c>
      <c r="DL32" s="25">
        <v>1</v>
      </c>
    </row>
    <row r="33" spans="1:126" s="17" customFormat="1" ht="15.75" x14ac:dyDescent="0.25">
      <c r="A33" s="54">
        <v>1065</v>
      </c>
      <c r="B33" s="25">
        <v>35</v>
      </c>
      <c r="C33" s="25">
        <v>0</v>
      </c>
      <c r="D33" s="25">
        <v>0</v>
      </c>
      <c r="E33" s="25">
        <v>1</v>
      </c>
      <c r="F33" s="25">
        <v>1</v>
      </c>
      <c r="G33" s="25">
        <v>0</v>
      </c>
      <c r="H33" s="25">
        <v>1</v>
      </c>
      <c r="I33" s="25">
        <v>0</v>
      </c>
      <c r="J33" s="25">
        <v>4</v>
      </c>
      <c r="K33" s="25">
        <v>1</v>
      </c>
      <c r="L33" s="25">
        <v>0</v>
      </c>
      <c r="M33" s="25">
        <v>1</v>
      </c>
      <c r="N33" s="25">
        <v>1</v>
      </c>
      <c r="O33" s="25">
        <v>0</v>
      </c>
      <c r="P33" s="25">
        <v>1</v>
      </c>
      <c r="Q33" s="25"/>
      <c r="R33" s="25">
        <v>1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1</v>
      </c>
      <c r="Z33" s="25">
        <v>1</v>
      </c>
      <c r="AA33" s="25">
        <v>0</v>
      </c>
      <c r="AB33" s="25">
        <v>1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22.1</v>
      </c>
      <c r="AI33" s="25">
        <v>1.65</v>
      </c>
      <c r="AJ33" s="25">
        <v>101</v>
      </c>
      <c r="AK33" s="25">
        <v>74</v>
      </c>
      <c r="AL33" s="12">
        <f>(AJ33+2*AK33)/3</f>
        <v>83</v>
      </c>
      <c r="AM33" s="25">
        <v>82</v>
      </c>
      <c r="AN33" s="25">
        <v>1</v>
      </c>
      <c r="AO33" s="25">
        <v>2</v>
      </c>
      <c r="AP33" s="25">
        <v>53</v>
      </c>
      <c r="AQ33" s="25">
        <v>25</v>
      </c>
      <c r="AR33" s="25">
        <v>36</v>
      </c>
      <c r="AS33" s="25">
        <f>(AP33-AQ33)</f>
        <v>28</v>
      </c>
      <c r="AT33" s="53">
        <f>(AS33/AO33)</f>
        <v>14</v>
      </c>
      <c r="AU33" s="25">
        <v>24</v>
      </c>
      <c r="AV33" s="45">
        <v>3.17</v>
      </c>
      <c r="AW33" s="25">
        <v>1.93</v>
      </c>
      <c r="AX33" s="45">
        <f>(AL33*AW33/451)</f>
        <v>0.35518847006651882</v>
      </c>
      <c r="AY33" s="53">
        <f>((AR33-AU33)/AV33)</f>
        <v>3.7854889589905363</v>
      </c>
      <c r="AZ33" s="53">
        <f>((AR33-AU33)*80/AW33)</f>
        <v>497.40932642487047</v>
      </c>
      <c r="BA33" s="53">
        <f>((AL33-AO33)*80/AW33)</f>
        <v>3357.512953367876</v>
      </c>
      <c r="BB33" s="53">
        <f>(AV33/AM33*1000)</f>
        <v>38.658536585365852</v>
      </c>
      <c r="BC33" s="53">
        <f>(AW33*1000/AM33)</f>
        <v>23.536585365853657</v>
      </c>
      <c r="BD33" s="53">
        <f>(BC33*(AL33-AU33)*0.0136)</f>
        <v>18.885756097560972</v>
      </c>
      <c r="BE33" s="53">
        <f>(BC33*(AR33-AO33)*0.0136)</f>
        <v>10.883317073170732</v>
      </c>
      <c r="BF33" s="45"/>
      <c r="BG33" s="45">
        <f>(AR33/BB33)</f>
        <v>0.93123028391167195</v>
      </c>
      <c r="BH33" s="45">
        <f>(AP33/BB33)</f>
        <v>1.3709779179810726</v>
      </c>
      <c r="BI33" s="45">
        <f>(BB33/AS33)</f>
        <v>1.3806620209059233</v>
      </c>
      <c r="BJ33" s="45">
        <f>(AO33/AU33)</f>
        <v>8.3333333333333329E-2</v>
      </c>
      <c r="BK33" s="45"/>
      <c r="BL33" s="42">
        <v>0</v>
      </c>
      <c r="BM33" s="25"/>
      <c r="BN33" s="42"/>
      <c r="BO33" s="25"/>
      <c r="BP33" s="25">
        <v>0</v>
      </c>
      <c r="BQ33" s="25">
        <v>1</v>
      </c>
      <c r="BR33" s="25">
        <v>0</v>
      </c>
      <c r="BS33" s="25">
        <v>20</v>
      </c>
      <c r="BT33" s="25">
        <v>7.1</v>
      </c>
      <c r="BU33" s="25">
        <v>6.1</v>
      </c>
      <c r="BV33" s="25">
        <v>0.27</v>
      </c>
      <c r="BW33" s="25"/>
      <c r="BX33" s="25"/>
      <c r="BY33" s="25"/>
      <c r="BZ33" s="25">
        <v>0</v>
      </c>
      <c r="CA33" s="54">
        <v>135</v>
      </c>
      <c r="CB33" s="54">
        <v>23</v>
      </c>
      <c r="CC33" s="50">
        <v>1.1200000000000001</v>
      </c>
      <c r="CD33" s="52">
        <v>85</v>
      </c>
      <c r="CE33" s="25">
        <v>2641</v>
      </c>
      <c r="CF33" s="25">
        <v>1</v>
      </c>
      <c r="CG33" s="25"/>
      <c r="CH33" s="25"/>
      <c r="CI33" s="25">
        <v>3</v>
      </c>
      <c r="CJ33" s="12">
        <v>151.15306122448982</v>
      </c>
      <c r="CK33" s="56">
        <v>5908.7176109912871</v>
      </c>
      <c r="CL33" s="67">
        <f>(CK33/CJ33*100)</f>
        <v>3909.0955638773112</v>
      </c>
      <c r="CM33" s="42">
        <v>4104.5503419999995</v>
      </c>
      <c r="CN33" s="18">
        <f>LN(CL33)</f>
        <v>8.2710613126359327</v>
      </c>
      <c r="CO33" s="18">
        <f>(CL33/CD33)</f>
        <v>45.989359575027187</v>
      </c>
      <c r="CP33" s="61">
        <v>2123.3000000000002</v>
      </c>
      <c r="CQ33" s="49">
        <f>(CP33/CJ33*100)</f>
        <v>1404.7350300411799</v>
      </c>
      <c r="CR33" s="63">
        <f>(CQ33/CD33)</f>
        <v>16.526294471072706</v>
      </c>
      <c r="CS33" s="12">
        <v>2031.7004301940906</v>
      </c>
      <c r="CT33" s="19">
        <f>(CS33/CJ33*100)</f>
        <v>1344.1344910485443</v>
      </c>
      <c r="CU33" s="18">
        <f>LN(CT33)</f>
        <v>7.2035055838211051</v>
      </c>
      <c r="CV33" s="51"/>
      <c r="CW33" s="36">
        <v>43399</v>
      </c>
      <c r="CX33" s="36"/>
      <c r="CY33" s="36"/>
      <c r="CZ33" s="36"/>
      <c r="DA33" s="42"/>
      <c r="DB33" s="36">
        <v>44217</v>
      </c>
      <c r="DC33" s="36">
        <v>43619</v>
      </c>
      <c r="DD33" s="25">
        <f>(DC33-CW33)</f>
        <v>220</v>
      </c>
      <c r="DE33" s="25">
        <v>1</v>
      </c>
      <c r="DF33" s="36">
        <v>43619</v>
      </c>
      <c r="DG33" s="42">
        <f>(DF33-CW33)</f>
        <v>220</v>
      </c>
      <c r="DH33" s="42">
        <v>1</v>
      </c>
      <c r="DI33" s="25">
        <f>(DD33)</f>
        <v>220</v>
      </c>
      <c r="DJ33" s="65">
        <v>1</v>
      </c>
      <c r="DK33" s="65">
        <v>1</v>
      </c>
      <c r="DL33" s="25">
        <v>1</v>
      </c>
      <c r="DM33" s="17" t="s">
        <v>128</v>
      </c>
    </row>
    <row r="34" spans="1:126" ht="15.75" x14ac:dyDescent="0.25">
      <c r="A34" s="24">
        <v>1067</v>
      </c>
      <c r="B34" s="1">
        <v>72</v>
      </c>
      <c r="C34" s="1">
        <v>0</v>
      </c>
      <c r="D34" s="1">
        <v>0</v>
      </c>
      <c r="E34" s="1">
        <v>1</v>
      </c>
      <c r="F34" s="1">
        <v>1</v>
      </c>
      <c r="G34" s="1">
        <v>0</v>
      </c>
      <c r="H34" s="1">
        <v>1</v>
      </c>
      <c r="I34" s="1">
        <v>1</v>
      </c>
      <c r="J34" s="1">
        <v>3</v>
      </c>
      <c r="K34" s="1">
        <v>1</v>
      </c>
      <c r="L34" s="1">
        <v>0</v>
      </c>
      <c r="M34" s="1">
        <v>1</v>
      </c>
      <c r="N34" s="1">
        <v>1</v>
      </c>
      <c r="O34" s="1">
        <v>0</v>
      </c>
      <c r="P34" s="1">
        <v>1</v>
      </c>
      <c r="Q34" s="1">
        <v>1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0</v>
      </c>
      <c r="AE34" s="1">
        <v>1</v>
      </c>
      <c r="AF34" s="1">
        <v>0</v>
      </c>
      <c r="AG34" s="1">
        <v>0</v>
      </c>
      <c r="AH34" s="1">
        <v>26.82</v>
      </c>
      <c r="AI34" s="1">
        <v>1.84</v>
      </c>
      <c r="AJ34" s="1">
        <v>124</v>
      </c>
      <c r="AK34" s="1">
        <v>69</v>
      </c>
      <c r="AL34" s="5">
        <f>(AJ34+2*AK34)/3</f>
        <v>87.333333333333329</v>
      </c>
      <c r="AM34" s="1">
        <v>60</v>
      </c>
      <c r="AN34" s="1">
        <v>2</v>
      </c>
      <c r="AO34" s="1">
        <v>3</v>
      </c>
      <c r="AP34" s="1">
        <v>39</v>
      </c>
      <c r="AQ34" s="1">
        <v>12</v>
      </c>
      <c r="AR34" s="1">
        <v>21</v>
      </c>
      <c r="AS34" s="1">
        <f>(AP34-AQ34)</f>
        <v>27</v>
      </c>
      <c r="AT34" s="7">
        <f>(AS34/AO34)</f>
        <v>9</v>
      </c>
      <c r="AU34" s="1">
        <v>11</v>
      </c>
      <c r="AV34" s="18">
        <v>5.5</v>
      </c>
      <c r="AW34" s="1">
        <v>2.98</v>
      </c>
      <c r="AX34" s="18">
        <f>(AL34*AW34/451)</f>
        <v>0.57705838876570581</v>
      </c>
      <c r="AY34" s="7">
        <f>((AR34-AU34)/AV34)</f>
        <v>1.8181818181818181</v>
      </c>
      <c r="AZ34" s="7">
        <f>((AR34-AU34)*80/AW34)</f>
        <v>268.45637583892619</v>
      </c>
      <c r="BA34" s="7">
        <f>((AL34-AO34)*80/AW34)</f>
        <v>2263.9821029082773</v>
      </c>
      <c r="BB34" s="7">
        <f>(AV34/AM34*1000)</f>
        <v>91.666666666666657</v>
      </c>
      <c r="BC34" s="7">
        <f>(AW34*1000/AM34)</f>
        <v>49.666666666666664</v>
      </c>
      <c r="BD34" s="7">
        <f>(BC34*(AL34-AU34)*0.0136)</f>
        <v>51.560622222222214</v>
      </c>
      <c r="BE34" s="7">
        <f>(BC34*(AR34-AO34)*0.0136)</f>
        <v>12.158399999999999</v>
      </c>
      <c r="BF34" s="18"/>
      <c r="BG34" s="18">
        <f>(AR34/BB34)</f>
        <v>0.22909090909090912</v>
      </c>
      <c r="BH34" s="18">
        <f>(AP34/BB34)</f>
        <v>0.42545454545454547</v>
      </c>
      <c r="BI34" s="18">
        <f>(BB34/AS34)</f>
        <v>3.3950617283950613</v>
      </c>
      <c r="BJ34" s="18">
        <f>(AO34/AU34)</f>
        <v>0.27272727272727271</v>
      </c>
      <c r="BK34" s="18"/>
      <c r="BL34" s="19">
        <v>0</v>
      </c>
      <c r="BP34" s="1">
        <v>0</v>
      </c>
      <c r="BQ34" s="1">
        <v>1</v>
      </c>
      <c r="BR34" s="1">
        <v>0</v>
      </c>
      <c r="BS34" s="1">
        <v>18</v>
      </c>
      <c r="BT34" s="1">
        <v>7.7</v>
      </c>
      <c r="BU34" s="1">
        <v>6.6</v>
      </c>
      <c r="BV34" s="1">
        <v>0.25</v>
      </c>
      <c r="BW34" s="1">
        <v>5</v>
      </c>
      <c r="BX34" s="1">
        <v>40</v>
      </c>
      <c r="BY34" s="1">
        <v>1</v>
      </c>
      <c r="BZ34" s="1">
        <v>0</v>
      </c>
      <c r="CA34" s="24">
        <v>132</v>
      </c>
      <c r="CB34" s="24">
        <v>31</v>
      </c>
      <c r="CC34" s="43">
        <v>1.34</v>
      </c>
      <c r="CD34" s="26">
        <v>53</v>
      </c>
      <c r="CJ34" s="5">
        <v>29.122448979591844</v>
      </c>
      <c r="CK34" s="56">
        <v>612.98572735069899</v>
      </c>
      <c r="CL34" s="67">
        <f>(CK34/CJ34*100)</f>
        <v>2104.8563868384194</v>
      </c>
      <c r="CM34" s="19">
        <v>2210.0992059999999</v>
      </c>
      <c r="CN34" s="18">
        <f>LN(CL34)</f>
        <v>7.6520025190092174</v>
      </c>
      <c r="CO34" s="18">
        <f>(CL34/CD34)</f>
        <v>39.714271449781499</v>
      </c>
      <c r="CP34" s="60">
        <v>330.7</v>
      </c>
      <c r="CQ34" s="49">
        <f>(CP34/CJ34*100)</f>
        <v>1135.5501051156268</v>
      </c>
      <c r="CR34" s="63">
        <f>(CQ34/CD34)</f>
        <v>21.425473681426922</v>
      </c>
      <c r="CS34" s="5">
        <v>923.95064717795162</v>
      </c>
      <c r="CT34" s="19">
        <f>(CS34/CJ34*100)</f>
        <v>3172.6406245073313</v>
      </c>
      <c r="CU34" s="18">
        <f>LN(CT34)</f>
        <v>8.0623195246920112</v>
      </c>
      <c r="CV34" s="21"/>
      <c r="CW34" s="35">
        <v>43404</v>
      </c>
      <c r="CX34" s="35"/>
      <c r="CY34" s="35"/>
      <c r="CZ34" s="35"/>
      <c r="DB34" s="35">
        <v>44274</v>
      </c>
      <c r="DC34" s="35">
        <v>44274</v>
      </c>
      <c r="DD34" s="1">
        <f>(DC34-CW34)</f>
        <v>870</v>
      </c>
      <c r="DE34" s="1">
        <v>1</v>
      </c>
      <c r="DF34" s="35">
        <v>44274</v>
      </c>
      <c r="DG34" s="19">
        <f>(DF34-CW34)</f>
        <v>870</v>
      </c>
      <c r="DH34" s="19">
        <v>1</v>
      </c>
      <c r="DI34" s="1">
        <f>(DD34)</f>
        <v>870</v>
      </c>
      <c r="DJ34" s="65">
        <v>1</v>
      </c>
      <c r="DK34" s="65">
        <v>1</v>
      </c>
      <c r="DL34" s="1">
        <v>1</v>
      </c>
      <c r="DM34" t="s">
        <v>128</v>
      </c>
    </row>
    <row r="35" spans="1:126" ht="15.75" x14ac:dyDescent="0.25">
      <c r="A35" s="24">
        <v>1068</v>
      </c>
      <c r="B35" s="1">
        <v>58</v>
      </c>
      <c r="C35" s="1">
        <v>0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3</v>
      </c>
      <c r="K35" s="1">
        <v>0</v>
      </c>
      <c r="L35" s="1">
        <v>0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0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1</v>
      </c>
      <c r="AA35" s="1">
        <v>1</v>
      </c>
      <c r="AB35" s="1">
        <v>0</v>
      </c>
      <c r="AC35" s="1">
        <v>1</v>
      </c>
      <c r="AD35" s="1">
        <v>0</v>
      </c>
      <c r="AE35" s="1">
        <v>1</v>
      </c>
      <c r="AF35" s="1">
        <v>0</v>
      </c>
      <c r="AG35" s="1">
        <v>0</v>
      </c>
      <c r="AH35" s="1">
        <v>31.87</v>
      </c>
      <c r="AI35" s="1">
        <v>2.14</v>
      </c>
      <c r="AJ35" s="1">
        <v>87</v>
      </c>
      <c r="AK35" s="1">
        <v>41</v>
      </c>
      <c r="AL35" s="5">
        <f>(AJ35+2*AK35)/3</f>
        <v>56.333333333333336</v>
      </c>
      <c r="AM35" s="1">
        <v>87</v>
      </c>
      <c r="AN35" s="1">
        <v>1</v>
      </c>
      <c r="AO35" s="1">
        <v>18</v>
      </c>
      <c r="AP35" s="1">
        <v>42</v>
      </c>
      <c r="AQ35" s="1">
        <v>17</v>
      </c>
      <c r="AR35" s="1">
        <v>29</v>
      </c>
      <c r="AS35" s="1">
        <f>(AP35-AQ35)</f>
        <v>25</v>
      </c>
      <c r="AT35" s="7">
        <f>(AS35/AO35)</f>
        <v>1.3888888888888888</v>
      </c>
      <c r="AU35" s="1">
        <v>19</v>
      </c>
      <c r="AV35" s="18">
        <v>3.58</v>
      </c>
      <c r="AW35" s="1">
        <v>1.67</v>
      </c>
      <c r="AX35" s="18">
        <f>(AL35*AW35/451)</f>
        <v>0.20859571322985956</v>
      </c>
      <c r="AY35" s="7">
        <f>((AR35-AU35)/AV35)</f>
        <v>2.7932960893854748</v>
      </c>
      <c r="AZ35" s="7">
        <f>((AR35-AU35)*80/AW35)</f>
        <v>479.04191616766468</v>
      </c>
      <c r="BA35" s="7">
        <f>((AL35-AO35)*80/AW35)</f>
        <v>1836.3273453093816</v>
      </c>
      <c r="BB35" s="7">
        <f>(AV35/AM35*1000)</f>
        <v>41.149425287356323</v>
      </c>
      <c r="BC35" s="7">
        <f>(AW35*1000/AM35)</f>
        <v>19.195402298850574</v>
      </c>
      <c r="BD35" s="7">
        <f>(BC35*(AL35-AU35)*0.0136)</f>
        <v>9.7461455938697306</v>
      </c>
      <c r="BE35" s="7">
        <f>(BC35*(AR35-AO35)*0.0136)</f>
        <v>2.8716321839080456</v>
      </c>
      <c r="BF35" s="18"/>
      <c r="BG35" s="18">
        <f>(AR35/BB35)</f>
        <v>0.70474860335195533</v>
      </c>
      <c r="BH35" s="18">
        <f>(AP35/BB35)</f>
        <v>1.0206703910614525</v>
      </c>
      <c r="BI35" s="18">
        <f>(BB35/AS35)</f>
        <v>1.6459770114942529</v>
      </c>
      <c r="BJ35" s="18">
        <f>(AO35/AU35)</f>
        <v>0.94736842105263153</v>
      </c>
      <c r="BK35" s="18"/>
      <c r="BL35" s="19">
        <v>1</v>
      </c>
      <c r="BO35" s="1">
        <v>1</v>
      </c>
      <c r="BP35" s="1">
        <v>0</v>
      </c>
      <c r="BQ35" s="1">
        <v>1</v>
      </c>
      <c r="BR35" s="1">
        <v>0</v>
      </c>
      <c r="BS35" s="1">
        <v>15</v>
      </c>
      <c r="BT35" s="1">
        <v>5.0999999999999996</v>
      </c>
      <c r="BU35" s="1">
        <v>4.7</v>
      </c>
      <c r="BV35" s="1">
        <v>0.36</v>
      </c>
      <c r="BW35" s="1">
        <v>4.4000000000000004</v>
      </c>
      <c r="CA35" s="24">
        <v>135</v>
      </c>
      <c r="CB35" s="24">
        <v>37</v>
      </c>
      <c r="CC35" s="43">
        <v>1.37</v>
      </c>
      <c r="CD35" s="26">
        <v>56</v>
      </c>
      <c r="CE35" s="1">
        <v>293</v>
      </c>
      <c r="CF35" s="1">
        <v>1</v>
      </c>
      <c r="CI35" s="1">
        <v>2</v>
      </c>
      <c r="CJ35" s="5">
        <v>40.540816326530603</v>
      </c>
      <c r="CK35" s="56">
        <v>1052.6004645175738</v>
      </c>
      <c r="CL35" s="67">
        <f>(CK35/CJ35*100)</f>
        <v>2596.3968165799711</v>
      </c>
      <c r="CM35" s="19">
        <v>2726.2166569999999</v>
      </c>
      <c r="CN35" s="18">
        <f>LN(CL35)</f>
        <v>7.8618799230685799</v>
      </c>
      <c r="CO35" s="18">
        <f>(CL35/CD35)</f>
        <v>46.364228867499484</v>
      </c>
      <c r="CP35" s="60">
        <v>2369.8000000000002</v>
      </c>
      <c r="CQ35" s="49">
        <f>(CP35/CJ35*100)</f>
        <v>5845.4669015857053</v>
      </c>
      <c r="CR35" s="63">
        <f>(CQ35/CD35)</f>
        <v>104.38333752831616</v>
      </c>
      <c r="CS35" s="5">
        <v>1484.5237361476243</v>
      </c>
      <c r="CT35" s="19">
        <f>(CS35/CJ35*100)</f>
        <v>3661.8003056246466</v>
      </c>
      <c r="CU35" s="18">
        <f>LN(CT35)</f>
        <v>8.2057101922414546</v>
      </c>
      <c r="CV35" s="21"/>
      <c r="CW35" s="35">
        <v>43409</v>
      </c>
      <c r="CX35" s="35"/>
      <c r="CY35" s="35"/>
      <c r="CZ35" s="35"/>
      <c r="DB35" s="35">
        <v>44217</v>
      </c>
      <c r="DC35" s="35">
        <v>43731</v>
      </c>
      <c r="DD35" s="1">
        <f>(DC35-CW35)</f>
        <v>322</v>
      </c>
      <c r="DE35" s="1">
        <v>1</v>
      </c>
      <c r="DF35" s="35">
        <v>43731</v>
      </c>
      <c r="DG35" s="19">
        <f>(DF35-CW35)</f>
        <v>322</v>
      </c>
      <c r="DH35" s="19">
        <v>1</v>
      </c>
      <c r="DI35" s="1">
        <f>(DD35)</f>
        <v>322</v>
      </c>
      <c r="DJ35" s="65">
        <v>1</v>
      </c>
      <c r="DK35" s="65">
        <v>1</v>
      </c>
      <c r="DL35" s="1">
        <v>1</v>
      </c>
      <c r="DM35" t="s">
        <v>128</v>
      </c>
    </row>
    <row r="36" spans="1:126" ht="15.75" x14ac:dyDescent="0.25">
      <c r="A36" s="24">
        <v>1069</v>
      </c>
      <c r="B36" s="1">
        <v>61</v>
      </c>
      <c r="C36" s="1">
        <v>0</v>
      </c>
      <c r="D36" s="1">
        <v>0</v>
      </c>
      <c r="E36" s="1">
        <v>1</v>
      </c>
      <c r="F36" s="1">
        <v>2</v>
      </c>
      <c r="G36" s="1">
        <v>1</v>
      </c>
      <c r="H36" s="1">
        <v>0</v>
      </c>
      <c r="I36" s="1">
        <v>1</v>
      </c>
      <c r="J36" s="1">
        <v>3</v>
      </c>
      <c r="K36" s="1">
        <v>1</v>
      </c>
      <c r="L36" s="1">
        <v>1</v>
      </c>
      <c r="M36" s="1">
        <v>1</v>
      </c>
      <c r="N36" s="1">
        <v>0</v>
      </c>
      <c r="O36" s="1">
        <v>0</v>
      </c>
      <c r="P36" s="1">
        <v>0</v>
      </c>
      <c r="R36" s="1">
        <v>0</v>
      </c>
      <c r="S36" s="1">
        <v>0</v>
      </c>
      <c r="T36" s="1">
        <v>1</v>
      </c>
      <c r="U36" s="1">
        <v>1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1</v>
      </c>
      <c r="AF36" s="1">
        <v>0</v>
      </c>
      <c r="AG36" s="1">
        <v>0</v>
      </c>
      <c r="AH36" s="1">
        <v>47.88</v>
      </c>
      <c r="AI36" s="1">
        <v>2.4700000000000002</v>
      </c>
      <c r="AJ36" s="1">
        <v>130</v>
      </c>
      <c r="AK36" s="1">
        <v>82</v>
      </c>
      <c r="AL36" s="5">
        <f>(AJ36+2*AK36)/3</f>
        <v>98</v>
      </c>
      <c r="AM36" s="1">
        <v>104</v>
      </c>
      <c r="AN36" s="1">
        <v>1</v>
      </c>
      <c r="AO36" s="1">
        <v>16</v>
      </c>
      <c r="AP36" s="1">
        <v>48</v>
      </c>
      <c r="AQ36" s="1">
        <v>24</v>
      </c>
      <c r="AR36" s="1">
        <v>37</v>
      </c>
      <c r="AS36" s="1">
        <f>(AP36-AQ36)</f>
        <v>24</v>
      </c>
      <c r="AT36" s="7">
        <f>(AS36/AO36)</f>
        <v>1.5</v>
      </c>
      <c r="AU36" s="1">
        <v>22</v>
      </c>
      <c r="AV36" s="18">
        <v>6.46</v>
      </c>
      <c r="AW36" s="1">
        <v>2.61</v>
      </c>
      <c r="AX36" s="18">
        <f>(AL36*AW36/451)</f>
        <v>0.56713968957871397</v>
      </c>
      <c r="AY36" s="7">
        <f>((AR36-AU36)/AV36)</f>
        <v>2.321981424148607</v>
      </c>
      <c r="AZ36" s="7">
        <f>((AR36-AU36)*80/AW36)</f>
        <v>459.77011494252878</v>
      </c>
      <c r="BA36" s="7">
        <f>((AL36-AO36)*80/AW36)</f>
        <v>2513.4099616858239</v>
      </c>
      <c r="BB36" s="7">
        <f>(AV36/AM36*1000)</f>
        <v>62.115384615384613</v>
      </c>
      <c r="BC36" s="7">
        <f>(AW36*1000/AM36)</f>
        <v>25.096153846153847</v>
      </c>
      <c r="BD36" s="7">
        <f>(BC36*(AL36-AU36)*0.0136)</f>
        <v>25.939384615384615</v>
      </c>
      <c r="BE36" s="7">
        <f>(BC36*(AR36-AO36)*0.0136)</f>
        <v>7.1674615384615388</v>
      </c>
      <c r="BF36" s="18">
        <v>2.2699690402476782</v>
      </c>
      <c r="BG36" s="18">
        <f>(AR36/BB36)</f>
        <v>0.59566563467492262</v>
      </c>
      <c r="BH36" s="18">
        <f>(AP36/BB36)</f>
        <v>0.77275541795665637</v>
      </c>
      <c r="BI36" s="18">
        <f>(BB36/AS36)</f>
        <v>2.5881410256410255</v>
      </c>
      <c r="BJ36" s="18">
        <f>(AO36/AU36)</f>
        <v>0.72727272727272729</v>
      </c>
      <c r="BK36" s="18"/>
      <c r="BL36" s="19">
        <v>1</v>
      </c>
      <c r="BM36" s="1">
        <v>18</v>
      </c>
      <c r="BO36" s="1">
        <v>0</v>
      </c>
      <c r="BP36" s="1">
        <v>0</v>
      </c>
      <c r="BQ36" s="1">
        <v>1</v>
      </c>
      <c r="BR36" s="1">
        <v>0</v>
      </c>
      <c r="BS36" s="1">
        <v>60</v>
      </c>
      <c r="BT36" s="1">
        <v>4.9000000000000004</v>
      </c>
      <c r="BU36" s="1">
        <v>3</v>
      </c>
      <c r="BV36" s="1">
        <v>0.48</v>
      </c>
      <c r="BW36" s="1">
        <v>4.7</v>
      </c>
      <c r="BX36" s="1">
        <v>27</v>
      </c>
      <c r="BY36" s="1">
        <v>0</v>
      </c>
      <c r="BZ36" s="1">
        <v>1</v>
      </c>
      <c r="CA36" s="24">
        <v>138</v>
      </c>
      <c r="CB36" s="24">
        <v>17</v>
      </c>
      <c r="CC36" s="43">
        <v>0.79</v>
      </c>
      <c r="CD36" s="26">
        <v>90</v>
      </c>
      <c r="CE36" s="1">
        <v>61</v>
      </c>
      <c r="CF36" s="1">
        <v>0</v>
      </c>
      <c r="CI36" s="1">
        <v>1</v>
      </c>
      <c r="CJ36" s="5">
        <v>157.01020408163262</v>
      </c>
      <c r="CK36" s="56">
        <v>1014.2322170639518</v>
      </c>
      <c r="CL36" s="67">
        <f>(CK36/CJ36*100)</f>
        <v>645.96579757111385</v>
      </c>
      <c r="CM36" s="19">
        <v>678.26408739999999</v>
      </c>
      <c r="CN36" s="18">
        <f>LN(CL36)</f>
        <v>6.4707465574446132</v>
      </c>
      <c r="CO36" s="18">
        <f>(CL36/CD36)</f>
        <v>7.1773977507901536</v>
      </c>
      <c r="CP36" s="60">
        <v>1560.5</v>
      </c>
      <c r="CQ36" s="49">
        <f>(CP36/CJ36*100)</f>
        <v>993.88444791057418</v>
      </c>
      <c r="CR36" s="63">
        <f>(CQ36/CD36)</f>
        <v>11.043160532339714</v>
      </c>
      <c r="CS36" s="5">
        <v>1694.7150593089223</v>
      </c>
      <c r="CT36" s="19">
        <f>(CS36/CJ36*100)</f>
        <v>1079.3661910201756</v>
      </c>
      <c r="CU36" s="18">
        <f>LN(CT36)</f>
        <v>6.9841292876819319</v>
      </c>
      <c r="CV36" s="21"/>
      <c r="CW36" s="35">
        <v>43419</v>
      </c>
      <c r="CX36" s="35"/>
      <c r="CY36" s="35"/>
      <c r="CZ36" s="35"/>
      <c r="DB36" s="35">
        <v>44821</v>
      </c>
      <c r="DC36" s="35">
        <v>44802</v>
      </c>
      <c r="DD36" s="1">
        <f>(DC36-CW36)</f>
        <v>1383</v>
      </c>
      <c r="DE36" s="1">
        <v>0</v>
      </c>
      <c r="DH36" s="1">
        <v>0</v>
      </c>
      <c r="DI36" s="1">
        <f>(DD36)</f>
        <v>1383</v>
      </c>
      <c r="DJ36" s="66">
        <v>0</v>
      </c>
      <c r="DK36" s="66">
        <v>0</v>
      </c>
      <c r="DL36" s="1">
        <v>0</v>
      </c>
      <c r="DM36"/>
    </row>
    <row r="37" spans="1:126" ht="15.75" x14ac:dyDescent="0.25">
      <c r="A37" s="24">
        <v>1070</v>
      </c>
      <c r="B37" s="1">
        <v>62</v>
      </c>
      <c r="C37" s="1">
        <v>0</v>
      </c>
      <c r="D37" s="1">
        <v>0</v>
      </c>
      <c r="E37" s="1">
        <v>0</v>
      </c>
      <c r="F37" s="1">
        <v>2</v>
      </c>
      <c r="H37" s="1">
        <v>0</v>
      </c>
      <c r="J37" s="1">
        <v>1</v>
      </c>
      <c r="K37" s="1">
        <v>1</v>
      </c>
      <c r="L37" s="1">
        <v>0</v>
      </c>
      <c r="M37" s="1">
        <v>1</v>
      </c>
      <c r="N37" s="1">
        <v>0</v>
      </c>
      <c r="O37" s="1">
        <v>1</v>
      </c>
      <c r="P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1</v>
      </c>
      <c r="AA37" s="1">
        <v>1</v>
      </c>
      <c r="AB37" s="1">
        <v>1</v>
      </c>
      <c r="AC37" s="1">
        <v>1</v>
      </c>
      <c r="AD37" s="1">
        <v>0</v>
      </c>
      <c r="AE37" s="1">
        <v>0</v>
      </c>
      <c r="AF37" s="1">
        <v>0</v>
      </c>
      <c r="AG37" s="1">
        <v>0</v>
      </c>
      <c r="AH37" s="1">
        <v>20.94</v>
      </c>
      <c r="AI37" s="1">
        <v>1.83</v>
      </c>
      <c r="AJ37" s="1">
        <v>151</v>
      </c>
      <c r="AK37" s="1">
        <v>91</v>
      </c>
      <c r="AL37" s="5">
        <f>(AJ37+2*AK37)/3</f>
        <v>111</v>
      </c>
      <c r="AM37" s="1">
        <v>56</v>
      </c>
      <c r="AN37" s="1">
        <v>1</v>
      </c>
      <c r="AO37" s="1">
        <v>6</v>
      </c>
      <c r="AP37" s="1">
        <v>29</v>
      </c>
      <c r="AQ37" s="1">
        <v>11</v>
      </c>
      <c r="AR37" s="1">
        <v>19</v>
      </c>
      <c r="AS37" s="1">
        <f>(AP37-AQ37)</f>
        <v>18</v>
      </c>
      <c r="AT37" s="7">
        <f>(AS37/AO37)</f>
        <v>3</v>
      </c>
      <c r="AU37" s="1">
        <v>12</v>
      </c>
      <c r="AV37" s="18">
        <v>4.42</v>
      </c>
      <c r="AW37" s="1">
        <v>2.41</v>
      </c>
      <c r="AX37" s="18">
        <f>(AL37*AW37/451)</f>
        <v>0.59314855875831485</v>
      </c>
      <c r="AY37" s="7">
        <f>((AR37-AU37)/AV37)</f>
        <v>1.5837104072398189</v>
      </c>
      <c r="AZ37" s="7">
        <f>((AR37-AU37)*80/AW37)</f>
        <v>232.36514522821577</v>
      </c>
      <c r="BA37" s="7">
        <f>((AL37-AO37)*80/AW37)</f>
        <v>3485.4771784232362</v>
      </c>
      <c r="BB37" s="7">
        <f>(AV37/AM37*1000)</f>
        <v>78.928571428571431</v>
      </c>
      <c r="BC37" s="7">
        <f>(AW37*1000/AM37)</f>
        <v>43.035714285714285</v>
      </c>
      <c r="BD37" s="7">
        <f>(BC37*(AL37-AU37)*0.0136)</f>
        <v>57.943285714285707</v>
      </c>
      <c r="BE37" s="7">
        <f>(BC37*(AR37-AO37)*0.0136)</f>
        <v>7.6087142857142842</v>
      </c>
      <c r="BF37" s="18"/>
      <c r="BG37" s="18">
        <f>(AR37/BB37)</f>
        <v>0.24072398190045249</v>
      </c>
      <c r="BH37" s="18">
        <f>(AP37/BB37)</f>
        <v>0.36742081447963798</v>
      </c>
      <c r="BI37" s="18">
        <f>(BB37/AS37)</f>
        <v>4.3849206349206353</v>
      </c>
      <c r="BJ37" s="18">
        <f>(AO37/AU37)</f>
        <v>0.5</v>
      </c>
      <c r="BK37" s="18"/>
      <c r="BL37" s="19">
        <v>1</v>
      </c>
      <c r="BO37" s="1">
        <v>1</v>
      </c>
      <c r="BP37" s="1"/>
      <c r="BQ37" s="1">
        <v>1</v>
      </c>
      <c r="BR37" s="1">
        <v>0</v>
      </c>
      <c r="BS37" s="1">
        <v>54</v>
      </c>
      <c r="BT37" s="1">
        <v>5.6</v>
      </c>
      <c r="BU37" s="1">
        <v>3.5</v>
      </c>
      <c r="BV37" s="1">
        <v>0.26</v>
      </c>
      <c r="BW37" s="1">
        <v>3.7</v>
      </c>
      <c r="BX37" s="1">
        <v>51.7</v>
      </c>
      <c r="BY37" s="1">
        <v>1</v>
      </c>
      <c r="CA37" s="24">
        <v>138</v>
      </c>
      <c r="CB37" s="24">
        <v>18</v>
      </c>
      <c r="CC37" s="43">
        <v>0.87</v>
      </c>
      <c r="CD37" s="26">
        <v>90</v>
      </c>
      <c r="CE37" s="1">
        <v>156</v>
      </c>
      <c r="CF37" s="1">
        <v>1</v>
      </c>
      <c r="CI37" s="1">
        <v>1</v>
      </c>
      <c r="CJ37" s="5">
        <v>80.244897959183675</v>
      </c>
      <c r="CK37" s="56">
        <v>700.7521232828251</v>
      </c>
      <c r="CL37" s="67">
        <f>(CK37/CJ37*100)</f>
        <v>873.26688811949214</v>
      </c>
      <c r="CM37" s="19">
        <v>916.93023249999999</v>
      </c>
      <c r="CN37" s="18">
        <f>LN(CL37)</f>
        <v>6.7722412228867022</v>
      </c>
      <c r="CO37" s="18">
        <f>(CL37/CD37)</f>
        <v>9.7029654235499123</v>
      </c>
      <c r="CP37" s="60">
        <v>1370.7</v>
      </c>
      <c r="CQ37" s="49">
        <f>(CP37/CJ37*100)</f>
        <v>1708.1459816887079</v>
      </c>
      <c r="CR37" s="63">
        <f>(CQ37/CD37)</f>
        <v>18.979399796541198</v>
      </c>
      <c r="CS37" s="5">
        <v>1411.126586497943</v>
      </c>
      <c r="CT37" s="19">
        <f>(CS37/CJ37*100)</f>
        <v>1758.524993346877</v>
      </c>
      <c r="CU37" s="18">
        <f>LN(CT37)</f>
        <v>7.4722306646915548</v>
      </c>
      <c r="CV37" s="21"/>
      <c r="CW37" s="35">
        <v>43419</v>
      </c>
      <c r="CX37" s="35"/>
      <c r="CY37" s="35"/>
      <c r="CZ37" s="35"/>
      <c r="DB37" s="35">
        <v>44821</v>
      </c>
      <c r="DC37" s="35">
        <v>44806</v>
      </c>
      <c r="DD37" s="1">
        <f>(DC37-CW37)</f>
        <v>1387</v>
      </c>
      <c r="DE37" s="1">
        <v>0</v>
      </c>
      <c r="DH37" s="1">
        <v>0</v>
      </c>
      <c r="DI37" s="1">
        <f>(DD37)</f>
        <v>1387</v>
      </c>
      <c r="DJ37" s="66">
        <v>0</v>
      </c>
      <c r="DK37" s="66">
        <v>0</v>
      </c>
      <c r="DL37" s="1">
        <v>0</v>
      </c>
      <c r="DM37"/>
    </row>
    <row r="38" spans="1:126" ht="15.75" x14ac:dyDescent="0.25">
      <c r="A38" s="24">
        <v>1071</v>
      </c>
      <c r="B38" s="1">
        <v>46</v>
      </c>
      <c r="C38" s="1">
        <v>0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4</v>
      </c>
      <c r="K38" s="1">
        <v>1</v>
      </c>
      <c r="L38" s="1">
        <v>1</v>
      </c>
      <c r="M38" s="1">
        <v>1</v>
      </c>
      <c r="N38" s="1">
        <v>1</v>
      </c>
      <c r="O38" s="1">
        <v>0</v>
      </c>
      <c r="P38" s="1">
        <v>0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0</v>
      </c>
      <c r="AE38" s="1">
        <v>1</v>
      </c>
      <c r="AF38" s="1">
        <v>0</v>
      </c>
      <c r="AG38" s="1">
        <v>0</v>
      </c>
      <c r="AH38" s="1">
        <v>38.94</v>
      </c>
      <c r="AI38" s="1">
        <v>2.4300000000000002</v>
      </c>
      <c r="AJ38" s="1">
        <v>174</v>
      </c>
      <c r="AK38" s="1">
        <v>106</v>
      </c>
      <c r="AL38" s="5">
        <f>(AJ38+2*AK38)/3</f>
        <v>128.66666666666666</v>
      </c>
      <c r="AM38" s="1">
        <v>94</v>
      </c>
      <c r="AN38" s="1">
        <v>1</v>
      </c>
      <c r="AO38" s="1">
        <v>6</v>
      </c>
      <c r="AP38" s="1">
        <v>44</v>
      </c>
      <c r="AQ38" s="1">
        <v>21</v>
      </c>
      <c r="AR38" s="1">
        <v>30</v>
      </c>
      <c r="AS38" s="1">
        <f>(AP38-AQ38)</f>
        <v>23</v>
      </c>
      <c r="AT38" s="7">
        <f>(AS38/AO38)</f>
        <v>3.8333333333333335</v>
      </c>
      <c r="AU38" s="1">
        <v>19</v>
      </c>
      <c r="AV38" s="18">
        <v>5.6</v>
      </c>
      <c r="AW38" s="1">
        <v>2.2999999999999998</v>
      </c>
      <c r="AX38" s="18">
        <f>(AL38*AW38/451)</f>
        <v>0.656171470805617</v>
      </c>
      <c r="AY38" s="7">
        <f>((AR38-AU38)/AV38)</f>
        <v>1.9642857142857144</v>
      </c>
      <c r="AZ38" s="7">
        <f>((AR38-AU38)*80/AW38)</f>
        <v>382.60869565217394</v>
      </c>
      <c r="BA38" s="7">
        <f>((AL38-AO38)*80/AW38)</f>
        <v>4266.6666666666661</v>
      </c>
      <c r="BB38" s="7">
        <f>(AV38/AM38*1000)</f>
        <v>59.574468085106382</v>
      </c>
      <c r="BC38" s="7">
        <f>(AW38*1000/AM38)</f>
        <v>24.468085106382979</v>
      </c>
      <c r="BD38" s="7">
        <f>(BC38*(AL38-AU38)*0.0136)</f>
        <v>36.493333333333325</v>
      </c>
      <c r="BE38" s="7">
        <f>(BC38*(AR38-AO38)*0.0136)</f>
        <v>7.9863829787234044</v>
      </c>
      <c r="BF38" s="18"/>
      <c r="BG38" s="18">
        <f>(AR38/BB38)</f>
        <v>0.50357142857142856</v>
      </c>
      <c r="BH38" s="18">
        <f>(AP38/BB38)</f>
        <v>0.73857142857142855</v>
      </c>
      <c r="BI38" s="18">
        <f>(BB38/AS38)</f>
        <v>2.5901942645698428</v>
      </c>
      <c r="BJ38" s="18">
        <f>(AO38/AU38)</f>
        <v>0.31578947368421051</v>
      </c>
      <c r="BK38" s="18"/>
      <c r="BL38" s="19">
        <v>0</v>
      </c>
      <c r="BP38" s="1"/>
      <c r="BQ38" s="1">
        <v>1</v>
      </c>
      <c r="BR38" s="1">
        <v>0</v>
      </c>
      <c r="BS38" s="1">
        <v>25</v>
      </c>
      <c r="BT38" s="1">
        <v>5.6</v>
      </c>
      <c r="BU38" s="1">
        <v>4.8</v>
      </c>
      <c r="BV38" s="1">
        <v>0.37</v>
      </c>
      <c r="BW38" s="1">
        <v>5</v>
      </c>
      <c r="BX38" s="1">
        <v>32.6</v>
      </c>
      <c r="BY38" s="1">
        <v>0</v>
      </c>
      <c r="BZ38" s="1">
        <v>1</v>
      </c>
      <c r="CA38" s="24">
        <v>139</v>
      </c>
      <c r="CB38" s="24">
        <v>13</v>
      </c>
      <c r="CC38" s="43">
        <v>1.03</v>
      </c>
      <c r="CD38" s="26">
        <v>87</v>
      </c>
      <c r="CE38" s="1">
        <v>829</v>
      </c>
      <c r="CF38" s="1">
        <v>1</v>
      </c>
      <c r="CI38" s="1">
        <v>3</v>
      </c>
      <c r="CJ38" s="5">
        <v>35.816326530612244</v>
      </c>
      <c r="CK38" s="56">
        <v>3683.0205740604752</v>
      </c>
      <c r="CL38" s="67">
        <f>(CK38/CJ38*100)</f>
        <v>10283.077386265713</v>
      </c>
      <c r="CM38" s="19">
        <v>10797.23126</v>
      </c>
      <c r="CN38" s="18">
        <f>LN(CL38)</f>
        <v>9.238254850851531</v>
      </c>
      <c r="CO38" s="18">
        <f>(CL38/CD38)</f>
        <v>118.19629179615762</v>
      </c>
      <c r="CP38" s="60">
        <v>1862.5</v>
      </c>
      <c r="CQ38" s="49">
        <f>(CP38/CJ38*100)</f>
        <v>5200.1424501424499</v>
      </c>
      <c r="CR38" s="63">
        <f>(CQ38/CD38)</f>
        <v>59.771752300487933</v>
      </c>
      <c r="CS38" s="5">
        <v>825.0814790123145</v>
      </c>
      <c r="CT38" s="19">
        <f>(CS38/CJ38*100)</f>
        <v>2303.6462946782572</v>
      </c>
      <c r="CU38" s="18">
        <f>LN(CT38)</f>
        <v>7.7422484920959134</v>
      </c>
      <c r="CV38" s="21"/>
      <c r="CW38" s="35">
        <v>43419</v>
      </c>
      <c r="CX38" s="35"/>
      <c r="CY38" s="35"/>
      <c r="CZ38" s="35"/>
      <c r="DB38" s="35">
        <v>44821</v>
      </c>
      <c r="DC38" s="35">
        <v>44812</v>
      </c>
      <c r="DD38" s="1">
        <f>(DC38-CW38)</f>
        <v>1393</v>
      </c>
      <c r="DE38" s="1">
        <v>0</v>
      </c>
      <c r="DH38" s="1">
        <v>0</v>
      </c>
      <c r="DI38" s="1">
        <f>(DD38)</f>
        <v>1393</v>
      </c>
      <c r="DJ38" s="65">
        <v>1</v>
      </c>
      <c r="DK38" s="65">
        <v>1</v>
      </c>
      <c r="DL38" s="1">
        <v>1</v>
      </c>
      <c r="DM38" t="s">
        <v>128</v>
      </c>
    </row>
    <row r="39" spans="1:126" ht="15.75" x14ac:dyDescent="0.25">
      <c r="A39" s="24">
        <v>1072</v>
      </c>
      <c r="B39" s="1">
        <v>53</v>
      </c>
      <c r="C39" s="1">
        <v>0</v>
      </c>
      <c r="D39" s="1">
        <v>0</v>
      </c>
      <c r="E39" s="1">
        <v>1</v>
      </c>
      <c r="F39" s="1">
        <v>1</v>
      </c>
      <c r="G39" s="1">
        <v>0</v>
      </c>
      <c r="H39" s="1">
        <v>1</v>
      </c>
      <c r="I39" s="1">
        <v>2</v>
      </c>
      <c r="J39" s="1">
        <v>2</v>
      </c>
      <c r="K39" s="1">
        <v>1</v>
      </c>
      <c r="L39" s="1">
        <v>0</v>
      </c>
      <c r="M39" s="1">
        <v>1</v>
      </c>
      <c r="N39" s="1">
        <v>1</v>
      </c>
      <c r="O39" s="1">
        <v>0</v>
      </c>
      <c r="P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">
        <v>1</v>
      </c>
      <c r="AC39" s="1">
        <v>1</v>
      </c>
      <c r="AD39" s="1">
        <v>0</v>
      </c>
      <c r="AE39" s="1">
        <v>0</v>
      </c>
      <c r="AF39" s="1">
        <v>0</v>
      </c>
      <c r="AG39" s="1">
        <v>0</v>
      </c>
      <c r="AH39" s="1">
        <v>26.89</v>
      </c>
      <c r="AI39" s="1">
        <v>2.42</v>
      </c>
      <c r="AJ39" s="1">
        <v>117</v>
      </c>
      <c r="AK39" s="1">
        <v>72</v>
      </c>
      <c r="AL39" s="5">
        <f>(AJ39+2*AK39)/3</f>
        <v>87</v>
      </c>
      <c r="AM39" s="1">
        <v>81</v>
      </c>
      <c r="AN39" s="1">
        <v>1</v>
      </c>
      <c r="AO39" s="1">
        <v>5</v>
      </c>
      <c r="AP39" s="1">
        <v>31</v>
      </c>
      <c r="AQ39" s="1">
        <v>14</v>
      </c>
      <c r="AR39" s="1">
        <v>23</v>
      </c>
      <c r="AS39" s="1">
        <f>(AP39-AQ39)</f>
        <v>17</v>
      </c>
      <c r="AT39" s="7">
        <f>(AS39/AO39)</f>
        <v>3.4</v>
      </c>
      <c r="AU39" s="1">
        <v>17</v>
      </c>
      <c r="AV39" s="18">
        <v>6.78</v>
      </c>
      <c r="AW39" s="1">
        <v>2.8</v>
      </c>
      <c r="AX39" s="18">
        <f>(AL39*AW39/451)</f>
        <v>0.54013303769401333</v>
      </c>
      <c r="AY39" s="7">
        <f>((AR39-AU39)/AV39)</f>
        <v>0.88495575221238931</v>
      </c>
      <c r="AZ39" s="7">
        <f>((AR39-AU39)*80/AW39)</f>
        <v>171.42857142857144</v>
      </c>
      <c r="BA39" s="7">
        <f>((AL39-AO39)*80/AW39)</f>
        <v>2342.8571428571431</v>
      </c>
      <c r="BB39" s="7">
        <f>(AV39/AM39*1000)</f>
        <v>83.703703703703709</v>
      </c>
      <c r="BC39" s="7">
        <f>(AW39*1000/AM39)</f>
        <v>34.567901234567898</v>
      </c>
      <c r="BD39" s="7">
        <f>(BC39*(AL39-AU39)*0.0136)</f>
        <v>32.90864197530864</v>
      </c>
      <c r="BE39" s="7">
        <f>(BC39*(AR39-AO39)*0.0136)</f>
        <v>8.4622222222222216</v>
      </c>
      <c r="BF39" s="18">
        <v>1.4814159292035398</v>
      </c>
      <c r="BG39" s="18">
        <f>(AR39/BB39)</f>
        <v>0.27477876106194687</v>
      </c>
      <c r="BH39" s="18">
        <f>(AP39/BB39)</f>
        <v>0.37035398230088495</v>
      </c>
      <c r="BI39" s="18">
        <f>(BB39/AS39)</f>
        <v>4.9237472766884531</v>
      </c>
      <c r="BJ39" s="18">
        <f>(AO39/AU39)</f>
        <v>0.29411764705882354</v>
      </c>
      <c r="BK39" s="18"/>
      <c r="BL39" s="19">
        <v>1</v>
      </c>
      <c r="BM39" s="1">
        <v>7</v>
      </c>
      <c r="BO39" s="1">
        <v>0</v>
      </c>
      <c r="BP39" s="1">
        <v>0</v>
      </c>
      <c r="BQ39" s="1">
        <v>1</v>
      </c>
      <c r="BR39" s="1">
        <v>0</v>
      </c>
      <c r="BS39" s="1">
        <v>16</v>
      </c>
      <c r="BT39" s="1">
        <v>7.1</v>
      </c>
      <c r="BU39" s="1">
        <v>6.6</v>
      </c>
      <c r="BV39" s="1">
        <v>0.25</v>
      </c>
      <c r="BX39" s="1">
        <v>56</v>
      </c>
      <c r="BY39" s="1">
        <v>1</v>
      </c>
      <c r="BZ39" s="1">
        <v>1</v>
      </c>
      <c r="CA39" s="24">
        <v>137</v>
      </c>
      <c r="CB39" s="24">
        <v>15</v>
      </c>
      <c r="CC39" s="43">
        <v>1.07</v>
      </c>
      <c r="CD39" s="26">
        <v>79</v>
      </c>
      <c r="CE39" s="1">
        <v>413</v>
      </c>
      <c r="CF39" s="1">
        <v>1</v>
      </c>
      <c r="CI39" s="1">
        <v>2</v>
      </c>
      <c r="CJ39" s="5">
        <v>63.234693877551031</v>
      </c>
      <c r="CK39" s="56">
        <v>426.04287153456414</v>
      </c>
      <c r="CL39" s="67">
        <f>(CK39/CJ39*100)</f>
        <v>673.7486107856588</v>
      </c>
      <c r="CM39" s="19">
        <v>707.43604130000006</v>
      </c>
      <c r="CN39" s="18">
        <f>LN(CL39)</f>
        <v>6.5128570603074021</v>
      </c>
      <c r="CO39" s="18">
        <f>(CL39/CD39)</f>
        <v>8.5284634276665674</v>
      </c>
      <c r="CP39" s="60">
        <v>1257.7</v>
      </c>
      <c r="CQ39" s="49">
        <f>(CP39/CJ39*100)</f>
        <v>1988.939809585283</v>
      </c>
      <c r="CR39" s="63">
        <f>(CQ39/CD39)</f>
        <v>25.176453285889657</v>
      </c>
      <c r="CS39" s="5">
        <v>926.40350822022901</v>
      </c>
      <c r="CT39" s="19">
        <f>(CS39/CJ39*100)</f>
        <v>1465.0241053022824</v>
      </c>
      <c r="CU39" s="18">
        <f>LN(CT39)</f>
        <v>7.2896269754470504</v>
      </c>
      <c r="CV39" s="21"/>
      <c r="CW39" s="35">
        <v>43425</v>
      </c>
      <c r="CX39" s="35"/>
      <c r="CY39" s="35"/>
      <c r="CZ39" s="35"/>
      <c r="DB39" s="35">
        <v>44821</v>
      </c>
      <c r="DC39" s="35">
        <v>44488</v>
      </c>
      <c r="DD39" s="1">
        <f>(DC39-CW39)</f>
        <v>1063</v>
      </c>
      <c r="DE39" s="1">
        <v>1</v>
      </c>
      <c r="DF39" s="35">
        <v>44488</v>
      </c>
      <c r="DG39" s="19">
        <f>(DF39-CW39)</f>
        <v>1063</v>
      </c>
      <c r="DH39" s="1">
        <v>1</v>
      </c>
      <c r="DI39" s="1">
        <f>(DD39)</f>
        <v>1063</v>
      </c>
      <c r="DJ39" s="66">
        <v>0</v>
      </c>
      <c r="DK39" s="66">
        <v>0</v>
      </c>
      <c r="DL39" s="1">
        <v>0</v>
      </c>
      <c r="DM39" s="46" t="s">
        <v>128</v>
      </c>
    </row>
    <row r="40" spans="1:126" ht="15.75" x14ac:dyDescent="0.25">
      <c r="A40" s="24">
        <v>1073</v>
      </c>
      <c r="B40" s="1">
        <v>82</v>
      </c>
      <c r="C40" s="1">
        <v>0</v>
      </c>
      <c r="D40" s="1">
        <v>1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3</v>
      </c>
      <c r="K40" s="1">
        <v>1</v>
      </c>
      <c r="L40" s="1">
        <v>0</v>
      </c>
      <c r="M40" s="1">
        <v>1</v>
      </c>
      <c r="N40" s="1">
        <v>1</v>
      </c>
      <c r="O40" s="1">
        <v>1</v>
      </c>
      <c r="P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">
        <v>1</v>
      </c>
      <c r="AC40" s="1">
        <v>1</v>
      </c>
      <c r="AD40" s="1">
        <v>0</v>
      </c>
      <c r="AE40" s="1">
        <v>0</v>
      </c>
      <c r="AF40" s="1">
        <v>0</v>
      </c>
      <c r="AG40" s="1">
        <v>0</v>
      </c>
      <c r="AH40" s="1">
        <v>27.31</v>
      </c>
      <c r="AI40" s="1">
        <v>1.62</v>
      </c>
      <c r="AJ40" s="1">
        <v>109</v>
      </c>
      <c r="AK40" s="1">
        <v>70</v>
      </c>
      <c r="AL40" s="5">
        <f>(AJ40+2*AK40)/3</f>
        <v>83</v>
      </c>
      <c r="AM40" s="1">
        <v>63</v>
      </c>
      <c r="AN40" s="1">
        <v>1</v>
      </c>
      <c r="AO40" s="1">
        <v>3</v>
      </c>
      <c r="AP40" s="1">
        <v>24</v>
      </c>
      <c r="AQ40" s="1">
        <v>6</v>
      </c>
      <c r="AR40" s="1">
        <v>15</v>
      </c>
      <c r="AS40" s="1">
        <f>(AP40-AQ40)</f>
        <v>18</v>
      </c>
      <c r="AT40" s="7">
        <f>(AS40/AO40)</f>
        <v>6</v>
      </c>
      <c r="AU40" s="1">
        <v>6</v>
      </c>
      <c r="AV40" s="18">
        <v>4.2300000000000004</v>
      </c>
      <c r="AW40" s="1">
        <v>2.6</v>
      </c>
      <c r="AX40" s="18">
        <f>(AL40*AW40/451)</f>
        <v>0.47849223946784925</v>
      </c>
      <c r="AY40" s="7">
        <f>((AR40-AU40)/AV40)</f>
        <v>2.1276595744680851</v>
      </c>
      <c r="AZ40" s="7">
        <f>((AR40-AU40)*80/AW40)</f>
        <v>276.92307692307691</v>
      </c>
      <c r="BA40" s="7">
        <f>((AL40-AO40)*80/AW40)</f>
        <v>2461.5384615384614</v>
      </c>
      <c r="BB40" s="7">
        <f>(AV40/AM40*1000)</f>
        <v>67.142857142857139</v>
      </c>
      <c r="BC40" s="7">
        <f>(AW40*1000/AM40)</f>
        <v>41.269841269841272</v>
      </c>
      <c r="BD40" s="7">
        <f>(BC40*(AL40-AU40)*0.0136)</f>
        <v>43.217777777777776</v>
      </c>
      <c r="BE40" s="7">
        <f>(BC40*(AR40-AO40)*0.0136)</f>
        <v>6.7352380952380955</v>
      </c>
      <c r="BF40" s="18">
        <v>1.8617021276595747</v>
      </c>
      <c r="BG40" s="18">
        <f>(AR40/BB40)</f>
        <v>0.22340425531914895</v>
      </c>
      <c r="BH40" s="18">
        <f>(AP40/BB40)</f>
        <v>0.35744680851063831</v>
      </c>
      <c r="BI40" s="18">
        <f>(BB40/AS40)</f>
        <v>3.7301587301587298</v>
      </c>
      <c r="BJ40" s="18">
        <f>(AO40/AU40)</f>
        <v>0.5</v>
      </c>
      <c r="BK40" s="18"/>
      <c r="BL40" s="19">
        <v>1</v>
      </c>
      <c r="BM40" s="1">
        <v>15</v>
      </c>
      <c r="BO40" s="1">
        <v>3</v>
      </c>
      <c r="BP40" s="1">
        <v>0</v>
      </c>
      <c r="BQ40" s="1">
        <v>1</v>
      </c>
      <c r="BR40" s="1">
        <v>0</v>
      </c>
      <c r="BS40" s="1">
        <v>25</v>
      </c>
      <c r="BT40" s="1">
        <v>5.8</v>
      </c>
      <c r="BU40" s="1">
        <v>5.6</v>
      </c>
      <c r="BV40" s="1">
        <v>0.26</v>
      </c>
      <c r="BX40" s="1">
        <v>72</v>
      </c>
      <c r="BY40" s="1">
        <v>1</v>
      </c>
      <c r="BZ40" s="1">
        <v>1</v>
      </c>
      <c r="CA40" s="24">
        <v>141</v>
      </c>
      <c r="CB40" s="24">
        <v>31</v>
      </c>
      <c r="CC40" s="43">
        <v>1.24</v>
      </c>
      <c r="CD40" s="26">
        <v>40</v>
      </c>
      <c r="CE40" s="1">
        <v>1068</v>
      </c>
      <c r="CF40" s="1">
        <v>1</v>
      </c>
      <c r="CI40" s="1">
        <v>3</v>
      </c>
      <c r="CJ40" s="5">
        <v>208.36734693877548</v>
      </c>
      <c r="CK40" s="56">
        <v>3293.0920242303005</v>
      </c>
      <c r="CL40" s="67">
        <f>(CK40/CJ40*100)</f>
        <v>1580.4261428725245</v>
      </c>
      <c r="CM40" s="19">
        <v>1659.4474499999999</v>
      </c>
      <c r="CN40" s="18">
        <f>LN(CL40)</f>
        <v>7.3654498003344386</v>
      </c>
      <c r="CO40" s="18">
        <f>(CL40/CD40)</f>
        <v>39.510653571813108</v>
      </c>
      <c r="CP40" s="60">
        <v>2381</v>
      </c>
      <c r="CQ40" s="49">
        <f>(CP40/CJ40*100)</f>
        <v>1142.6934378060728</v>
      </c>
      <c r="CR40" s="63">
        <f>(CQ40/CD40)</f>
        <v>28.567335945151818</v>
      </c>
      <c r="CS40" s="5">
        <v>1569.8078277714187</v>
      </c>
      <c r="CT40" s="19">
        <f>(CS40/CJ40*100)</f>
        <v>753.3847557375077</v>
      </c>
      <c r="CU40" s="18">
        <f>LN(CT40)</f>
        <v>6.6245760610971756</v>
      </c>
      <c r="CV40" s="21"/>
      <c r="CW40" s="35">
        <v>43425</v>
      </c>
      <c r="CX40" s="35"/>
      <c r="CY40" s="35"/>
      <c r="CZ40" s="35"/>
      <c r="DB40" s="35">
        <v>44821</v>
      </c>
      <c r="DC40" s="36">
        <v>44819</v>
      </c>
      <c r="DD40" s="1">
        <f>(DC40-CW40)</f>
        <v>1394</v>
      </c>
      <c r="DE40" s="1">
        <v>0</v>
      </c>
      <c r="DH40" s="1">
        <v>0</v>
      </c>
      <c r="DI40" s="1">
        <f>(DD40)</f>
        <v>1394</v>
      </c>
      <c r="DJ40" s="65">
        <v>1</v>
      </c>
      <c r="DK40" s="65">
        <v>1</v>
      </c>
      <c r="DL40" s="1">
        <v>1</v>
      </c>
      <c r="DM40" t="s">
        <v>133</v>
      </c>
    </row>
    <row r="41" spans="1:126" ht="15.75" x14ac:dyDescent="0.25">
      <c r="A41" s="24">
        <v>1075</v>
      </c>
      <c r="B41" s="1">
        <v>67</v>
      </c>
      <c r="C41" s="1">
        <v>2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  <c r="I41" s="1">
        <v>1</v>
      </c>
      <c r="J41" s="1">
        <v>3</v>
      </c>
      <c r="K41" s="1">
        <v>1</v>
      </c>
      <c r="L41" s="1">
        <v>1</v>
      </c>
      <c r="M41" s="1">
        <v>1</v>
      </c>
      <c r="N41" s="1">
        <v>1</v>
      </c>
      <c r="O41" s="1">
        <v>0</v>
      </c>
      <c r="P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</v>
      </c>
      <c r="AB41" s="1">
        <v>1</v>
      </c>
      <c r="AC41" s="1">
        <v>1</v>
      </c>
      <c r="AD41" s="1">
        <v>0</v>
      </c>
      <c r="AE41" s="1">
        <v>1</v>
      </c>
      <c r="AF41" s="1">
        <v>0</v>
      </c>
      <c r="AG41" s="1">
        <v>0</v>
      </c>
      <c r="AH41" s="1">
        <v>28.42</v>
      </c>
      <c r="AI41" s="1">
        <v>1.45</v>
      </c>
      <c r="AJ41" s="1">
        <v>130</v>
      </c>
      <c r="AK41" s="1">
        <v>60</v>
      </c>
      <c r="AL41" s="5">
        <f>(AJ41+2*AK41)/3</f>
        <v>83.333333333333329</v>
      </c>
      <c r="AM41" s="1">
        <v>73</v>
      </c>
      <c r="AN41" s="1">
        <v>1</v>
      </c>
      <c r="AO41" s="1">
        <v>10</v>
      </c>
      <c r="AP41" s="1">
        <v>51</v>
      </c>
      <c r="AQ41" s="1">
        <v>24</v>
      </c>
      <c r="AR41" s="1">
        <v>39</v>
      </c>
      <c r="AS41" s="1">
        <f>(AP41-AQ41)</f>
        <v>27</v>
      </c>
      <c r="AT41" s="7">
        <f>(AS41/AO41)</f>
        <v>2.7</v>
      </c>
      <c r="AU41" s="1">
        <v>22</v>
      </c>
      <c r="AV41" s="18">
        <v>3.4</v>
      </c>
      <c r="AW41" s="1">
        <v>2.34</v>
      </c>
      <c r="AX41" s="18">
        <f>(AL41*AW41/451)</f>
        <v>0.4323725055432372</v>
      </c>
      <c r="AY41" s="7">
        <f>((AR41-AU41)/AV41)</f>
        <v>5</v>
      </c>
      <c r="AZ41" s="7">
        <f>((AR41-AU41)*80/AW41)</f>
        <v>581.19658119658118</v>
      </c>
      <c r="BA41" s="7">
        <f>((AL41-AO41)*80/AW41)</f>
        <v>2507.1225071225072</v>
      </c>
      <c r="BB41" s="7">
        <f>(AV41/AM41*1000)</f>
        <v>46.575342465753423</v>
      </c>
      <c r="BC41" s="7">
        <f>(AW41*1000/AM41)</f>
        <v>32.054794520547944</v>
      </c>
      <c r="BD41" s="7">
        <f>(BC41*(AL41-AU41)*0.0136)</f>
        <v>26.737972602739724</v>
      </c>
      <c r="BE41" s="7">
        <f>(BC41*(AR41-AO41)*0.0136)</f>
        <v>12.642410958904108</v>
      </c>
      <c r="BF41" s="18">
        <v>3.1132352941176471</v>
      </c>
      <c r="BG41" s="18">
        <f>(AR41/BB41)</f>
        <v>0.83735294117647063</v>
      </c>
      <c r="BH41" s="18">
        <f>(AP41/BB41)</f>
        <v>1.095</v>
      </c>
      <c r="BI41" s="18">
        <f>(BB41/AS41)</f>
        <v>1.7250126839167934</v>
      </c>
      <c r="BJ41" s="18">
        <f>(AO41/AU41)</f>
        <v>0.45454545454545453</v>
      </c>
      <c r="BK41" s="18"/>
      <c r="BL41" s="19">
        <v>1</v>
      </c>
      <c r="BM41" s="1">
        <v>27</v>
      </c>
      <c r="BO41" s="1">
        <v>1</v>
      </c>
      <c r="BP41" s="1">
        <v>0</v>
      </c>
      <c r="BQ41" s="1">
        <v>1</v>
      </c>
      <c r="BR41" s="1">
        <v>0</v>
      </c>
      <c r="BS41" s="1">
        <v>22.5</v>
      </c>
      <c r="BT41" s="1"/>
      <c r="BU41" s="1"/>
      <c r="BV41" s="1"/>
      <c r="CA41" s="24">
        <v>135</v>
      </c>
      <c r="CB41" s="24">
        <v>28</v>
      </c>
      <c r="CC41" s="43">
        <v>1.23</v>
      </c>
      <c r="CD41" s="26">
        <v>45</v>
      </c>
      <c r="CE41" s="1">
        <v>42</v>
      </c>
      <c r="CF41" s="1">
        <v>0</v>
      </c>
      <c r="CI41" s="1">
        <v>1</v>
      </c>
      <c r="CJ41" s="5">
        <v>35.5</v>
      </c>
      <c r="CK41" s="56">
        <v>504.26647577866231</v>
      </c>
      <c r="CL41" s="67">
        <f>(CK41/CJ41*100)</f>
        <v>1420.4689458553869</v>
      </c>
      <c r="CM41" s="19">
        <v>1491.492393</v>
      </c>
      <c r="CN41" s="18">
        <f>LN(CL41)</f>
        <v>7.2587423396370365</v>
      </c>
      <c r="CO41" s="18">
        <f>(CL41/CD41)</f>
        <v>31.565976574564154</v>
      </c>
      <c r="CP41" s="60">
        <v>541</v>
      </c>
      <c r="CQ41" s="49">
        <f>(CP41/CJ41*100)</f>
        <v>1523.943661971831</v>
      </c>
      <c r="CR41" s="63">
        <f>(CQ41/CD41)</f>
        <v>33.865414710485133</v>
      </c>
      <c r="CS41" s="5">
        <v>66.392690474094209</v>
      </c>
      <c r="CT41" s="19">
        <f>(CS41/CJ41*100)</f>
        <v>187.02166330730762</v>
      </c>
      <c r="CU41" s="18">
        <f>LN(CT41)</f>
        <v>5.2312244567080342</v>
      </c>
      <c r="CV41" s="21"/>
      <c r="CW41" s="35">
        <v>43427</v>
      </c>
      <c r="CX41" s="35"/>
      <c r="CY41" s="35"/>
      <c r="CZ41" s="35"/>
      <c r="DB41" s="35">
        <v>44821</v>
      </c>
      <c r="DC41" s="35">
        <v>44818</v>
      </c>
      <c r="DD41" s="1">
        <f>(DC41-CW41)</f>
        <v>1391</v>
      </c>
      <c r="DE41" s="1">
        <v>0</v>
      </c>
      <c r="DH41" s="1">
        <v>0</v>
      </c>
      <c r="DI41" s="1">
        <f>(DD41)</f>
        <v>1391</v>
      </c>
      <c r="DJ41" s="66">
        <v>0</v>
      </c>
      <c r="DK41" s="65">
        <v>1</v>
      </c>
      <c r="DL41" s="1">
        <v>1</v>
      </c>
      <c r="DM41"/>
    </row>
    <row r="42" spans="1:126" ht="15.75" x14ac:dyDescent="0.25">
      <c r="A42" s="24">
        <v>1076</v>
      </c>
      <c r="B42" s="1">
        <v>63</v>
      </c>
      <c r="C42" s="1">
        <v>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0</v>
      </c>
      <c r="J42" s="1">
        <v>4</v>
      </c>
      <c r="K42" s="1">
        <v>1</v>
      </c>
      <c r="L42" s="1">
        <v>0</v>
      </c>
      <c r="M42" s="1">
        <v>1</v>
      </c>
      <c r="N42" s="1">
        <v>1</v>
      </c>
      <c r="O42" s="1">
        <v>0</v>
      </c>
      <c r="P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1</v>
      </c>
      <c r="Z42" s="1">
        <v>2</v>
      </c>
      <c r="AA42" s="1">
        <v>1</v>
      </c>
      <c r="AB42" s="1">
        <v>1</v>
      </c>
      <c r="AC42" s="1">
        <v>1</v>
      </c>
      <c r="AD42" s="1">
        <v>0</v>
      </c>
      <c r="AE42" s="1">
        <v>0</v>
      </c>
      <c r="AF42" s="1">
        <v>0</v>
      </c>
      <c r="AG42" s="1">
        <v>2</v>
      </c>
      <c r="AH42" s="1">
        <v>28.39</v>
      </c>
      <c r="AI42" s="1">
        <v>2.09</v>
      </c>
      <c r="AJ42" s="1">
        <v>139</v>
      </c>
      <c r="AK42" s="1">
        <v>91</v>
      </c>
      <c r="AL42" s="5">
        <f>(AJ42+2*AK42)/3</f>
        <v>107</v>
      </c>
      <c r="AM42" s="1">
        <v>97</v>
      </c>
      <c r="AN42" s="1">
        <v>1</v>
      </c>
      <c r="AO42" s="1">
        <v>6</v>
      </c>
      <c r="AP42" s="1">
        <v>35</v>
      </c>
      <c r="AQ42" s="1">
        <v>20</v>
      </c>
      <c r="AR42" s="1">
        <v>27</v>
      </c>
      <c r="AS42" s="1">
        <f>(AP42-AQ42)</f>
        <v>15</v>
      </c>
      <c r="AT42" s="7">
        <f>(AS42/AO42)</f>
        <v>2.5</v>
      </c>
      <c r="AU42" s="1">
        <v>13</v>
      </c>
      <c r="AV42" s="18">
        <v>5.53</v>
      </c>
      <c r="AW42" s="1">
        <v>2.65</v>
      </c>
      <c r="AX42" s="18">
        <f>(AL42*AW42/451)</f>
        <v>0.62871396895787146</v>
      </c>
      <c r="AY42" s="7">
        <f>((AR42-AU42)/AV42)</f>
        <v>2.5316455696202529</v>
      </c>
      <c r="AZ42" s="7">
        <f>((AR42-AU42)*80/AW42)</f>
        <v>422.64150943396226</v>
      </c>
      <c r="BA42" s="7">
        <f>((AL42-AO42)*80/AW42)</f>
        <v>3049.0566037735848</v>
      </c>
      <c r="BB42" s="7">
        <f>(AV42/AM42*1000)</f>
        <v>57.010309278350519</v>
      </c>
      <c r="BC42" s="7">
        <f>(AW42*1000/AM42)</f>
        <v>27.319587628865978</v>
      </c>
      <c r="BD42" s="7">
        <f>(BC42*(AL42-AU42)*0.0136)</f>
        <v>34.925360824742263</v>
      </c>
      <c r="BE42" s="7">
        <f>(BC42*(AR42-AO42)*0.0136)</f>
        <v>7.8024742268041232</v>
      </c>
      <c r="BF42" s="18"/>
      <c r="BG42" s="18">
        <f>(AR42/BB42)</f>
        <v>0.47359855334538875</v>
      </c>
      <c r="BH42" s="18">
        <f>(AP42/BB42)</f>
        <v>0.61392405063291133</v>
      </c>
      <c r="BI42" s="18">
        <f>(BB42/AS42)</f>
        <v>3.800687285223368</v>
      </c>
      <c r="BJ42" s="18">
        <f>(AO42/AU42)</f>
        <v>0.46153846153846156</v>
      </c>
      <c r="BK42" s="18"/>
      <c r="BL42" s="19">
        <v>1</v>
      </c>
      <c r="BO42" s="1">
        <v>1</v>
      </c>
      <c r="BP42" s="1">
        <v>0</v>
      </c>
      <c r="BQ42" s="1">
        <v>1</v>
      </c>
      <c r="BR42" s="1">
        <v>0</v>
      </c>
      <c r="BS42" s="1">
        <v>27</v>
      </c>
      <c r="BT42" s="1">
        <v>6.4</v>
      </c>
      <c r="BU42" s="1">
        <v>5.5</v>
      </c>
      <c r="BV42" s="1">
        <v>0.31</v>
      </c>
      <c r="BW42" s="1">
        <v>3.9</v>
      </c>
      <c r="BX42" s="1">
        <v>33.799999999999997</v>
      </c>
      <c r="BY42" s="1">
        <v>0</v>
      </c>
      <c r="CA42" s="24">
        <v>136</v>
      </c>
      <c r="CB42" s="24">
        <v>13</v>
      </c>
      <c r="CC42" s="43">
        <v>0.93</v>
      </c>
      <c r="CD42" s="26">
        <v>85</v>
      </c>
      <c r="CE42" s="1">
        <v>415</v>
      </c>
      <c r="CF42" s="1">
        <v>1</v>
      </c>
      <c r="CI42" s="1">
        <v>2</v>
      </c>
      <c r="CJ42" s="5">
        <v>64.795918367346914</v>
      </c>
      <c r="CK42" s="56">
        <v>659.94371423301391</v>
      </c>
      <c r="CL42" s="67">
        <f>(CK42/CJ42*100)</f>
        <v>1018.4958109422896</v>
      </c>
      <c r="CM42" s="19">
        <v>1069.420601</v>
      </c>
      <c r="CN42" s="18">
        <f>LN(CL42)</f>
        <v>6.9260821226905964</v>
      </c>
      <c r="CO42" s="18">
        <f>(CL42/CD42)</f>
        <v>11.982303658144584</v>
      </c>
      <c r="CP42" s="60">
        <v>645.79999999999995</v>
      </c>
      <c r="CQ42" s="49">
        <f>(CP42/CJ42*100)</f>
        <v>996.66771653543333</v>
      </c>
      <c r="CR42" s="63">
        <f>(CQ42/CD42)</f>
        <v>11.725502547475687</v>
      </c>
      <c r="CS42" s="5">
        <v>1045.4616095799947</v>
      </c>
      <c r="CT42" s="19">
        <f>(CS42/CJ42*100)</f>
        <v>1613.4683108478664</v>
      </c>
      <c r="CU42" s="18">
        <f>LN(CT42)</f>
        <v>7.3861413712916288</v>
      </c>
      <c r="CV42" s="21"/>
      <c r="CW42" s="35">
        <v>43427</v>
      </c>
      <c r="CX42" s="35"/>
      <c r="CY42" s="35"/>
      <c r="CZ42" s="35"/>
      <c r="DB42" s="35">
        <v>44456</v>
      </c>
      <c r="DC42" s="36">
        <v>44821</v>
      </c>
      <c r="DD42" s="1">
        <f>(DC42-CW42)</f>
        <v>1394</v>
      </c>
      <c r="DE42" s="1">
        <v>0</v>
      </c>
      <c r="DH42" s="1">
        <v>0</v>
      </c>
      <c r="DI42" s="1">
        <f>(DD42)</f>
        <v>1394</v>
      </c>
      <c r="DJ42" s="66">
        <v>0</v>
      </c>
      <c r="DK42" s="66">
        <v>0</v>
      </c>
      <c r="DL42" s="1">
        <v>0</v>
      </c>
      <c r="DM42" t="s">
        <v>173</v>
      </c>
    </row>
    <row r="43" spans="1:126" ht="15.75" x14ac:dyDescent="0.25">
      <c r="A43" s="24">
        <v>1119</v>
      </c>
      <c r="B43" s="1">
        <v>58</v>
      </c>
      <c r="C43" s="1">
        <v>0</v>
      </c>
      <c r="D43" s="1">
        <v>1</v>
      </c>
      <c r="E43" s="1">
        <v>1</v>
      </c>
      <c r="F43" s="1">
        <v>2</v>
      </c>
      <c r="G43" s="1">
        <v>1</v>
      </c>
      <c r="H43" s="1">
        <v>0</v>
      </c>
      <c r="I43" s="1">
        <v>1</v>
      </c>
      <c r="J43" s="1">
        <v>3</v>
      </c>
      <c r="K43" s="1">
        <v>1</v>
      </c>
      <c r="L43" s="1">
        <v>1</v>
      </c>
      <c r="M43" s="1">
        <v>1</v>
      </c>
      <c r="N43" s="1">
        <v>1</v>
      </c>
      <c r="O43" s="1">
        <v>0</v>
      </c>
      <c r="P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1</v>
      </c>
      <c r="AA43" s="1">
        <v>0</v>
      </c>
      <c r="AB43" s="1">
        <v>0</v>
      </c>
      <c r="AC43" s="1">
        <v>0</v>
      </c>
      <c r="AD43" s="1">
        <v>0</v>
      </c>
      <c r="AE43" s="1">
        <v>1</v>
      </c>
      <c r="AF43" s="1">
        <v>0</v>
      </c>
      <c r="AG43" s="1">
        <v>0</v>
      </c>
      <c r="AH43" s="1">
        <v>38</v>
      </c>
      <c r="AI43" s="1">
        <v>2.04</v>
      </c>
      <c r="AJ43" s="1">
        <v>141</v>
      </c>
      <c r="AK43" s="1">
        <v>74</v>
      </c>
      <c r="AL43" s="5">
        <f>(AJ43+2*AK43)/3</f>
        <v>96.333333333333329</v>
      </c>
      <c r="AM43" s="1">
        <v>85</v>
      </c>
      <c r="AN43" s="1">
        <v>1</v>
      </c>
      <c r="AO43" s="1">
        <v>5</v>
      </c>
      <c r="AP43" s="1">
        <v>20</v>
      </c>
      <c r="AQ43" s="1">
        <v>7</v>
      </c>
      <c r="AR43" s="1">
        <v>14</v>
      </c>
      <c r="AS43" s="1">
        <f>(AP43-AQ43)</f>
        <v>13</v>
      </c>
      <c r="AT43" s="7">
        <f>(AS43/AO43)</f>
        <v>2.6</v>
      </c>
      <c r="AU43" s="1">
        <v>10</v>
      </c>
      <c r="AV43" s="18">
        <v>5.47</v>
      </c>
      <c r="AW43" s="1">
        <v>2.68</v>
      </c>
      <c r="AX43" s="18">
        <f>(AL43*AW43/451)</f>
        <v>0.5724464153732447</v>
      </c>
      <c r="AY43" s="7">
        <f>((AR43-AU43)/AV43)</f>
        <v>0.73126142595978061</v>
      </c>
      <c r="AZ43" s="7">
        <f>((AR43-AU43)*80/AW43)</f>
        <v>119.40298507462686</v>
      </c>
      <c r="BA43" s="7">
        <f>((AL43-AO43)*80/AW43)</f>
        <v>2726.3681592039798</v>
      </c>
      <c r="BB43" s="7">
        <f>(AV43/AM43*1000)</f>
        <v>64.35294117647058</v>
      </c>
      <c r="BC43" s="7">
        <f>(AW43*1000/AM43)</f>
        <v>31.529411764705884</v>
      </c>
      <c r="BD43" s="7">
        <f>(BC43*(AL43-AU43)*0.0136)</f>
        <v>37.019733333333328</v>
      </c>
      <c r="BE43" s="7">
        <f>(BC43*(AR43-AO43)*0.0136)</f>
        <v>3.8591999999999995</v>
      </c>
      <c r="BF43" s="18">
        <v>2.1910420475319929</v>
      </c>
      <c r="BG43" s="18">
        <f>(AR43/BB43)</f>
        <v>0.21755027422303477</v>
      </c>
      <c r="BH43" s="18">
        <f>(AP43/BB43)</f>
        <v>0.31078610603290679</v>
      </c>
      <c r="BI43" s="18">
        <f>(BB43/AS43)</f>
        <v>4.9502262443438907</v>
      </c>
      <c r="BJ43" s="18">
        <f>(AO43/AU43)</f>
        <v>0.5</v>
      </c>
      <c r="BK43" s="18"/>
      <c r="BL43" s="19">
        <v>1</v>
      </c>
      <c r="BM43" s="1">
        <v>12</v>
      </c>
      <c r="BP43" s="1"/>
      <c r="BQ43" s="1">
        <v>1</v>
      </c>
      <c r="BR43" s="1">
        <v>0</v>
      </c>
      <c r="BS43" s="1">
        <v>66</v>
      </c>
      <c r="BT43" s="1">
        <v>4.3</v>
      </c>
      <c r="BU43" s="1">
        <v>2.8</v>
      </c>
      <c r="BV43" s="1">
        <v>0.44</v>
      </c>
      <c r="BX43" s="1">
        <v>15</v>
      </c>
      <c r="BY43" s="1">
        <v>0</v>
      </c>
      <c r="BZ43" s="1">
        <v>1</v>
      </c>
      <c r="CA43" s="24">
        <v>139</v>
      </c>
      <c r="CB43" s="24">
        <v>30</v>
      </c>
      <c r="CC43" s="43">
        <v>1.19</v>
      </c>
      <c r="CD43" s="26">
        <v>50</v>
      </c>
      <c r="CE43" s="1">
        <v>20</v>
      </c>
      <c r="CF43" s="1">
        <v>0</v>
      </c>
      <c r="CI43" s="1">
        <v>1</v>
      </c>
      <c r="CJ43" s="5">
        <v>242.54484304932737</v>
      </c>
      <c r="CK43" s="56">
        <v>1174.2678745328362</v>
      </c>
      <c r="CL43" s="67">
        <f>(CK43/CJ43*100)</f>
        <v>484.14464713810486</v>
      </c>
      <c r="CM43" s="19">
        <v>508.3518795</v>
      </c>
      <c r="CN43" s="18">
        <f>LN(CL43)</f>
        <v>6.1823837197909146</v>
      </c>
      <c r="CO43" s="18">
        <f>(CL43/CD43)</f>
        <v>9.6828929427620967</v>
      </c>
      <c r="CP43" s="60">
        <v>1436.3</v>
      </c>
      <c r="CQ43" s="49">
        <f>(CP43/CJ43*100)</f>
        <v>592.17915414837069</v>
      </c>
      <c r="CR43" s="63">
        <f>(CQ43/CD43)</f>
        <v>11.843583082967413</v>
      </c>
      <c r="CS43" s="5">
        <v>2185.7868319999998</v>
      </c>
      <c r="CT43" s="19">
        <v>899.50075409999999</v>
      </c>
      <c r="CU43" s="18">
        <f>LN(CT43)</f>
        <v>6.8018398917448781</v>
      </c>
      <c r="CV43" s="21"/>
      <c r="CW43" s="35">
        <v>43585</v>
      </c>
      <c r="CX43" s="35"/>
      <c r="CY43" s="35"/>
      <c r="CZ43" s="35"/>
      <c r="DB43" s="35">
        <v>44821</v>
      </c>
      <c r="DC43" s="35">
        <v>44799</v>
      </c>
      <c r="DD43" s="1">
        <f>(DC43-CW43)</f>
        <v>1214</v>
      </c>
      <c r="DE43" s="1">
        <v>0</v>
      </c>
      <c r="DH43" s="1">
        <v>0</v>
      </c>
      <c r="DI43" s="1">
        <f>(DD43)</f>
        <v>1214</v>
      </c>
      <c r="DJ43" s="66">
        <v>0</v>
      </c>
      <c r="DK43" s="66">
        <v>0</v>
      </c>
      <c r="DL43" s="1">
        <v>0</v>
      </c>
      <c r="DM43"/>
    </row>
    <row r="44" spans="1:126" ht="15.75" x14ac:dyDescent="0.25">
      <c r="A44" s="24">
        <v>1145</v>
      </c>
      <c r="B44" s="1">
        <v>67</v>
      </c>
      <c r="C44" s="1">
        <v>0</v>
      </c>
      <c r="D44" s="1">
        <v>1</v>
      </c>
      <c r="E44" s="1">
        <v>1</v>
      </c>
      <c r="F44" s="1">
        <v>1</v>
      </c>
      <c r="G44" s="1">
        <v>1</v>
      </c>
      <c r="H44" s="1">
        <v>0</v>
      </c>
      <c r="I44" s="1">
        <v>1</v>
      </c>
      <c r="J44" s="1">
        <v>1</v>
      </c>
      <c r="K44" s="1">
        <v>1</v>
      </c>
      <c r="L44" s="1">
        <v>0</v>
      </c>
      <c r="M44" s="1">
        <v>0</v>
      </c>
      <c r="N44" s="1">
        <v>0</v>
      </c>
      <c r="O44" s="1">
        <v>1</v>
      </c>
      <c r="P44" s="1">
        <v>1</v>
      </c>
      <c r="Q44" s="1">
        <v>1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1</v>
      </c>
      <c r="AA44" s="1">
        <v>0</v>
      </c>
      <c r="AB44" s="1">
        <v>0</v>
      </c>
      <c r="AC44" s="1">
        <v>1</v>
      </c>
      <c r="AD44" s="1">
        <v>0</v>
      </c>
      <c r="AE44" s="1">
        <v>0</v>
      </c>
      <c r="AF44" s="1">
        <v>0</v>
      </c>
      <c r="AG44" s="1">
        <v>0</v>
      </c>
      <c r="AH44" s="1">
        <v>21.1</v>
      </c>
      <c r="AI44" s="1">
        <v>1.68</v>
      </c>
      <c r="AJ44" s="1">
        <v>94</v>
      </c>
      <c r="AK44" s="1">
        <v>64</v>
      </c>
      <c r="AL44" s="5">
        <f>(AJ44+2*AK44)/3</f>
        <v>74</v>
      </c>
      <c r="AM44" s="1">
        <v>62</v>
      </c>
      <c r="AN44" s="1">
        <v>1</v>
      </c>
      <c r="AO44" s="1">
        <v>9</v>
      </c>
      <c r="AP44" s="1">
        <v>48</v>
      </c>
      <c r="AQ44" s="1">
        <v>22</v>
      </c>
      <c r="AR44" s="1">
        <v>33</v>
      </c>
      <c r="AS44" s="1">
        <f>(AP44-AQ44)</f>
        <v>26</v>
      </c>
      <c r="AT44" s="7">
        <f>(AS44/AO44)</f>
        <v>2.8888888888888888</v>
      </c>
      <c r="AU44" s="1">
        <v>23</v>
      </c>
      <c r="AV44" s="18">
        <v>4.29</v>
      </c>
      <c r="AW44" s="1">
        <v>2.56</v>
      </c>
      <c r="AX44" s="18">
        <f>(AL44*AW44/451)</f>
        <v>0.42004434589800443</v>
      </c>
      <c r="AY44" s="7">
        <f>((AR44-AU44)/AV44)</f>
        <v>2.3310023310023311</v>
      </c>
      <c r="AZ44" s="7">
        <f>((AR44-AU44)*80/AW44)</f>
        <v>312.5</v>
      </c>
      <c r="BA44" s="7">
        <f>((AL44-AO44)*80/AW44)</f>
        <v>2031.25</v>
      </c>
      <c r="BB44" s="7">
        <f>(AV44/AM44*1000)</f>
        <v>69.193548387096783</v>
      </c>
      <c r="BC44" s="7">
        <f>(AW44*1000/AM44)</f>
        <v>41.29032258064516</v>
      </c>
      <c r="BD44" s="7">
        <f>(BC44*(AL44-AU44)*0.0136)</f>
        <v>28.638967741935478</v>
      </c>
      <c r="BE44" s="7">
        <f>(BC44*(AR44-AO44)*0.0136)</f>
        <v>13.477161290322581</v>
      </c>
      <c r="BF44" s="18"/>
      <c r="BG44" s="18">
        <f>(AR44/BB44)</f>
        <v>0.47692307692307684</v>
      </c>
      <c r="BH44" s="18">
        <f>(AP44/BB44)</f>
        <v>0.69370629370629366</v>
      </c>
      <c r="BI44" s="18">
        <f>(BB44/AS44)</f>
        <v>2.6612903225806455</v>
      </c>
      <c r="BJ44" s="18">
        <f>(AO44/AU44)</f>
        <v>0.39130434782608697</v>
      </c>
      <c r="BK44" s="18"/>
      <c r="BL44" s="19">
        <v>0</v>
      </c>
      <c r="BO44" s="1">
        <v>0</v>
      </c>
      <c r="BP44" s="1">
        <v>0</v>
      </c>
      <c r="BQ44" s="1">
        <v>1</v>
      </c>
      <c r="BR44" s="1">
        <v>0</v>
      </c>
      <c r="BS44" s="1">
        <v>35</v>
      </c>
      <c r="BT44" s="1">
        <v>5.3</v>
      </c>
      <c r="BU44" s="1">
        <v>4.4000000000000004</v>
      </c>
      <c r="BV44" s="1">
        <v>0.5</v>
      </c>
      <c r="BW44" s="1">
        <v>4</v>
      </c>
      <c r="BX44" s="1">
        <v>56.4</v>
      </c>
      <c r="BY44" s="1">
        <v>1</v>
      </c>
      <c r="BZ44" s="1">
        <v>0</v>
      </c>
      <c r="CA44" s="24">
        <v>141</v>
      </c>
      <c r="CB44" s="24">
        <v>18</v>
      </c>
      <c r="CC44" s="43">
        <v>1.01</v>
      </c>
      <c r="CD44" s="26">
        <v>65</v>
      </c>
      <c r="CJ44" s="59">
        <v>236.82735426008975</v>
      </c>
      <c r="CK44" s="58">
        <v>7212.0869810316981</v>
      </c>
      <c r="CL44" s="67">
        <f>(CK44/CJ44*100)</f>
        <v>3045.2930589729103</v>
      </c>
      <c r="CM44" s="19">
        <v>3197.5624950000001</v>
      </c>
      <c r="CN44" s="18">
        <f>LN(CL44)</f>
        <v>8.0213524181970097</v>
      </c>
      <c r="CO44" s="18">
        <f>(CL44/CD44)</f>
        <v>46.850662445737079</v>
      </c>
      <c r="CP44" s="60">
        <v>1625.8</v>
      </c>
      <c r="CQ44" s="49">
        <f>(CP44/CJ44*100)</f>
        <v>686.49164497041397</v>
      </c>
      <c r="CR44" s="63">
        <f>(CQ44/CD44)</f>
        <v>10.561409922621753</v>
      </c>
      <c r="CS44" s="64">
        <v>1222.1875614441069</v>
      </c>
      <c r="CT44" s="19">
        <f>(CS44/CJ44*100)</f>
        <v>516.06688985000858</v>
      </c>
      <c r="CU44" s="18">
        <f>LN(CT44)</f>
        <v>6.2462363885723917</v>
      </c>
      <c r="CV44" s="21"/>
      <c r="CW44" s="35">
        <v>43621</v>
      </c>
      <c r="CX44" s="35"/>
      <c r="CY44" s="35"/>
      <c r="CZ44" s="35"/>
      <c r="DB44" s="35">
        <v>44821</v>
      </c>
      <c r="DC44" s="35">
        <v>44697</v>
      </c>
      <c r="DD44" s="1">
        <f>(DC44-CW44)</f>
        <v>1076</v>
      </c>
      <c r="DE44" s="1">
        <v>0</v>
      </c>
      <c r="DH44" s="1">
        <v>0</v>
      </c>
      <c r="DI44" s="1">
        <f>(DD44)</f>
        <v>1076</v>
      </c>
      <c r="DJ44" s="65">
        <v>1</v>
      </c>
      <c r="DK44" s="65">
        <v>1</v>
      </c>
      <c r="DL44" s="1">
        <v>1</v>
      </c>
      <c r="DM44" t="s">
        <v>165</v>
      </c>
    </row>
    <row r="45" spans="1:126" ht="15.75" x14ac:dyDescent="0.25">
      <c r="A45" s="24">
        <v>1158</v>
      </c>
      <c r="B45" s="1">
        <v>61</v>
      </c>
      <c r="C45" s="1">
        <v>0</v>
      </c>
      <c r="D45" s="1">
        <v>0</v>
      </c>
      <c r="E45" s="1">
        <v>0</v>
      </c>
      <c r="F45" s="1">
        <v>2</v>
      </c>
      <c r="H45" s="1">
        <v>0</v>
      </c>
      <c r="J45" s="1">
        <v>1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1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1</v>
      </c>
      <c r="AA45" s="1">
        <v>0</v>
      </c>
      <c r="AB45" s="1">
        <v>1</v>
      </c>
      <c r="AC45" s="1">
        <v>1</v>
      </c>
      <c r="AD45" s="1">
        <v>0</v>
      </c>
      <c r="AE45" s="1">
        <v>0</v>
      </c>
      <c r="AF45" s="1">
        <v>0</v>
      </c>
      <c r="AG45" s="1">
        <v>0</v>
      </c>
      <c r="AH45" s="1">
        <v>38.700000000000003</v>
      </c>
      <c r="AI45" s="1">
        <v>2.35</v>
      </c>
      <c r="AJ45" s="1">
        <v>128</v>
      </c>
      <c r="AK45" s="1">
        <v>88</v>
      </c>
      <c r="AL45" s="5">
        <f>(AJ45+2*AK45)/3</f>
        <v>101.33333333333333</v>
      </c>
      <c r="AM45" s="1">
        <v>93</v>
      </c>
      <c r="AN45" s="1">
        <v>3</v>
      </c>
      <c r="AO45" s="1">
        <v>7</v>
      </c>
      <c r="AP45" s="1">
        <v>45</v>
      </c>
      <c r="AQ45" s="1">
        <v>19</v>
      </c>
      <c r="AR45" s="1">
        <v>30</v>
      </c>
      <c r="AS45" s="1">
        <f>(AP45-AQ45)</f>
        <v>26</v>
      </c>
      <c r="AT45" s="7">
        <f>(AS45/AO45)</f>
        <v>3.7142857142857144</v>
      </c>
      <c r="AU45" s="1">
        <v>18</v>
      </c>
      <c r="AV45" s="18">
        <v>6.75</v>
      </c>
      <c r="AW45" s="1">
        <v>2.87</v>
      </c>
      <c r="AX45" s="18">
        <f>(AL45*AW45/451)</f>
        <v>0.64484848484848478</v>
      </c>
      <c r="AY45" s="7">
        <f>((AR45-AU45)/AV45)</f>
        <v>1.7777777777777777</v>
      </c>
      <c r="AZ45" s="7">
        <f>((AR45-AU45)*80/AW45)</f>
        <v>334.49477351916374</v>
      </c>
      <c r="BA45" s="7">
        <f>((AL45-AO45)*80/AW45)</f>
        <v>2629.5005807200928</v>
      </c>
      <c r="BB45" s="7">
        <f>(AV45/AM45*1000)</f>
        <v>72.580645161290334</v>
      </c>
      <c r="BC45" s="7">
        <f>(AW45*1000/AM45)</f>
        <v>30.86021505376344</v>
      </c>
      <c r="BD45" s="7">
        <f>(BC45*(AL45-AU45)*0.0136)</f>
        <v>34.97491039426523</v>
      </c>
      <c r="BE45" s="7">
        <f>(BC45*(AR45-AO45)*0.0136)</f>
        <v>9.6530752688172026</v>
      </c>
      <c r="BF45" s="18">
        <v>1.7635555555555553</v>
      </c>
      <c r="BG45" s="18">
        <f>(AR45/BB45)</f>
        <v>0.41333333333333327</v>
      </c>
      <c r="BH45" s="18">
        <f>(AP45/BB45)</f>
        <v>0.61999999999999988</v>
      </c>
      <c r="BI45" s="18">
        <f>(BB45/AS45)</f>
        <v>2.7915632754342434</v>
      </c>
      <c r="BJ45" s="18">
        <f>(AO45/AU45)</f>
        <v>0.3888888888888889</v>
      </c>
      <c r="BK45" s="18"/>
      <c r="BL45" s="19">
        <v>1</v>
      </c>
      <c r="BM45" s="1">
        <v>13</v>
      </c>
      <c r="BO45" s="1">
        <v>1</v>
      </c>
      <c r="BP45" s="1">
        <v>0</v>
      </c>
      <c r="BQ45" s="1">
        <v>1</v>
      </c>
      <c r="BR45" s="1">
        <v>0</v>
      </c>
      <c r="BS45" s="1">
        <v>55</v>
      </c>
      <c r="BT45" s="1"/>
      <c r="BU45" s="1"/>
      <c r="BV45" s="1"/>
      <c r="BX45" s="1">
        <v>43.8</v>
      </c>
      <c r="BY45" s="1">
        <v>1</v>
      </c>
      <c r="CA45" s="24">
        <v>137</v>
      </c>
      <c r="CB45" s="24">
        <v>19</v>
      </c>
      <c r="CC45" s="43">
        <v>1.2</v>
      </c>
      <c r="CD45" s="26">
        <v>90</v>
      </c>
      <c r="CJ45" s="59">
        <v>130.17937219730939</v>
      </c>
      <c r="CK45" s="58">
        <v>666.8957789064508</v>
      </c>
      <c r="CL45" s="67">
        <f>(CK45/CJ45*100)</f>
        <v>512.28990250133847</v>
      </c>
      <c r="CM45" s="19">
        <v>537.90439760000004</v>
      </c>
      <c r="CN45" s="18">
        <f>LN(CL45)</f>
        <v>6.2388906806227391</v>
      </c>
      <c r="CO45" s="18">
        <f>(CL45/CD45)</f>
        <v>5.6921100277926495</v>
      </c>
      <c r="CP45" s="62">
        <v>2619.5</v>
      </c>
      <c r="CQ45" s="49">
        <f>(CP45/CJ45*100)</f>
        <v>2012.2235618325874</v>
      </c>
      <c r="CR45" s="63">
        <f>(CQ45/CD45)</f>
        <v>22.358039575917637</v>
      </c>
      <c r="CS45" s="64">
        <v>1717.6786307998914</v>
      </c>
      <c r="CT45" s="19">
        <f>(CS45/CJ45*100)</f>
        <v>1319.4706671318493</v>
      </c>
      <c r="CU45" s="18">
        <f>LN(CT45)</f>
        <v>7.1849859254059067</v>
      </c>
      <c r="CV45" s="21"/>
      <c r="CW45" s="35">
        <v>43662</v>
      </c>
      <c r="CX45" s="35"/>
      <c r="CY45" s="35"/>
      <c r="CZ45" s="35"/>
      <c r="DB45" s="35">
        <v>44217</v>
      </c>
      <c r="DC45" s="36">
        <v>44217</v>
      </c>
      <c r="DD45" s="1">
        <f>(DC45-CW45)</f>
        <v>555</v>
      </c>
      <c r="DE45" s="1">
        <v>0</v>
      </c>
      <c r="DH45" s="1">
        <v>0</v>
      </c>
      <c r="DI45" s="1">
        <f>(DD45)</f>
        <v>555</v>
      </c>
      <c r="DJ45" s="66">
        <v>0</v>
      </c>
      <c r="DK45" s="66">
        <v>0</v>
      </c>
      <c r="DL45" s="1">
        <v>0</v>
      </c>
      <c r="DM45" t="s">
        <v>131</v>
      </c>
    </row>
    <row r="46" spans="1:126" ht="15.75" x14ac:dyDescent="0.25">
      <c r="A46" s="24">
        <v>1163</v>
      </c>
      <c r="B46" s="1">
        <v>78</v>
      </c>
      <c r="C46" s="1">
        <v>0</v>
      </c>
      <c r="D46" s="1">
        <v>0</v>
      </c>
      <c r="E46" s="1">
        <v>0</v>
      </c>
      <c r="F46" s="1">
        <v>2</v>
      </c>
      <c r="H46" s="1">
        <v>0</v>
      </c>
      <c r="J46" s="1">
        <v>4</v>
      </c>
      <c r="K46" s="1">
        <v>1</v>
      </c>
      <c r="L46" s="1">
        <v>1</v>
      </c>
      <c r="M46" s="1">
        <v>1</v>
      </c>
      <c r="N46" s="1">
        <v>0</v>
      </c>
      <c r="O46" s="1">
        <v>0</v>
      </c>
      <c r="P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1</v>
      </c>
      <c r="AB46" s="1">
        <v>0</v>
      </c>
      <c r="AC46" s="1">
        <v>0</v>
      </c>
      <c r="AD46" s="1">
        <v>0</v>
      </c>
      <c r="AE46" s="1">
        <v>0</v>
      </c>
      <c r="AF46" s="1">
        <v>1</v>
      </c>
      <c r="AG46" s="1">
        <v>0</v>
      </c>
      <c r="AH46" s="1">
        <v>34.1</v>
      </c>
      <c r="AI46" s="1">
        <v>2.19</v>
      </c>
      <c r="AJ46" s="1">
        <v>116</v>
      </c>
      <c r="AK46" s="1">
        <v>59</v>
      </c>
      <c r="AL46" s="5">
        <f>(AJ46+2*AK46)/3</f>
        <v>78</v>
      </c>
      <c r="AM46" s="1">
        <v>90</v>
      </c>
      <c r="AN46" s="1">
        <v>1</v>
      </c>
      <c r="AO46" s="1">
        <v>2</v>
      </c>
      <c r="AP46" s="1">
        <v>41</v>
      </c>
      <c r="AQ46" s="1">
        <v>10</v>
      </c>
      <c r="AR46" s="1">
        <v>23</v>
      </c>
      <c r="AS46" s="1">
        <f>(AP46-AQ46)</f>
        <v>31</v>
      </c>
      <c r="AT46" s="7">
        <f>(AS46/AO46)</f>
        <v>15.5</v>
      </c>
      <c r="AU46" s="1">
        <v>11</v>
      </c>
      <c r="AV46" s="18">
        <v>6.45</v>
      </c>
      <c r="AW46" s="1">
        <v>2.94</v>
      </c>
      <c r="AX46" s="18">
        <f>(AL46*AW46/451)</f>
        <v>0.50847006651884696</v>
      </c>
      <c r="AY46" s="7">
        <f>((AR46-AU46)/AV46)</f>
        <v>1.8604651162790697</v>
      </c>
      <c r="AZ46" s="7">
        <f>((AR46-AU46)*80/AW46)</f>
        <v>326.53061224489795</v>
      </c>
      <c r="BA46" s="7">
        <f>((AL46-AO46)*80/AW46)</f>
        <v>2068.0272108843537</v>
      </c>
      <c r="BB46" s="7">
        <f>(AV46/AM46*1000)</f>
        <v>71.666666666666671</v>
      </c>
      <c r="BC46" s="7">
        <f>(AW46*1000/AM46)</f>
        <v>32.666666666666664</v>
      </c>
      <c r="BD46" s="7">
        <f>(BC46*(AL46-AU46)*0.0136)</f>
        <v>29.765866666666664</v>
      </c>
      <c r="BE46" s="7">
        <f>(BC46*(AR46-AO46)*0.0136)</f>
        <v>9.3295999999999992</v>
      </c>
      <c r="BF46" s="18">
        <v>1.7302325581395348</v>
      </c>
      <c r="BG46" s="18">
        <f>(AR46/BB46)</f>
        <v>0.32093023255813952</v>
      </c>
      <c r="BH46" s="18">
        <f>(AP46/BB46)</f>
        <v>0.5720930232558139</v>
      </c>
      <c r="BI46" s="18">
        <f>(BB46/AS46)</f>
        <v>2.3118279569892475</v>
      </c>
      <c r="BJ46" s="18">
        <f>(AO46/AU46)</f>
        <v>0.18181818181818182</v>
      </c>
      <c r="BK46" s="18"/>
      <c r="BL46" s="19">
        <v>1</v>
      </c>
      <c r="BM46" s="1">
        <v>12</v>
      </c>
      <c r="BO46" s="1">
        <v>1</v>
      </c>
      <c r="BP46" s="1">
        <v>0</v>
      </c>
      <c r="BQ46" s="1">
        <v>1</v>
      </c>
      <c r="BR46" s="1">
        <v>0</v>
      </c>
      <c r="BS46" s="1">
        <v>55</v>
      </c>
      <c r="BT46" s="1">
        <v>4.7</v>
      </c>
      <c r="BU46" s="1">
        <v>3.1</v>
      </c>
      <c r="BV46" s="1">
        <v>0.4</v>
      </c>
      <c r="BZ46" s="1">
        <v>1</v>
      </c>
      <c r="CA46" s="24">
        <v>139</v>
      </c>
      <c r="CB46" s="24">
        <v>24</v>
      </c>
      <c r="CC46" s="43">
        <v>1.27</v>
      </c>
      <c r="CD46" s="26">
        <v>54</v>
      </c>
      <c r="CJ46" s="59">
        <v>47.83632286995514</v>
      </c>
      <c r="CK46" s="58">
        <v>944.65033208462728</v>
      </c>
      <c r="CL46" s="67">
        <f>(CK46/CJ46*100)</f>
        <v>1974.7553227548344</v>
      </c>
      <c r="CM46" s="19">
        <v>2073.4930890000001</v>
      </c>
      <c r="CN46" s="18">
        <f>LN(CL46)</f>
        <v>7.588199782447826</v>
      </c>
      <c r="CO46" s="18">
        <f>(CL46/CD46)</f>
        <v>36.569543013978418</v>
      </c>
      <c r="CP46" s="62">
        <v>2933.6</v>
      </c>
      <c r="CQ46" s="49">
        <f>(CP46/CJ46*100)</f>
        <v>6132.578392313103</v>
      </c>
      <c r="CR46" s="63">
        <f>(CQ46/CD46)</f>
        <v>113.56626652431672</v>
      </c>
      <c r="CS46" s="64">
        <v>1698.2199380012414</v>
      </c>
      <c r="CT46" s="19">
        <f>(CS46/CJ46*100)</f>
        <v>3550.0637091565686</v>
      </c>
      <c r="CU46" s="18">
        <f>LN(CT46)</f>
        <v>8.1747208285497166</v>
      </c>
      <c r="CV46" s="21"/>
      <c r="CW46" s="35">
        <v>43678</v>
      </c>
      <c r="CX46" s="35"/>
      <c r="CY46" s="35"/>
      <c r="CZ46" s="35"/>
      <c r="DB46" s="35">
        <v>44821</v>
      </c>
      <c r="DC46" s="35">
        <v>44819</v>
      </c>
      <c r="DD46" s="1">
        <f>(DC46-CW46)</f>
        <v>1141</v>
      </c>
      <c r="DE46" s="1">
        <v>0</v>
      </c>
      <c r="DH46" s="1">
        <v>0</v>
      </c>
      <c r="DI46" s="1">
        <f>(DD46)</f>
        <v>1141</v>
      </c>
      <c r="DJ46" s="65">
        <v>1</v>
      </c>
      <c r="DK46" s="65">
        <v>1</v>
      </c>
      <c r="DL46" s="1">
        <v>1</v>
      </c>
      <c r="DM46"/>
    </row>
    <row r="47" spans="1:126" s="10" customFormat="1" ht="15.75" x14ac:dyDescent="0.25">
      <c r="A47" s="24">
        <v>1172</v>
      </c>
      <c r="B47" s="1">
        <v>68</v>
      </c>
      <c r="C47" s="1">
        <v>0</v>
      </c>
      <c r="D47" s="1">
        <v>1</v>
      </c>
      <c r="E47" s="1">
        <v>0</v>
      </c>
      <c r="F47" s="1">
        <v>2</v>
      </c>
      <c r="G47" s="1"/>
      <c r="H47" s="1">
        <v>1</v>
      </c>
      <c r="I47" s="1"/>
      <c r="J47" s="1">
        <v>2</v>
      </c>
      <c r="K47" s="1">
        <v>1</v>
      </c>
      <c r="L47" s="1">
        <v>0</v>
      </c>
      <c r="M47" s="1">
        <v>1</v>
      </c>
      <c r="N47" s="1">
        <v>0</v>
      </c>
      <c r="O47" s="1">
        <v>1</v>
      </c>
      <c r="P47" s="1">
        <v>1</v>
      </c>
      <c r="Q47" s="1"/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  <c r="AF47" s="1">
        <v>1</v>
      </c>
      <c r="AG47" s="1">
        <v>0</v>
      </c>
      <c r="AH47" s="1">
        <v>20.7</v>
      </c>
      <c r="AI47" s="1">
        <v>1.42</v>
      </c>
      <c r="AJ47" s="1">
        <v>132</v>
      </c>
      <c r="AK47" s="1">
        <v>65</v>
      </c>
      <c r="AL47" s="5">
        <f>(AJ47+2*AK47)/3</f>
        <v>87.333333333333329</v>
      </c>
      <c r="AM47" s="1">
        <v>53</v>
      </c>
      <c r="AN47" s="1">
        <v>1</v>
      </c>
      <c r="AO47" s="1">
        <v>2</v>
      </c>
      <c r="AP47" s="1">
        <v>28</v>
      </c>
      <c r="AQ47" s="1">
        <v>6</v>
      </c>
      <c r="AR47" s="1">
        <v>14</v>
      </c>
      <c r="AS47" s="1">
        <f>(AP47-AQ47)</f>
        <v>22</v>
      </c>
      <c r="AT47" s="7">
        <f>(AS47/AO47)</f>
        <v>11</v>
      </c>
      <c r="AU47" s="1">
        <v>7</v>
      </c>
      <c r="AV47" s="18">
        <v>4.4000000000000004</v>
      </c>
      <c r="AW47" s="1">
        <v>3.09</v>
      </c>
      <c r="AX47" s="18">
        <f>(AL47*AW47/451)</f>
        <v>0.59835920177383584</v>
      </c>
      <c r="AY47" s="7">
        <f>((AR47-AU47)/AV47)</f>
        <v>1.5909090909090908</v>
      </c>
      <c r="AZ47" s="7">
        <f>((AR47-AU47)*80/AW47)</f>
        <v>181.22977346278319</v>
      </c>
      <c r="BA47" s="7">
        <f>((AL47-AO47)*80/AW47)</f>
        <v>2209.277238403452</v>
      </c>
      <c r="BB47" s="7">
        <f>(AV47/AM47*1000)</f>
        <v>83.018867924528308</v>
      </c>
      <c r="BC47" s="7">
        <f>(AW47*1000/AM47)</f>
        <v>58.301886792452834</v>
      </c>
      <c r="BD47" s="7">
        <f>(BC47*(AL47-AU47)*0.0136)</f>
        <v>63.696754716981133</v>
      </c>
      <c r="BE47" s="7">
        <f>(BC47*(AR47-AO47)*0.0136)</f>
        <v>9.5148679245283034</v>
      </c>
      <c r="BF47" s="18">
        <v>1.3731818181818181</v>
      </c>
      <c r="BG47" s="18">
        <f>(AR47/BB47)</f>
        <v>0.16863636363636361</v>
      </c>
      <c r="BH47" s="18">
        <f>(AP47/BB47)</f>
        <v>0.33727272727272722</v>
      </c>
      <c r="BI47" s="18">
        <f>(BB47/AS47)</f>
        <v>3.7735849056603779</v>
      </c>
      <c r="BJ47" s="18">
        <f>(AO47/AU47)</f>
        <v>0.2857142857142857</v>
      </c>
      <c r="BK47" s="18"/>
      <c r="BL47" s="19">
        <v>1</v>
      </c>
      <c r="BM47" s="1">
        <v>12</v>
      </c>
      <c r="BN47" s="19"/>
      <c r="BO47" s="1">
        <v>0</v>
      </c>
      <c r="BP47" s="1">
        <v>0</v>
      </c>
      <c r="BQ47" s="1">
        <v>1</v>
      </c>
      <c r="BR47" s="1">
        <v>0</v>
      </c>
      <c r="BS47" s="1">
        <v>70</v>
      </c>
      <c r="BT47" s="1">
        <v>4.3</v>
      </c>
      <c r="BU47" s="1">
        <v>2.5</v>
      </c>
      <c r="BV47" s="1">
        <v>0.32</v>
      </c>
      <c r="BW47" s="1"/>
      <c r="BX47" s="1"/>
      <c r="BY47" s="1"/>
      <c r="BZ47" s="1">
        <v>0</v>
      </c>
      <c r="CA47" s="24">
        <v>141</v>
      </c>
      <c r="CB47" s="24">
        <v>27</v>
      </c>
      <c r="CC47" s="43">
        <v>0.88</v>
      </c>
      <c r="CD47" s="26">
        <v>68</v>
      </c>
      <c r="CE47" s="1"/>
      <c r="CF47" s="1"/>
      <c r="CG47" s="1"/>
      <c r="CH47" s="1"/>
      <c r="CI47" s="1"/>
      <c r="CJ47" s="59">
        <v>25.134529147982065</v>
      </c>
      <c r="CK47" s="58">
        <v>197.43092678870579</v>
      </c>
      <c r="CL47" s="67">
        <f>(CK47/CJ47*100)</f>
        <v>785.4968184456983</v>
      </c>
      <c r="CM47" s="19">
        <v>824.77165930000001</v>
      </c>
      <c r="CN47" s="18">
        <f>LN(CL47)</f>
        <v>6.6663164073319017</v>
      </c>
      <c r="CO47" s="18">
        <f>(CL47/CD47)</f>
        <v>11.551423800672033</v>
      </c>
      <c r="CP47" s="62">
        <v>1118.5999999999999</v>
      </c>
      <c r="CQ47" s="49">
        <f>(CP47/CJ47*100)</f>
        <v>4450.4513826940229</v>
      </c>
      <c r="CR47" s="63">
        <f>(CQ47/CD47)</f>
        <v>65.447814451382683</v>
      </c>
      <c r="CS47" s="64">
        <v>1152.1753857625793</v>
      </c>
      <c r="CT47" s="19">
        <f>(CS47/CJ47*100)</f>
        <v>4584.0340950054451</v>
      </c>
      <c r="CU47" s="18">
        <f>LN(CT47)</f>
        <v>8.4303346961953274</v>
      </c>
      <c r="CV47" s="19"/>
      <c r="CW47" s="35">
        <v>43693</v>
      </c>
      <c r="CX47" s="35"/>
      <c r="CY47" s="35"/>
      <c r="CZ47" s="35"/>
      <c r="DA47" s="19"/>
      <c r="DB47" s="35">
        <v>44821</v>
      </c>
      <c r="DC47" s="35">
        <v>44813</v>
      </c>
      <c r="DD47" s="1">
        <f>(DC47-CW47)</f>
        <v>1120</v>
      </c>
      <c r="DE47" s="1">
        <v>0</v>
      </c>
      <c r="DF47" s="1"/>
      <c r="DG47" s="1"/>
      <c r="DH47" s="1">
        <v>0</v>
      </c>
      <c r="DI47" s="1">
        <f>(DD47)</f>
        <v>1120</v>
      </c>
      <c r="DJ47" s="66">
        <v>0</v>
      </c>
      <c r="DK47" s="66">
        <v>0</v>
      </c>
      <c r="DL47" s="1">
        <v>0</v>
      </c>
      <c r="DM47" s="1"/>
      <c r="DN47" s="1"/>
      <c r="DO47" s="1"/>
      <c r="DP47" s="1"/>
      <c r="DQ47" s="1"/>
      <c r="DR47" s="1"/>
      <c r="DS47" s="1"/>
      <c r="DT47" s="1"/>
      <c r="DU47" s="1"/>
      <c r="DV47" s="1"/>
    </row>
    <row r="48" spans="1:126" s="1" customFormat="1" ht="15.75" x14ac:dyDescent="0.25">
      <c r="A48" s="2">
        <v>2001</v>
      </c>
      <c r="B48" s="3">
        <v>28</v>
      </c>
      <c r="C48" s="3">
        <v>1</v>
      </c>
      <c r="D48" s="3">
        <v>0</v>
      </c>
      <c r="E48" s="3">
        <v>1</v>
      </c>
      <c r="F48" s="3">
        <v>1</v>
      </c>
      <c r="G48" s="3">
        <v>1</v>
      </c>
      <c r="H48" s="1">
        <v>0</v>
      </c>
      <c r="I48" s="3">
        <v>1</v>
      </c>
      <c r="J48" s="3">
        <v>2</v>
      </c>
      <c r="K48" s="3">
        <v>1</v>
      </c>
      <c r="L48" s="3">
        <v>0</v>
      </c>
      <c r="M48" s="3"/>
      <c r="N48" s="3">
        <v>0</v>
      </c>
      <c r="O48" s="3">
        <v>0</v>
      </c>
      <c r="P48" s="3">
        <v>0</v>
      </c>
      <c r="Q48" s="3"/>
      <c r="R48" s="3">
        <v>0</v>
      </c>
      <c r="S48" s="3">
        <v>0</v>
      </c>
      <c r="T48" s="3">
        <v>0</v>
      </c>
      <c r="U48" s="3">
        <v>0</v>
      </c>
      <c r="V48" s="3">
        <v>1</v>
      </c>
      <c r="W48" s="3">
        <v>0</v>
      </c>
      <c r="X48" s="3">
        <v>0</v>
      </c>
      <c r="Y48" s="3">
        <v>0</v>
      </c>
      <c r="Z48" s="3">
        <v>1</v>
      </c>
      <c r="AA48" s="3">
        <v>0</v>
      </c>
      <c r="AB48" s="3">
        <v>0</v>
      </c>
      <c r="AC48" s="3">
        <v>0</v>
      </c>
      <c r="AD48" s="3">
        <v>0</v>
      </c>
      <c r="AE48" s="3">
        <v>1</v>
      </c>
      <c r="AF48" s="3">
        <v>0</v>
      </c>
      <c r="AG48" s="3">
        <v>0</v>
      </c>
      <c r="AH48" s="3">
        <v>32.200000000000003</v>
      </c>
      <c r="AI48" s="4">
        <v>2.2400000000000002</v>
      </c>
      <c r="AJ48" s="3">
        <v>166</v>
      </c>
      <c r="AK48" s="3">
        <v>90</v>
      </c>
      <c r="AL48" s="5">
        <f>(AJ48+2*AK48)/3</f>
        <v>115.33333333333333</v>
      </c>
      <c r="AM48" s="3">
        <v>72</v>
      </c>
      <c r="AN48" s="3">
        <v>1</v>
      </c>
      <c r="AO48" s="3">
        <v>12</v>
      </c>
      <c r="AP48" s="3">
        <v>48</v>
      </c>
      <c r="AQ48" s="3">
        <v>18</v>
      </c>
      <c r="AR48" s="3">
        <v>26</v>
      </c>
      <c r="AS48" s="3">
        <f>(AP48-AQ48)</f>
        <v>30</v>
      </c>
      <c r="AT48" s="7">
        <f>(AS48/AO48)</f>
        <v>2.5</v>
      </c>
      <c r="AU48" s="3">
        <v>17</v>
      </c>
      <c r="AV48" s="4">
        <v>5.6896000000000004</v>
      </c>
      <c r="AW48" s="3">
        <v>2.54</v>
      </c>
      <c r="AX48" s="18">
        <f>(AL48*AW48/451)</f>
        <v>0.6495491500369549</v>
      </c>
      <c r="AY48" s="7">
        <f>((AR48-AU48)/AV48)</f>
        <v>1.5818335208098986</v>
      </c>
      <c r="AZ48" s="7">
        <f>((AR48-AU48)*80/AW48)</f>
        <v>283.46456692913387</v>
      </c>
      <c r="BA48" s="7">
        <f>((AL48-AO48)*80/AW48)</f>
        <v>3254.5931758530182</v>
      </c>
      <c r="BB48" s="7">
        <f>(AV48/AM48*1000)</f>
        <v>79.022222222222226</v>
      </c>
      <c r="BC48" s="7">
        <f>(AW48*1000/AM48)</f>
        <v>35.277777777777779</v>
      </c>
      <c r="BD48" s="7">
        <f>(BC48*(AL48-AU48)*0.0136)</f>
        <v>47.178148148148146</v>
      </c>
      <c r="BE48" s="7">
        <f>(BC48*(AR48-AO48)*0.0136)</f>
        <v>6.7168888888888887</v>
      </c>
      <c r="BF48" s="18"/>
      <c r="BG48" s="18">
        <f>(AR48/BB48)</f>
        <v>0.32902137232845891</v>
      </c>
      <c r="BH48" s="18">
        <f>(AP48/BB48)</f>
        <v>0.60742407199100112</v>
      </c>
      <c r="BI48" s="18">
        <f>(BB48/AS48)</f>
        <v>2.634074074074074</v>
      </c>
      <c r="BJ48" s="18">
        <f>(AO48/AU48)</f>
        <v>0.70588235294117652</v>
      </c>
      <c r="BK48" s="18"/>
      <c r="BL48" s="5">
        <v>0</v>
      </c>
      <c r="BM48" s="5"/>
      <c r="BN48" s="5"/>
      <c r="BO48" s="5"/>
      <c r="BP48" s="5"/>
      <c r="BQ48" s="3">
        <v>1</v>
      </c>
      <c r="BR48" s="3">
        <v>0</v>
      </c>
      <c r="BS48" s="3">
        <v>57.5</v>
      </c>
      <c r="BT48" s="3">
        <v>4.0999999999999996</v>
      </c>
      <c r="BU48" s="3">
        <v>2.7</v>
      </c>
      <c r="BV48" s="3">
        <v>1.3</v>
      </c>
      <c r="BW48" s="3"/>
      <c r="BX48" s="10"/>
      <c r="BY48" s="3">
        <v>1</v>
      </c>
      <c r="BZ48" s="3">
        <v>1</v>
      </c>
      <c r="CA48" s="3">
        <v>129</v>
      </c>
      <c r="CB48" s="3">
        <v>71</v>
      </c>
      <c r="CC48" s="4">
        <v>1.8</v>
      </c>
      <c r="CD48" s="27">
        <v>54</v>
      </c>
      <c r="CE48" s="8"/>
      <c r="CF48" s="8"/>
      <c r="CG48" s="3"/>
      <c r="CH48" s="3"/>
      <c r="CI48" s="3"/>
      <c r="CJ48" s="47">
        <v>9</v>
      </c>
      <c r="CK48" s="57">
        <v>315</v>
      </c>
      <c r="CL48" s="67">
        <f>(CK48/CJ48*100)</f>
        <v>3500</v>
      </c>
      <c r="CM48" s="12">
        <v>3500</v>
      </c>
      <c r="CN48" s="18">
        <f>LN(CL48)</f>
        <v>8.1605182474775049</v>
      </c>
      <c r="CO48" s="18">
        <f>(CL48/CD48)</f>
        <v>64.81481481481481</v>
      </c>
      <c r="CP48" s="62">
        <v>2619.5</v>
      </c>
      <c r="CQ48" s="49">
        <f>(CP48/CJ48*100)</f>
        <v>29105.555555555555</v>
      </c>
      <c r="CR48" s="63">
        <f>(CQ48/CD48)</f>
        <v>538.99176954732513</v>
      </c>
      <c r="CS48" s="47">
        <v>297.30364360865008</v>
      </c>
      <c r="CT48" s="19">
        <f>(CS48/CJ48*100)</f>
        <v>3303.3738178738899</v>
      </c>
      <c r="CU48" s="18">
        <f>LN(CT48)</f>
        <v>8.1026995942439584</v>
      </c>
      <c r="CV48" s="10"/>
      <c r="CW48" s="40">
        <v>40214</v>
      </c>
      <c r="CX48" s="40"/>
      <c r="CY48" s="40"/>
      <c r="CZ48" s="40"/>
      <c r="DA48" s="19"/>
      <c r="DB48" s="35">
        <v>44272</v>
      </c>
      <c r="DC48" s="35">
        <v>40769</v>
      </c>
      <c r="DD48" s="1">
        <f>(DC48-CW48)</f>
        <v>555</v>
      </c>
      <c r="DE48" s="3">
        <v>1</v>
      </c>
      <c r="DF48" s="35">
        <v>40769</v>
      </c>
      <c r="DG48" s="19">
        <f>(DF48-CW48)</f>
        <v>555</v>
      </c>
      <c r="DH48" s="19">
        <v>1</v>
      </c>
      <c r="DI48" s="19">
        <v>555</v>
      </c>
      <c r="DJ48" s="65">
        <v>1</v>
      </c>
      <c r="DK48" s="65">
        <v>1</v>
      </c>
      <c r="DL48" s="1">
        <v>1</v>
      </c>
      <c r="DM48" t="s">
        <v>137</v>
      </c>
      <c r="DN48" s="10"/>
      <c r="DO48" s="10"/>
      <c r="DP48" s="10"/>
      <c r="DQ48" s="10"/>
      <c r="DR48" s="10"/>
      <c r="DS48" s="10"/>
      <c r="DT48" s="10"/>
      <c r="DU48" s="10"/>
      <c r="DV48" s="10"/>
    </row>
    <row r="49" spans="1:117" s="10" customFormat="1" ht="15.75" x14ac:dyDescent="0.25">
      <c r="A49" s="2">
        <v>2002</v>
      </c>
      <c r="B49" s="3">
        <v>19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1">
        <v>0</v>
      </c>
      <c r="I49" s="3">
        <v>1</v>
      </c>
      <c r="J49" s="3">
        <v>4</v>
      </c>
      <c r="K49" s="3">
        <v>1</v>
      </c>
      <c r="L49" s="3">
        <v>0</v>
      </c>
      <c r="M49" s="3"/>
      <c r="N49" s="3">
        <v>1</v>
      </c>
      <c r="O49" s="3">
        <v>0</v>
      </c>
      <c r="P49" s="3">
        <v>0</v>
      </c>
      <c r="Q49" s="3"/>
      <c r="R49" s="3">
        <v>0</v>
      </c>
      <c r="S49" s="3">
        <v>0</v>
      </c>
      <c r="T49" s="3">
        <v>1</v>
      </c>
      <c r="U49" s="3">
        <v>1</v>
      </c>
      <c r="V49" s="3">
        <v>0</v>
      </c>
      <c r="W49" s="3">
        <v>0</v>
      </c>
      <c r="X49" s="3">
        <v>0</v>
      </c>
      <c r="Y49" s="3">
        <v>1</v>
      </c>
      <c r="Z49" s="3">
        <v>1</v>
      </c>
      <c r="AA49" s="3">
        <v>0</v>
      </c>
      <c r="AB49" s="3">
        <v>0</v>
      </c>
      <c r="AC49" s="3">
        <v>0</v>
      </c>
      <c r="AD49" s="3">
        <v>0</v>
      </c>
      <c r="AE49" s="3">
        <v>1</v>
      </c>
      <c r="AF49" s="3">
        <v>0</v>
      </c>
      <c r="AG49" s="3">
        <v>2</v>
      </c>
      <c r="AH49" s="3">
        <v>29</v>
      </c>
      <c r="AI49" s="4">
        <v>1.75</v>
      </c>
      <c r="AJ49" s="3">
        <v>115</v>
      </c>
      <c r="AK49" s="3">
        <v>84</v>
      </c>
      <c r="AL49" s="5">
        <f>(AJ49+2*AK49)/3</f>
        <v>94.333333333333329</v>
      </c>
      <c r="AM49" s="3">
        <v>69</v>
      </c>
      <c r="AN49" s="3">
        <v>1</v>
      </c>
      <c r="AO49" s="3">
        <v>7</v>
      </c>
      <c r="AP49" s="3">
        <v>103</v>
      </c>
      <c r="AQ49" s="3">
        <v>46</v>
      </c>
      <c r="AR49" s="3">
        <v>64</v>
      </c>
      <c r="AS49" s="3">
        <f>(AP49-AQ49)</f>
        <v>57</v>
      </c>
      <c r="AT49" s="7">
        <f>(AS49/AO49)</f>
        <v>8.1428571428571423</v>
      </c>
      <c r="AU49" s="3">
        <v>10</v>
      </c>
      <c r="AV49" s="4">
        <v>2.835</v>
      </c>
      <c r="AW49" s="3">
        <v>1.62</v>
      </c>
      <c r="AX49" s="18">
        <f>(AL49*AW49/451)</f>
        <v>0.33884700665188466</v>
      </c>
      <c r="AY49" s="7">
        <f>((AR49-AU49)/AV49)</f>
        <v>19.047619047619047</v>
      </c>
      <c r="AZ49" s="7">
        <f>((AR49-AU49)*80/AW49)</f>
        <v>2666.6666666666665</v>
      </c>
      <c r="BA49" s="7">
        <f>((AL49-AO49)*80/AW49)</f>
        <v>4312.7572016460899</v>
      </c>
      <c r="BB49" s="7">
        <f>(AV49/AM49*1000)</f>
        <v>41.086956521739133</v>
      </c>
      <c r="BC49" s="7">
        <f>(AW49*1000/AM49)</f>
        <v>23.478260869565219</v>
      </c>
      <c r="BD49" s="7">
        <f>(BC49*(AL49-AU49)*0.0136)</f>
        <v>26.927999999999997</v>
      </c>
      <c r="BE49" s="7">
        <f>(BC49*(AR49-AO49)*0.0136)</f>
        <v>18.200347826086958</v>
      </c>
      <c r="BF49" s="18"/>
      <c r="BG49" s="18">
        <f>(AR49/BB49)</f>
        <v>1.5576719576719575</v>
      </c>
      <c r="BH49" s="18">
        <f>(AP49/BB49)</f>
        <v>2.5068783068783067</v>
      </c>
      <c r="BI49" s="18">
        <f>(BB49/AS49)</f>
        <v>0.7208237986270023</v>
      </c>
      <c r="BJ49" s="18">
        <f>(AO49/AU49)</f>
        <v>0.7</v>
      </c>
      <c r="BK49" s="18"/>
      <c r="BL49" s="5">
        <v>0</v>
      </c>
      <c r="BM49" s="5"/>
      <c r="BN49" s="5"/>
      <c r="BO49" s="5"/>
      <c r="BP49" s="5"/>
      <c r="BQ49" s="3">
        <v>1</v>
      </c>
      <c r="BR49" s="3">
        <v>0</v>
      </c>
      <c r="BS49" s="3">
        <v>62.5</v>
      </c>
      <c r="BT49" s="3">
        <v>3.8</v>
      </c>
      <c r="BU49" s="3">
        <v>2.2999999999999998</v>
      </c>
      <c r="BV49" s="3">
        <v>1</v>
      </c>
      <c r="BW49" s="3">
        <v>3.7</v>
      </c>
      <c r="BY49" s="3">
        <v>1</v>
      </c>
      <c r="BZ49" s="3">
        <v>0</v>
      </c>
      <c r="CA49" s="3">
        <v>135</v>
      </c>
      <c r="CB49" s="3">
        <v>28</v>
      </c>
      <c r="CC49" s="4">
        <v>1.3</v>
      </c>
      <c r="CD49" s="27">
        <v>70</v>
      </c>
      <c r="CE49" s="8"/>
      <c r="CF49" s="8"/>
      <c r="CG49" s="3">
        <v>399</v>
      </c>
      <c r="CH49" s="3">
        <v>0</v>
      </c>
      <c r="CI49" s="3">
        <v>1</v>
      </c>
      <c r="CJ49" s="47">
        <v>177</v>
      </c>
      <c r="CK49" s="57">
        <v>1622</v>
      </c>
      <c r="CL49" s="67">
        <f>(CK49/CJ49*100)</f>
        <v>916.38418079096039</v>
      </c>
      <c r="CM49" s="12">
        <v>916.38418079096039</v>
      </c>
      <c r="CN49" s="18">
        <f>LN(CL49)</f>
        <v>6.8204356880896206</v>
      </c>
      <c r="CO49" s="18">
        <f>(CL49/CD49)</f>
        <v>13.091202582728005</v>
      </c>
      <c r="CP49" s="62">
        <v>2933.6</v>
      </c>
      <c r="CQ49" s="49">
        <f>(CP49/CJ49*100)</f>
        <v>1657.4011299435028</v>
      </c>
      <c r="CR49" s="63">
        <f>(CQ49/CD49)</f>
        <v>23.677158999192898</v>
      </c>
      <c r="CS49" s="47">
        <v>2887.7317566994429</v>
      </c>
      <c r="CT49" s="19">
        <f>(CS49/CJ49*100)</f>
        <v>1631.4868681917758</v>
      </c>
      <c r="CU49" s="18">
        <f>LN(CT49)</f>
        <v>7.3972470670838977</v>
      </c>
      <c r="CW49" s="40">
        <v>40217</v>
      </c>
      <c r="CX49" s="40"/>
      <c r="CY49" s="40"/>
      <c r="CZ49" s="40"/>
      <c r="DA49" s="19"/>
      <c r="DB49" s="35">
        <v>44272</v>
      </c>
      <c r="DC49" s="35">
        <v>43850</v>
      </c>
      <c r="DD49" s="1">
        <f>(DC49-CW49)</f>
        <v>3633</v>
      </c>
      <c r="DE49" s="3">
        <v>1</v>
      </c>
      <c r="DF49" s="39">
        <v>43850</v>
      </c>
      <c r="DG49" s="19">
        <f>(DF49-CW49)</f>
        <v>3633</v>
      </c>
      <c r="DH49" s="19">
        <v>1</v>
      </c>
      <c r="DI49" s="19">
        <v>3633</v>
      </c>
      <c r="DJ49" s="66">
        <v>0</v>
      </c>
      <c r="DK49" s="66">
        <v>0</v>
      </c>
      <c r="DL49" s="1">
        <v>0</v>
      </c>
      <c r="DM49" s="3" t="s">
        <v>138</v>
      </c>
    </row>
    <row r="50" spans="1:117" s="10" customFormat="1" ht="15.75" x14ac:dyDescent="0.25">
      <c r="A50" s="2">
        <v>2003</v>
      </c>
      <c r="B50" s="3">
        <v>57</v>
      </c>
      <c r="C50" s="3">
        <v>0</v>
      </c>
      <c r="D50" s="3">
        <v>0</v>
      </c>
      <c r="E50" s="3">
        <v>1</v>
      </c>
      <c r="F50" s="3">
        <v>1</v>
      </c>
      <c r="G50" s="3">
        <v>0</v>
      </c>
      <c r="H50" s="1">
        <v>1</v>
      </c>
      <c r="I50" s="3">
        <v>1</v>
      </c>
      <c r="J50" s="3">
        <v>3</v>
      </c>
      <c r="K50" s="3">
        <v>1</v>
      </c>
      <c r="L50" s="3">
        <v>0</v>
      </c>
      <c r="M50" s="3"/>
      <c r="N50" s="3">
        <v>1</v>
      </c>
      <c r="O50" s="3">
        <v>0</v>
      </c>
      <c r="P50" s="3">
        <v>1</v>
      </c>
      <c r="Q50" s="3"/>
      <c r="R50" s="3">
        <v>0</v>
      </c>
      <c r="S50" s="3">
        <v>0</v>
      </c>
      <c r="T50" s="3">
        <v>0</v>
      </c>
      <c r="U50" s="3">
        <v>0</v>
      </c>
      <c r="V50" s="3">
        <v>1</v>
      </c>
      <c r="W50" s="3">
        <v>0</v>
      </c>
      <c r="X50" s="3">
        <v>0</v>
      </c>
      <c r="Y50" s="3">
        <v>0</v>
      </c>
      <c r="Z50" s="3">
        <v>0</v>
      </c>
      <c r="AA50" s="3">
        <v>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21.5</v>
      </c>
      <c r="AI50" s="4">
        <v>1.93</v>
      </c>
      <c r="AJ50" s="3">
        <v>114</v>
      </c>
      <c r="AK50" s="3">
        <v>77</v>
      </c>
      <c r="AL50" s="5">
        <f>(AJ50+2*AK50)/3</f>
        <v>89.333333333333329</v>
      </c>
      <c r="AM50" s="3">
        <v>81</v>
      </c>
      <c r="AN50" s="3">
        <v>1</v>
      </c>
      <c r="AO50" s="3">
        <v>3</v>
      </c>
      <c r="AP50" s="3">
        <v>25</v>
      </c>
      <c r="AQ50" s="3">
        <v>10</v>
      </c>
      <c r="AR50" s="3">
        <v>15</v>
      </c>
      <c r="AS50" s="3">
        <f>(AP50-AQ50)</f>
        <v>15</v>
      </c>
      <c r="AT50" s="7">
        <f>(AS50/AO50)</f>
        <v>5</v>
      </c>
      <c r="AU50" s="3">
        <v>9</v>
      </c>
      <c r="AV50" s="4">
        <v>5.3267999999999995</v>
      </c>
      <c r="AW50" s="3">
        <v>2.76</v>
      </c>
      <c r="AX50" s="18">
        <f>(AL50*AW50/451)</f>
        <v>0.54669623059866956</v>
      </c>
      <c r="AY50" s="7">
        <f>((AR50-AU50)/AV50)</f>
        <v>1.1263798152737103</v>
      </c>
      <c r="AZ50" s="7">
        <f>((AR50-AU50)*80/AW50)</f>
        <v>173.91304347826087</v>
      </c>
      <c r="BA50" s="7">
        <f>((AL50-AO50)*80/AW50)</f>
        <v>2502.4154589371979</v>
      </c>
      <c r="BB50" s="7">
        <f>(AV50/AM50*1000)</f>
        <v>65.762962962962959</v>
      </c>
      <c r="BC50" s="7">
        <f>(AW50*1000/AM50)</f>
        <v>34.074074074074076</v>
      </c>
      <c r="BD50" s="7">
        <f>(BC50*(AL50-AU50)*0.0136)</f>
        <v>37.227061728395064</v>
      </c>
      <c r="BE50" s="7">
        <f>(BC50*(AR50-AO50)*0.0136)</f>
        <v>5.560888888888889</v>
      </c>
      <c r="BF50" s="18"/>
      <c r="BG50" s="18">
        <f>(AR50/BB50)</f>
        <v>0.22809191259292635</v>
      </c>
      <c r="BH50" s="18">
        <f>(AP50/BB50)</f>
        <v>0.38015318765487727</v>
      </c>
      <c r="BI50" s="18">
        <f>(BB50/AS50)</f>
        <v>4.3841975308641974</v>
      </c>
      <c r="BJ50" s="18">
        <f>(AO50/AU50)</f>
        <v>0.33333333333333331</v>
      </c>
      <c r="BK50" s="18"/>
      <c r="BL50" s="5">
        <v>0</v>
      </c>
      <c r="BM50" s="5"/>
      <c r="BN50" s="5"/>
      <c r="BO50" s="5"/>
      <c r="BP50" s="5"/>
      <c r="BQ50" s="3">
        <v>1</v>
      </c>
      <c r="BR50" s="3">
        <v>0</v>
      </c>
      <c r="BS50" s="3">
        <v>62.5</v>
      </c>
      <c r="BT50" s="3">
        <v>4.8</v>
      </c>
      <c r="BU50" s="3">
        <v>3.3</v>
      </c>
      <c r="BV50" s="3">
        <v>1</v>
      </c>
      <c r="BW50" s="3"/>
      <c r="BY50" s="3">
        <v>1</v>
      </c>
      <c r="BZ50" s="3">
        <v>0</v>
      </c>
      <c r="CA50" s="3">
        <v>140</v>
      </c>
      <c r="CB50" s="3">
        <v>23</v>
      </c>
      <c r="CC50" s="4">
        <v>1.2</v>
      </c>
      <c r="CD50" s="27">
        <v>90</v>
      </c>
      <c r="CE50" s="8"/>
      <c r="CF50" s="8"/>
      <c r="CG50" s="3">
        <v>860</v>
      </c>
      <c r="CH50" s="3">
        <v>1</v>
      </c>
      <c r="CI50" s="3">
        <v>2</v>
      </c>
      <c r="CJ50" s="5">
        <v>99</v>
      </c>
      <c r="CK50" s="57">
        <v>1098</v>
      </c>
      <c r="CL50" s="67">
        <f>(CK50/CJ50*100)</f>
        <v>1109.0909090909092</v>
      </c>
      <c r="CM50" s="12">
        <v>1109.0909090909092</v>
      </c>
      <c r="CN50" s="18">
        <f>LN(CL50)</f>
        <v>7.0112959579229779</v>
      </c>
      <c r="CO50" s="18">
        <f>(CL50/CD50)</f>
        <v>12.323232323232325</v>
      </c>
      <c r="CP50" s="62">
        <v>1118.5999999999999</v>
      </c>
      <c r="CQ50" s="49">
        <f>(CP50/CJ50*100)</f>
        <v>1129.8989898989898</v>
      </c>
      <c r="CR50" s="63">
        <f>(CQ50/CD50)</f>
        <v>12.554433221099886</v>
      </c>
      <c r="CS50" s="5">
        <v>3734.2108609704874</v>
      </c>
      <c r="CT50" s="19">
        <f>(CS50/CJ50*100)</f>
        <v>3771.9301625964517</v>
      </c>
      <c r="CU50" s="18">
        <f>LN(CT50)</f>
        <v>8.2353421288938407</v>
      </c>
      <c r="CW50" s="40">
        <v>40224</v>
      </c>
      <c r="CX50" s="40"/>
      <c r="CY50" s="40"/>
      <c r="CZ50" s="40"/>
      <c r="DA50" s="19"/>
      <c r="DB50" s="35">
        <v>44272</v>
      </c>
      <c r="DC50" s="35">
        <v>44085</v>
      </c>
      <c r="DD50" s="1">
        <f>(DC50-CW50)</f>
        <v>3861</v>
      </c>
      <c r="DE50" s="3">
        <v>0</v>
      </c>
      <c r="DF50" s="3"/>
      <c r="DG50" s="3"/>
      <c r="DH50" s="3">
        <v>0</v>
      </c>
      <c r="DI50" s="3">
        <v>3861</v>
      </c>
      <c r="DJ50" s="66">
        <v>0</v>
      </c>
      <c r="DK50" s="66">
        <v>0</v>
      </c>
      <c r="DL50" s="1">
        <v>0</v>
      </c>
      <c r="DM50" s="38" t="s">
        <v>136</v>
      </c>
    </row>
    <row r="51" spans="1:117" s="10" customFormat="1" ht="15.75" x14ac:dyDescent="0.25">
      <c r="A51" s="2">
        <v>2004</v>
      </c>
      <c r="B51" s="3">
        <v>62</v>
      </c>
      <c r="C51" s="3">
        <v>0</v>
      </c>
      <c r="D51" s="3">
        <v>0</v>
      </c>
      <c r="E51" s="3">
        <v>1</v>
      </c>
      <c r="F51" s="3">
        <v>1</v>
      </c>
      <c r="G51" s="3">
        <v>1</v>
      </c>
      <c r="H51" s="1">
        <v>0</v>
      </c>
      <c r="I51" s="3">
        <v>1</v>
      </c>
      <c r="J51" s="3">
        <v>2</v>
      </c>
      <c r="K51" s="3">
        <v>0</v>
      </c>
      <c r="L51" s="3">
        <v>0</v>
      </c>
      <c r="M51" s="3"/>
      <c r="N51" s="3">
        <v>0</v>
      </c>
      <c r="O51" s="3">
        <v>0</v>
      </c>
      <c r="P51" s="3">
        <v>1</v>
      </c>
      <c r="Q51" s="3"/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1</v>
      </c>
      <c r="AA51" s="3">
        <v>0</v>
      </c>
      <c r="AB51" s="3">
        <v>0</v>
      </c>
      <c r="AC51" s="3">
        <v>1</v>
      </c>
      <c r="AD51" s="3">
        <v>0</v>
      </c>
      <c r="AE51" s="3">
        <v>1</v>
      </c>
      <c r="AF51" s="3">
        <v>0</v>
      </c>
      <c r="AG51" s="3">
        <v>0</v>
      </c>
      <c r="AH51" s="3">
        <v>38</v>
      </c>
      <c r="AI51" s="4">
        <v>2.4</v>
      </c>
      <c r="AJ51" s="3">
        <v>107</v>
      </c>
      <c r="AK51" s="3">
        <v>68</v>
      </c>
      <c r="AL51" s="5">
        <f>(AJ51+2*AK51)/3</f>
        <v>81</v>
      </c>
      <c r="AM51" s="3">
        <v>60</v>
      </c>
      <c r="AN51" s="3">
        <v>1</v>
      </c>
      <c r="AO51" s="3">
        <v>15</v>
      </c>
      <c r="AP51" s="3">
        <v>37</v>
      </c>
      <c r="AQ51" s="3">
        <v>20</v>
      </c>
      <c r="AR51" s="3">
        <v>25</v>
      </c>
      <c r="AS51" s="3">
        <f>(AP51-AQ51)</f>
        <v>17</v>
      </c>
      <c r="AT51" s="7">
        <f>(AS51/AO51)</f>
        <v>1.1333333333333333</v>
      </c>
      <c r="AU51" s="3">
        <v>21</v>
      </c>
      <c r="AV51" s="4">
        <v>4.4400000000000004</v>
      </c>
      <c r="AW51" s="3">
        <v>1.85</v>
      </c>
      <c r="AX51" s="18">
        <f>(AL51*AW51/451)</f>
        <v>0.33226164079822618</v>
      </c>
      <c r="AY51" s="7">
        <f>((AR51-AU51)/AV51)</f>
        <v>0.9009009009009008</v>
      </c>
      <c r="AZ51" s="7">
        <f>((AR51-AU51)*80/AW51)</f>
        <v>172.97297297297297</v>
      </c>
      <c r="BA51" s="7">
        <f>((AL51-AO51)*80/AW51)</f>
        <v>2854.0540540540537</v>
      </c>
      <c r="BB51" s="7">
        <f>(AV51/AM51*1000)</f>
        <v>74.000000000000014</v>
      </c>
      <c r="BC51" s="7">
        <f>(AW51*1000/AM51)</f>
        <v>30.833333333333332</v>
      </c>
      <c r="BD51" s="7">
        <f>(BC51*(AL51-AU51)*0.0136)</f>
        <v>25.16</v>
      </c>
      <c r="BE51" s="7">
        <f>(BC51*(AR51-AO51)*0.0136)</f>
        <v>4.1933333333333325</v>
      </c>
      <c r="BF51" s="18">
        <v>1.36</v>
      </c>
      <c r="BG51" s="18">
        <f>(AR51/BB51)</f>
        <v>0.33783783783783777</v>
      </c>
      <c r="BH51" s="18">
        <f>(AP51/BB51)</f>
        <v>0.49999999999999989</v>
      </c>
      <c r="BI51" s="18">
        <f>(BB51/AS51)</f>
        <v>4.3529411764705888</v>
      </c>
      <c r="BJ51" s="18">
        <f>(AO51/AU51)</f>
        <v>0.7142857142857143</v>
      </c>
      <c r="BK51" s="18"/>
      <c r="BL51" s="5">
        <v>1</v>
      </c>
      <c r="BM51" s="5">
        <v>26</v>
      </c>
      <c r="BN51" s="5"/>
      <c r="BO51" s="5">
        <v>0</v>
      </c>
      <c r="BP51" s="5">
        <v>0</v>
      </c>
      <c r="BQ51" s="3">
        <v>1</v>
      </c>
      <c r="BR51" s="3">
        <v>0</v>
      </c>
      <c r="BS51" s="3">
        <v>17.5</v>
      </c>
      <c r="BT51" s="3">
        <v>6.2</v>
      </c>
      <c r="BU51" s="3">
        <v>5.6</v>
      </c>
      <c r="BV51" s="3">
        <v>1.3</v>
      </c>
      <c r="BW51" s="3"/>
      <c r="BY51" s="3">
        <v>1</v>
      </c>
      <c r="BZ51" s="3">
        <v>0</v>
      </c>
      <c r="CA51" s="3">
        <v>140</v>
      </c>
      <c r="CB51" s="3">
        <v>27</v>
      </c>
      <c r="CC51" s="4">
        <v>1.97</v>
      </c>
      <c r="CD51" s="27">
        <v>49</v>
      </c>
      <c r="CE51" s="8"/>
      <c r="CF51" s="8"/>
      <c r="CG51" s="3">
        <v>337.2</v>
      </c>
      <c r="CH51" s="3">
        <v>0</v>
      </c>
      <c r="CI51" s="3">
        <v>1</v>
      </c>
      <c r="CJ51" s="5">
        <v>157</v>
      </c>
      <c r="CK51" s="57">
        <v>3909</v>
      </c>
      <c r="CL51" s="67">
        <f>(CK51/CJ51*100)</f>
        <v>2489.808917197452</v>
      </c>
      <c r="CM51" s="12">
        <v>2489.808917197452</v>
      </c>
      <c r="CN51" s="18">
        <f>LN(CL51)</f>
        <v>7.8199612464327384</v>
      </c>
      <c r="CO51" s="18">
        <f>(CL51/CD51)</f>
        <v>50.812426881580656</v>
      </c>
      <c r="CP51" s="62">
        <v>1282</v>
      </c>
      <c r="CQ51" s="49">
        <f>(CP51/CJ51*100)</f>
        <v>816.56050955414014</v>
      </c>
      <c r="CR51" s="63">
        <f>(CQ51/CD51)</f>
        <v>16.664500194982452</v>
      </c>
      <c r="CS51" s="5">
        <v>1413.1798971750272</v>
      </c>
      <c r="CT51" s="19">
        <f>(CS51/CJ51*100)</f>
        <v>900.1145841879154</v>
      </c>
      <c r="CU51" s="18">
        <f>LN(CT51)</f>
        <v>6.802522070984697</v>
      </c>
      <c r="CW51" s="40">
        <v>40231</v>
      </c>
      <c r="CX51" s="40"/>
      <c r="CY51" s="40"/>
      <c r="CZ51" s="40"/>
      <c r="DA51" s="19"/>
      <c r="DB51" s="35">
        <v>44272</v>
      </c>
      <c r="DC51" s="35">
        <v>41394</v>
      </c>
      <c r="DD51" s="1">
        <f>(DC51-CW51)</f>
        <v>1163</v>
      </c>
      <c r="DE51" s="3">
        <v>1</v>
      </c>
      <c r="DF51" s="39">
        <v>44210</v>
      </c>
      <c r="DG51" s="19">
        <f>(DF51-CW51)</f>
        <v>3979</v>
      </c>
      <c r="DH51" s="19">
        <v>1</v>
      </c>
      <c r="DI51" s="19">
        <v>3979</v>
      </c>
      <c r="DJ51" s="65">
        <v>1</v>
      </c>
      <c r="DK51" s="65">
        <v>1</v>
      </c>
      <c r="DL51" s="1">
        <v>1</v>
      </c>
      <c r="DM51" s="38" t="s">
        <v>138</v>
      </c>
    </row>
    <row r="52" spans="1:117" s="10" customFormat="1" ht="15.75" x14ac:dyDescent="0.25">
      <c r="A52" s="2">
        <v>2005</v>
      </c>
      <c r="B52" s="3">
        <v>43</v>
      </c>
      <c r="C52" s="3">
        <v>1</v>
      </c>
      <c r="D52" s="3">
        <v>1</v>
      </c>
      <c r="E52" s="3">
        <v>0</v>
      </c>
      <c r="F52" s="3">
        <v>1</v>
      </c>
      <c r="G52" s="3">
        <v>1</v>
      </c>
      <c r="H52" s="1">
        <v>0</v>
      </c>
      <c r="I52" s="3">
        <v>1</v>
      </c>
      <c r="J52" s="3">
        <v>1</v>
      </c>
      <c r="K52" s="3">
        <v>0</v>
      </c>
      <c r="L52" s="3">
        <v>0</v>
      </c>
      <c r="M52" s="3"/>
      <c r="N52" s="3">
        <v>0</v>
      </c>
      <c r="O52" s="3">
        <v>0</v>
      </c>
      <c r="P52" s="3">
        <v>0</v>
      </c>
      <c r="Q52" s="3"/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1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1</v>
      </c>
      <c r="AD52" s="3">
        <v>0</v>
      </c>
      <c r="AE52" s="3">
        <v>1</v>
      </c>
      <c r="AF52" s="3">
        <v>0</v>
      </c>
      <c r="AG52" s="3">
        <v>0</v>
      </c>
      <c r="AH52" s="3">
        <v>36</v>
      </c>
      <c r="AI52" s="4">
        <v>2.19</v>
      </c>
      <c r="AJ52" s="3">
        <v>115</v>
      </c>
      <c r="AK52" s="3">
        <v>72</v>
      </c>
      <c r="AL52" s="5">
        <f>(AJ52+2*AK52)/3</f>
        <v>86.333333333333329</v>
      </c>
      <c r="AM52" s="3">
        <v>75</v>
      </c>
      <c r="AN52" s="3">
        <v>3</v>
      </c>
      <c r="AO52" s="3">
        <v>2</v>
      </c>
      <c r="AP52" s="3">
        <v>26</v>
      </c>
      <c r="AQ52" s="3">
        <v>7</v>
      </c>
      <c r="AR52" s="3">
        <v>15</v>
      </c>
      <c r="AS52" s="3">
        <f>(AP52-AQ52)</f>
        <v>19</v>
      </c>
      <c r="AT52" s="7">
        <f>(AS52/AO52)</f>
        <v>9.5</v>
      </c>
      <c r="AU52" s="3">
        <v>6</v>
      </c>
      <c r="AV52" s="4">
        <v>5.4749999999999996</v>
      </c>
      <c r="AW52" s="3">
        <v>2.5</v>
      </c>
      <c r="AX52" s="18">
        <f>(AL52*AW52/451)</f>
        <v>0.47856614929785657</v>
      </c>
      <c r="AY52" s="7">
        <f>((AR52-AU52)/AV52)</f>
        <v>1.6438356164383563</v>
      </c>
      <c r="AZ52" s="7">
        <f>((AR52-AU52)*80/AW52)</f>
        <v>288</v>
      </c>
      <c r="BA52" s="7">
        <f>((AL52-AO52)*80/AW52)</f>
        <v>2698.6666666666665</v>
      </c>
      <c r="BB52" s="7">
        <f>(AV52/AM52*1000)</f>
        <v>73</v>
      </c>
      <c r="BC52" s="7">
        <f>(AW52*1000/AM52)</f>
        <v>33.333333333333336</v>
      </c>
      <c r="BD52" s="7">
        <f>(BC52*(AL52-AU52)*0.0136)</f>
        <v>36.417777777777779</v>
      </c>
      <c r="BE52" s="7">
        <f>(BC52*(AR52-AO52)*0.0136)</f>
        <v>5.8933333333333335</v>
      </c>
      <c r="BF52" s="18"/>
      <c r="BG52" s="18">
        <f>(AR52/BB52)</f>
        <v>0.20547945205479451</v>
      </c>
      <c r="BH52" s="18">
        <f>(AP52/BB52)</f>
        <v>0.35616438356164382</v>
      </c>
      <c r="BI52" s="18">
        <f>(BB52/AS52)</f>
        <v>3.8421052631578947</v>
      </c>
      <c r="BJ52" s="18">
        <f>(AO52/AU52)</f>
        <v>0.33333333333333331</v>
      </c>
      <c r="BK52" s="18"/>
      <c r="BL52" s="5">
        <v>0</v>
      </c>
      <c r="BM52" s="5"/>
      <c r="BN52" s="5"/>
      <c r="BO52" s="5"/>
      <c r="BP52" s="5"/>
      <c r="BQ52" s="3">
        <v>1</v>
      </c>
      <c r="BR52" s="3">
        <v>0</v>
      </c>
      <c r="BS52" s="3"/>
      <c r="BT52" s="3">
        <v>4.5</v>
      </c>
      <c r="BU52" s="3">
        <v>2.8</v>
      </c>
      <c r="BV52" s="3">
        <v>0.78</v>
      </c>
      <c r="BW52" s="3">
        <v>2.9</v>
      </c>
      <c r="BY52" s="3">
        <v>0</v>
      </c>
      <c r="BZ52" s="3">
        <v>0</v>
      </c>
      <c r="CA52" s="3">
        <v>136</v>
      </c>
      <c r="CB52" s="3">
        <v>19</v>
      </c>
      <c r="CC52" s="4">
        <v>1.2</v>
      </c>
      <c r="CD52" s="27">
        <v>59</v>
      </c>
      <c r="CE52" s="8"/>
      <c r="CF52" s="8"/>
      <c r="CG52" s="3"/>
      <c r="CH52" s="3"/>
      <c r="CI52" s="3"/>
      <c r="CJ52" s="5">
        <v>281</v>
      </c>
      <c r="CK52" s="57">
        <v>3705</v>
      </c>
      <c r="CL52" s="67">
        <f>(CK52/CJ52*100)</f>
        <v>1318.5053380782917</v>
      </c>
      <c r="CM52" s="12">
        <v>1318.5053380782917</v>
      </c>
      <c r="CN52" s="18">
        <f>LN(CL52)</f>
        <v>7.1842540543845326</v>
      </c>
      <c r="CO52" s="18">
        <f>(CL52/CD52)</f>
        <v>22.347548103021893</v>
      </c>
      <c r="CP52" s="62">
        <v>3289.8</v>
      </c>
      <c r="CQ52" s="49">
        <f>(CP52/CJ52*100)</f>
        <v>1170.7473309608542</v>
      </c>
      <c r="CR52" s="63">
        <f>(CQ52/CD52)</f>
        <v>19.843175101031427</v>
      </c>
      <c r="CS52" s="5">
        <v>4603.2358091432998</v>
      </c>
      <c r="CT52" s="19">
        <f>(CS52/CJ52*100)</f>
        <v>1638.1622096595372</v>
      </c>
      <c r="CU52" s="18">
        <f>LN(CT52)</f>
        <v>7.4013302886061343</v>
      </c>
      <c r="CW52" s="40">
        <v>40232</v>
      </c>
      <c r="CX52" s="40"/>
      <c r="CY52" s="40"/>
      <c r="CZ52" s="40"/>
      <c r="DA52" s="19"/>
      <c r="DB52" s="35">
        <v>44272</v>
      </c>
      <c r="DC52" s="35">
        <v>41391</v>
      </c>
      <c r="DD52" s="1">
        <f>(DC52-CW52)</f>
        <v>1159</v>
      </c>
      <c r="DE52" s="3">
        <v>0</v>
      </c>
      <c r="DF52" s="3"/>
      <c r="DG52" s="3"/>
      <c r="DH52" s="3">
        <v>0</v>
      </c>
      <c r="DI52" s="3">
        <v>1159</v>
      </c>
      <c r="DJ52" s="66">
        <v>0</v>
      </c>
      <c r="DK52" s="65">
        <v>1</v>
      </c>
      <c r="DL52" s="1">
        <v>1</v>
      </c>
      <c r="DM52" s="3" t="s">
        <v>139</v>
      </c>
    </row>
    <row r="53" spans="1:117" s="10" customFormat="1" ht="15.75" x14ac:dyDescent="0.25">
      <c r="A53" s="2">
        <v>2006</v>
      </c>
      <c r="B53" s="3">
        <v>62</v>
      </c>
      <c r="C53" s="3">
        <v>0</v>
      </c>
      <c r="D53" s="3">
        <v>1</v>
      </c>
      <c r="E53" s="3">
        <v>1</v>
      </c>
      <c r="F53" s="3">
        <v>2</v>
      </c>
      <c r="G53" s="3">
        <v>0</v>
      </c>
      <c r="H53" s="1">
        <v>1</v>
      </c>
      <c r="I53" s="3">
        <v>1</v>
      </c>
      <c r="J53" s="3">
        <v>2</v>
      </c>
      <c r="K53" s="3">
        <v>1</v>
      </c>
      <c r="L53" s="3">
        <v>1</v>
      </c>
      <c r="M53" s="3"/>
      <c r="N53" s="3">
        <v>1</v>
      </c>
      <c r="O53" s="3">
        <v>0</v>
      </c>
      <c r="P53" s="3">
        <v>0</v>
      </c>
      <c r="Q53" s="3"/>
      <c r="R53" s="3">
        <v>0</v>
      </c>
      <c r="S53" s="3">
        <v>0</v>
      </c>
      <c r="T53" s="3">
        <v>1</v>
      </c>
      <c r="U53" s="3">
        <v>0</v>
      </c>
      <c r="V53" s="3">
        <v>1</v>
      </c>
      <c r="W53" s="3">
        <v>0</v>
      </c>
      <c r="X53" s="3">
        <v>0</v>
      </c>
      <c r="Y53" s="3">
        <v>0</v>
      </c>
      <c r="Z53" s="3">
        <v>1</v>
      </c>
      <c r="AA53" s="3">
        <v>0</v>
      </c>
      <c r="AB53" s="3">
        <v>0</v>
      </c>
      <c r="AC53" s="3">
        <v>0</v>
      </c>
      <c r="AD53" s="3">
        <v>0</v>
      </c>
      <c r="AE53" s="3">
        <v>1</v>
      </c>
      <c r="AF53" s="3">
        <v>0</v>
      </c>
      <c r="AG53" s="3">
        <v>2</v>
      </c>
      <c r="AH53" s="3">
        <v>23.5</v>
      </c>
      <c r="AI53" s="4">
        <v>1.71</v>
      </c>
      <c r="AJ53" s="3">
        <v>137</v>
      </c>
      <c r="AK53" s="3">
        <v>64</v>
      </c>
      <c r="AL53" s="5">
        <f>(AJ53+2*AK53)/3</f>
        <v>88.333333333333329</v>
      </c>
      <c r="AM53" s="3">
        <v>69</v>
      </c>
      <c r="AN53" s="3">
        <v>1</v>
      </c>
      <c r="AO53" s="3">
        <v>4</v>
      </c>
      <c r="AP53" s="3">
        <v>25</v>
      </c>
      <c r="AQ53" s="3">
        <v>10</v>
      </c>
      <c r="AR53" s="3">
        <v>15</v>
      </c>
      <c r="AS53" s="3">
        <f>(AP53-AQ53)</f>
        <v>15</v>
      </c>
      <c r="AT53" s="7">
        <f>(AS53/AO53)</f>
        <v>3.75</v>
      </c>
      <c r="AU53" s="3">
        <v>8</v>
      </c>
      <c r="AV53" s="4">
        <v>4.1040000000000001</v>
      </c>
      <c r="AW53" s="3">
        <v>2.4</v>
      </c>
      <c r="AX53" s="18">
        <f>(AL53*AW53/451)</f>
        <v>0.47006651884700656</v>
      </c>
      <c r="AY53" s="7">
        <f>((AR53-AU53)/AV53)</f>
        <v>1.7056530214424952</v>
      </c>
      <c r="AZ53" s="7">
        <f>((AR53-AU53)*80/AW53)</f>
        <v>233.33333333333334</v>
      </c>
      <c r="BA53" s="7">
        <f>((AL53-AO53)*80/AW53)</f>
        <v>2811.1111111111109</v>
      </c>
      <c r="BB53" s="7">
        <f>(AV53/AM53*1000)</f>
        <v>59.478260869565219</v>
      </c>
      <c r="BC53" s="7">
        <f>(AW53*1000/AM53)</f>
        <v>34.782608695652172</v>
      </c>
      <c r="BD53" s="7">
        <f>(BC53*(AL53-AU53)*0.0136)</f>
        <v>38.001159420289852</v>
      </c>
      <c r="BE53" s="7">
        <f>(BC53*(AR53-AO53)*0.0136)</f>
        <v>5.2034782608695647</v>
      </c>
      <c r="BF53" s="18"/>
      <c r="BG53" s="18">
        <f>(AR53/BB53)</f>
        <v>0.25219298245614036</v>
      </c>
      <c r="BH53" s="18">
        <f>(AP53/BB53)</f>
        <v>0.4203216374269006</v>
      </c>
      <c r="BI53" s="18">
        <f>(BB53/AS53)</f>
        <v>3.965217391304348</v>
      </c>
      <c r="BJ53" s="18">
        <f>(AO53/AU53)</f>
        <v>0.5</v>
      </c>
      <c r="BK53" s="18"/>
      <c r="BL53" s="5">
        <v>0</v>
      </c>
      <c r="BM53" s="5"/>
      <c r="BN53" s="5"/>
      <c r="BO53" s="5"/>
      <c r="BP53" s="5"/>
      <c r="BQ53" s="3">
        <v>1</v>
      </c>
      <c r="BR53" s="3">
        <v>0</v>
      </c>
      <c r="BS53" s="3">
        <v>62.5</v>
      </c>
      <c r="BT53" s="3">
        <v>4</v>
      </c>
      <c r="BU53" s="3">
        <v>2.2999999999999998</v>
      </c>
      <c r="BV53" s="3">
        <v>1.2</v>
      </c>
      <c r="BW53" s="3"/>
      <c r="BY53" s="3">
        <v>1</v>
      </c>
      <c r="BZ53" s="3">
        <v>1</v>
      </c>
      <c r="CA53" s="3">
        <v>132</v>
      </c>
      <c r="CB53" s="3">
        <v>31</v>
      </c>
      <c r="CC53" s="4">
        <v>1.8</v>
      </c>
      <c r="CD53" s="27">
        <v>28</v>
      </c>
      <c r="CE53" s="8"/>
      <c r="CF53" s="8"/>
      <c r="CG53" s="3">
        <v>2196</v>
      </c>
      <c r="CH53" s="3">
        <v>1</v>
      </c>
      <c r="CI53" s="3">
        <v>2</v>
      </c>
      <c r="CJ53" s="5">
        <v>26</v>
      </c>
      <c r="CK53" s="57">
        <v>301</v>
      </c>
      <c r="CL53" s="67">
        <f>(CK53/CJ53*100)</f>
        <v>1157.6923076923076</v>
      </c>
      <c r="CM53" s="12">
        <v>1157.6923076923076</v>
      </c>
      <c r="CN53" s="18">
        <f>LN(CL53)</f>
        <v>7.0541839127154846</v>
      </c>
      <c r="CO53" s="18">
        <f>(CL53/CD53)</f>
        <v>41.346153846153847</v>
      </c>
      <c r="CP53" s="62">
        <v>390.9</v>
      </c>
      <c r="CQ53" s="49">
        <f>(CP53/CJ53*100)</f>
        <v>1503.4615384615383</v>
      </c>
      <c r="CR53" s="63">
        <f>(CQ53/CD53)</f>
        <v>53.695054945054942</v>
      </c>
      <c r="CS53" s="5">
        <v>2778.8258896508564</v>
      </c>
      <c r="CT53" s="19">
        <f>(CS53/CJ53*100)</f>
        <v>10687.791883272525</v>
      </c>
      <c r="CU53" s="18">
        <f>LN(CT53)</f>
        <v>9.2768574235876429</v>
      </c>
      <c r="CW53" s="40">
        <v>40238</v>
      </c>
      <c r="CX53" s="40"/>
      <c r="CY53" s="40"/>
      <c r="CZ53" s="40"/>
      <c r="DA53" s="19"/>
      <c r="DB53" s="35">
        <v>44272</v>
      </c>
      <c r="DC53" s="35">
        <v>40777</v>
      </c>
      <c r="DD53" s="1">
        <f>(DC53-CW53)</f>
        <v>539</v>
      </c>
      <c r="DE53" s="3">
        <v>1</v>
      </c>
      <c r="DF53" s="35">
        <v>40777</v>
      </c>
      <c r="DG53" s="19">
        <f>(DF53-CW53)</f>
        <v>539</v>
      </c>
      <c r="DH53" s="19">
        <v>1</v>
      </c>
      <c r="DI53" s="19">
        <v>539</v>
      </c>
      <c r="DJ53" s="66">
        <v>0</v>
      </c>
      <c r="DK53" s="66">
        <v>0</v>
      </c>
      <c r="DL53" s="1">
        <v>1</v>
      </c>
      <c r="DM53" s="3" t="s">
        <v>138</v>
      </c>
    </row>
    <row r="54" spans="1:117" s="10" customFormat="1" ht="15.75" x14ac:dyDescent="0.25">
      <c r="A54" s="2">
        <v>2007</v>
      </c>
      <c r="B54" s="3">
        <v>41</v>
      </c>
      <c r="C54" s="3">
        <v>1</v>
      </c>
      <c r="D54" s="3">
        <v>0</v>
      </c>
      <c r="E54" s="3">
        <v>0</v>
      </c>
      <c r="F54" s="3">
        <v>1</v>
      </c>
      <c r="G54" s="3">
        <v>1</v>
      </c>
      <c r="H54" s="1">
        <v>0</v>
      </c>
      <c r="I54" s="3">
        <v>1</v>
      </c>
      <c r="J54" s="3">
        <v>1</v>
      </c>
      <c r="K54" s="3">
        <v>1</v>
      </c>
      <c r="L54" s="3">
        <v>1</v>
      </c>
      <c r="M54" s="3"/>
      <c r="N54" s="3">
        <v>0</v>
      </c>
      <c r="O54" s="3">
        <v>0</v>
      </c>
      <c r="P54" s="3">
        <v>0</v>
      </c>
      <c r="Q54" s="3"/>
      <c r="R54" s="3">
        <v>0</v>
      </c>
      <c r="S54" s="3">
        <v>0</v>
      </c>
      <c r="T54" s="3">
        <v>0</v>
      </c>
      <c r="U54" s="3">
        <v>0</v>
      </c>
      <c r="V54" s="3">
        <v>1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1</v>
      </c>
      <c r="AC54" s="3">
        <v>1</v>
      </c>
      <c r="AD54" s="3">
        <v>0</v>
      </c>
      <c r="AE54" s="3">
        <v>1</v>
      </c>
      <c r="AF54" s="3">
        <v>0</v>
      </c>
      <c r="AG54" s="3">
        <v>0</v>
      </c>
      <c r="AH54" s="3">
        <v>36.799999999999997</v>
      </c>
      <c r="AI54" s="4">
        <v>2.38</v>
      </c>
      <c r="AJ54" s="3">
        <v>131</v>
      </c>
      <c r="AK54" s="3">
        <v>74</v>
      </c>
      <c r="AL54" s="5">
        <f>(AJ54+2*AK54)/3</f>
        <v>93</v>
      </c>
      <c r="AM54" s="3">
        <v>97</v>
      </c>
      <c r="AN54" s="3">
        <v>1</v>
      </c>
      <c r="AO54" s="3">
        <v>3</v>
      </c>
      <c r="AP54" s="3">
        <v>35</v>
      </c>
      <c r="AQ54" s="3">
        <v>13</v>
      </c>
      <c r="AR54" s="3">
        <v>20</v>
      </c>
      <c r="AS54" s="3">
        <f>(AP54-AQ54)</f>
        <v>22</v>
      </c>
      <c r="AT54" s="7">
        <f>(AS54/AO54)</f>
        <v>7.333333333333333</v>
      </c>
      <c r="AU54" s="3">
        <v>13</v>
      </c>
      <c r="AV54" s="4">
        <v>9.2343999999999991</v>
      </c>
      <c r="AW54" s="3">
        <v>3.88</v>
      </c>
      <c r="AX54" s="18">
        <f>(AL54*AW54/451)</f>
        <v>0.80008869179600883</v>
      </c>
      <c r="AY54" s="7">
        <f>((AR54-AU54)/AV54)</f>
        <v>0.75803517283201949</v>
      </c>
      <c r="AZ54" s="7">
        <f>((AR54-AU54)*80/AW54)</f>
        <v>144.32989690721649</v>
      </c>
      <c r="BA54" s="7">
        <f>((AL54-AO54)*80/AW54)</f>
        <v>1855.6701030927836</v>
      </c>
      <c r="BB54" s="7">
        <f>(AV54/AM54*1000)</f>
        <v>95.199999999999989</v>
      </c>
      <c r="BC54" s="7">
        <f>(AW54*1000/AM54)</f>
        <v>40</v>
      </c>
      <c r="BD54" s="7">
        <f>(BC54*(AL54-AU54)*0.0136)</f>
        <v>43.519999999999996</v>
      </c>
      <c r="BE54" s="7">
        <f>(BC54*(AR54-AO54)*0.0136)</f>
        <v>9.2479999999999993</v>
      </c>
      <c r="BF54" s="18"/>
      <c r="BG54" s="18">
        <f>(AR54/BB54)</f>
        <v>0.21008403361344541</v>
      </c>
      <c r="BH54" s="18">
        <f>(AP54/BB54)</f>
        <v>0.36764705882352944</v>
      </c>
      <c r="BI54" s="18">
        <f>(BB54/AS54)</f>
        <v>4.3272727272727272</v>
      </c>
      <c r="BJ54" s="18">
        <f>(AO54/AU54)</f>
        <v>0.23076923076923078</v>
      </c>
      <c r="BK54" s="18"/>
      <c r="BL54" s="5">
        <v>0</v>
      </c>
      <c r="BM54" s="5"/>
      <c r="BN54" s="5"/>
      <c r="BO54" s="5"/>
      <c r="BP54" s="5"/>
      <c r="BQ54" s="3">
        <v>1</v>
      </c>
      <c r="BR54" s="3">
        <v>0</v>
      </c>
      <c r="BS54" s="3">
        <v>67.5</v>
      </c>
      <c r="BT54" s="3">
        <v>4.9000000000000004</v>
      </c>
      <c r="BU54" s="3">
        <v>3.8</v>
      </c>
      <c r="BV54" s="3">
        <v>1.1000000000000001</v>
      </c>
      <c r="BW54" s="3">
        <v>5.2</v>
      </c>
      <c r="BY54" s="3">
        <v>1</v>
      </c>
      <c r="BZ54" s="3">
        <v>1</v>
      </c>
      <c r="CA54" s="3">
        <v>142</v>
      </c>
      <c r="CB54" s="3">
        <v>28</v>
      </c>
      <c r="CC54" s="4">
        <v>2</v>
      </c>
      <c r="CD54" s="27">
        <v>45</v>
      </c>
      <c r="CE54" s="8"/>
      <c r="CF54" s="8"/>
      <c r="CG54" s="3">
        <v>50</v>
      </c>
      <c r="CH54" s="3">
        <v>0</v>
      </c>
      <c r="CI54" s="3">
        <v>1</v>
      </c>
      <c r="CJ54" s="5">
        <v>176</v>
      </c>
      <c r="CK54" s="57">
        <v>585</v>
      </c>
      <c r="CL54" s="67">
        <f>(CK54/CJ54*100)</f>
        <v>332.38636363636363</v>
      </c>
      <c r="CM54" s="12">
        <v>332.38636363636363</v>
      </c>
      <c r="CN54" s="18">
        <f>LN(CL54)</f>
        <v>5.8062980381817964</v>
      </c>
      <c r="CO54" s="18">
        <f>(CL54/CD54)</f>
        <v>7.3863636363636358</v>
      </c>
      <c r="CP54" s="62">
        <v>937.3</v>
      </c>
      <c r="CQ54" s="49">
        <f>(CP54/CJ54*100)</f>
        <v>532.55681818181813</v>
      </c>
      <c r="CR54" s="63">
        <f>(CQ54/CD54)</f>
        <v>11.834595959595958</v>
      </c>
      <c r="CS54" s="5">
        <v>2348.1822373132527</v>
      </c>
      <c r="CT54" s="19">
        <f>(CS54/CJ54*100)</f>
        <v>1334.1944530188937</v>
      </c>
      <c r="CU54" s="18">
        <f>LN(CT54)</f>
        <v>7.1960829827333397</v>
      </c>
      <c r="CW54" s="40">
        <v>40245</v>
      </c>
      <c r="CX54" s="40"/>
      <c r="CY54" s="40"/>
      <c r="CZ54" s="40"/>
      <c r="DA54" s="19"/>
      <c r="DB54" s="35">
        <v>44272</v>
      </c>
      <c r="DC54" s="35">
        <v>43723</v>
      </c>
      <c r="DD54" s="1">
        <f>(DC54-CW54)</f>
        <v>3478</v>
      </c>
      <c r="DE54" s="3">
        <v>0</v>
      </c>
      <c r="DF54" s="3"/>
      <c r="DG54" s="3"/>
      <c r="DH54" s="3">
        <v>0</v>
      </c>
      <c r="DI54" s="3">
        <v>3478</v>
      </c>
      <c r="DJ54" s="66">
        <v>0</v>
      </c>
      <c r="DK54" s="66">
        <v>0</v>
      </c>
      <c r="DL54" s="1">
        <v>0</v>
      </c>
      <c r="DM54" s="3"/>
    </row>
    <row r="55" spans="1:117" s="10" customFormat="1" ht="15.75" x14ac:dyDescent="0.25">
      <c r="A55" s="2">
        <v>2008</v>
      </c>
      <c r="B55" s="3">
        <v>65</v>
      </c>
      <c r="C55" s="3">
        <v>0</v>
      </c>
      <c r="D55" s="3">
        <v>0</v>
      </c>
      <c r="E55" s="3">
        <v>1</v>
      </c>
      <c r="F55" s="3">
        <v>1</v>
      </c>
      <c r="G55" s="3">
        <v>1</v>
      </c>
      <c r="H55" s="1">
        <v>0</v>
      </c>
      <c r="I55" s="3">
        <v>1</v>
      </c>
      <c r="J55" s="3">
        <v>2</v>
      </c>
      <c r="K55" s="3">
        <v>1</v>
      </c>
      <c r="L55" s="3">
        <v>0</v>
      </c>
      <c r="M55" s="3"/>
      <c r="N55" s="3">
        <v>0</v>
      </c>
      <c r="O55" s="3">
        <v>0</v>
      </c>
      <c r="P55" s="3">
        <v>1</v>
      </c>
      <c r="Q55" s="3">
        <v>1</v>
      </c>
      <c r="R55" s="3">
        <v>0</v>
      </c>
      <c r="S55" s="3">
        <v>0</v>
      </c>
      <c r="T55" s="3">
        <v>1</v>
      </c>
      <c r="U55" s="3">
        <v>0</v>
      </c>
      <c r="V55" s="3">
        <v>0</v>
      </c>
      <c r="W55" s="3">
        <v>1</v>
      </c>
      <c r="X55" s="3">
        <v>0</v>
      </c>
      <c r="Y55" s="3">
        <v>1</v>
      </c>
      <c r="Z55" s="3">
        <v>1</v>
      </c>
      <c r="AA55" s="3">
        <v>0</v>
      </c>
      <c r="AB55" s="3">
        <v>0</v>
      </c>
      <c r="AC55" s="3">
        <v>1</v>
      </c>
      <c r="AD55" s="3">
        <v>0</v>
      </c>
      <c r="AE55" s="3">
        <v>1</v>
      </c>
      <c r="AF55" s="3">
        <v>0</v>
      </c>
      <c r="AG55" s="3">
        <v>0</v>
      </c>
      <c r="AH55" s="3">
        <v>28</v>
      </c>
      <c r="AI55" s="4">
        <v>2.15</v>
      </c>
      <c r="AJ55" s="3">
        <v>98</v>
      </c>
      <c r="AK55" s="3">
        <v>76</v>
      </c>
      <c r="AL55" s="5">
        <f>(AJ55+2*AK55)/3</f>
        <v>83.333333333333329</v>
      </c>
      <c r="AM55" s="3">
        <v>78</v>
      </c>
      <c r="AN55" s="3">
        <v>3</v>
      </c>
      <c r="AO55" s="3">
        <v>6</v>
      </c>
      <c r="AP55" s="3">
        <v>27</v>
      </c>
      <c r="AQ55" s="3">
        <v>10</v>
      </c>
      <c r="AR55" s="3">
        <v>17</v>
      </c>
      <c r="AS55" s="3">
        <f>(AP55-AQ55)</f>
        <v>17</v>
      </c>
      <c r="AT55" s="7">
        <f>(AS55/AO55)</f>
        <v>2.8333333333333335</v>
      </c>
      <c r="AU55" s="3">
        <v>9</v>
      </c>
      <c r="AV55" s="4">
        <v>3.0314999999999999</v>
      </c>
      <c r="AW55" s="3">
        <v>1.41</v>
      </c>
      <c r="AX55" s="18">
        <f>(AL55*AW55/451)</f>
        <v>0.26053215077605318</v>
      </c>
      <c r="AY55" s="7">
        <f>((AR55-AU55)/AV55)</f>
        <v>2.6389576117433613</v>
      </c>
      <c r="AZ55" s="7">
        <f>((AR55-AU55)*80/AW55)</f>
        <v>453.90070921985819</v>
      </c>
      <c r="BA55" s="7">
        <f>((AL55-AO55)*80/AW55)</f>
        <v>4387.706855791962</v>
      </c>
      <c r="BB55" s="7">
        <f>(AV55/AM55*1000)</f>
        <v>38.865384615384613</v>
      </c>
      <c r="BC55" s="7">
        <f>(AW55*1000/AM55)</f>
        <v>18.076923076923077</v>
      </c>
      <c r="BD55" s="7">
        <f>(BC55*(AL55-AU55)*0.0136)</f>
        <v>18.274564102564099</v>
      </c>
      <c r="BE55" s="7">
        <f>(BC55*(AR55-AO55)*0.0136)</f>
        <v>2.7043076923076921</v>
      </c>
      <c r="BF55" s="18"/>
      <c r="BG55" s="18">
        <f>(AR55/BB55)</f>
        <v>0.43740722414646216</v>
      </c>
      <c r="BH55" s="18">
        <f>(AP55/BB55)</f>
        <v>0.69470559129143994</v>
      </c>
      <c r="BI55" s="18">
        <f>(BB55/AS55)</f>
        <v>2.2861990950226243</v>
      </c>
      <c r="BJ55" s="18">
        <f>(AO55/AU55)</f>
        <v>0.66666666666666663</v>
      </c>
      <c r="BK55" s="18"/>
      <c r="BL55" s="5">
        <v>0</v>
      </c>
      <c r="BM55" s="5"/>
      <c r="BN55" s="5"/>
      <c r="BO55" s="5"/>
      <c r="BP55" s="5"/>
      <c r="BQ55" s="3">
        <v>1</v>
      </c>
      <c r="BR55" s="3">
        <v>0</v>
      </c>
      <c r="BS55" s="3"/>
      <c r="BT55" s="3"/>
      <c r="BU55" s="3"/>
      <c r="BV55" s="3"/>
      <c r="BW55" s="3">
        <v>4.2</v>
      </c>
      <c r="BY55" s="3">
        <v>1</v>
      </c>
      <c r="BZ55" s="3">
        <v>0</v>
      </c>
      <c r="CA55" s="3">
        <v>139</v>
      </c>
      <c r="CB55" s="3">
        <v>20</v>
      </c>
      <c r="CC55" s="4">
        <v>1.1000000000000001</v>
      </c>
      <c r="CD55" s="27">
        <v>87</v>
      </c>
      <c r="CE55" s="8"/>
      <c r="CF55" s="8"/>
      <c r="CG55" s="3">
        <v>1679</v>
      </c>
      <c r="CH55" s="3">
        <v>1</v>
      </c>
      <c r="CI55" s="3">
        <v>2</v>
      </c>
      <c r="CJ55" s="5">
        <v>115</v>
      </c>
      <c r="CK55" s="57">
        <v>543</v>
      </c>
      <c r="CL55" s="67">
        <f>(CK55/CJ55*100)</f>
        <v>472.17391304347825</v>
      </c>
      <c r="CM55" s="12">
        <v>472.17391304347825</v>
      </c>
      <c r="CN55" s="18">
        <f>LN(CL55)</f>
        <v>6.1573473775587768</v>
      </c>
      <c r="CO55" s="18">
        <f>(CL55/CD55)</f>
        <v>5.4272863568215888</v>
      </c>
      <c r="CP55" s="62">
        <v>1382.1</v>
      </c>
      <c r="CQ55" s="49">
        <f>(CP55/CJ55*100)</f>
        <v>1201.8260869565215</v>
      </c>
      <c r="CR55" s="63">
        <f>(CQ55/CD55)</f>
        <v>13.814092953523236</v>
      </c>
      <c r="CS55" s="5">
        <v>2842.3647247695717</v>
      </c>
      <c r="CT55" s="19">
        <f>(CS55/CJ55*100)</f>
        <v>2471.6214997996276</v>
      </c>
      <c r="CU55" s="18">
        <f>LN(CT55)</f>
        <v>7.8126296918864995</v>
      </c>
      <c r="CW55" s="40">
        <v>40246</v>
      </c>
      <c r="CX55" s="40"/>
      <c r="CY55" s="40"/>
      <c r="CZ55" s="40"/>
      <c r="DA55" s="19"/>
      <c r="DB55" s="35">
        <v>44272</v>
      </c>
      <c r="DC55" s="35">
        <v>44239</v>
      </c>
      <c r="DD55" s="1">
        <f>(DC55-CW55)</f>
        <v>3993</v>
      </c>
      <c r="DE55" s="3">
        <v>0</v>
      </c>
      <c r="DF55" s="3"/>
      <c r="DG55" s="3"/>
      <c r="DH55" s="3">
        <v>0</v>
      </c>
      <c r="DI55" s="3">
        <v>3993</v>
      </c>
      <c r="DJ55" s="66">
        <v>0</v>
      </c>
      <c r="DK55" s="66">
        <v>0</v>
      </c>
      <c r="DL55" s="1">
        <v>0</v>
      </c>
      <c r="DM55" s="3"/>
    </row>
    <row r="56" spans="1:117" s="10" customFormat="1" ht="15.75" x14ac:dyDescent="0.25">
      <c r="A56" s="2">
        <v>2009</v>
      </c>
      <c r="B56" s="3">
        <v>35</v>
      </c>
      <c r="C56" s="3">
        <v>0</v>
      </c>
      <c r="D56" s="3">
        <v>1</v>
      </c>
      <c r="E56" s="3">
        <v>1</v>
      </c>
      <c r="F56" s="3">
        <v>1</v>
      </c>
      <c r="G56" s="3">
        <v>1</v>
      </c>
      <c r="H56" s="1">
        <v>0</v>
      </c>
      <c r="I56" s="3">
        <v>1</v>
      </c>
      <c r="J56" s="3">
        <v>2</v>
      </c>
      <c r="K56" s="3">
        <v>0</v>
      </c>
      <c r="L56" s="3">
        <v>1</v>
      </c>
      <c r="M56" s="3"/>
      <c r="N56" s="3">
        <v>0</v>
      </c>
      <c r="O56" s="3">
        <v>0</v>
      </c>
      <c r="P56" s="3">
        <v>0</v>
      </c>
      <c r="Q56" s="3"/>
      <c r="R56" s="3">
        <v>0</v>
      </c>
      <c r="S56" s="3">
        <v>0</v>
      </c>
      <c r="T56" s="3">
        <v>0</v>
      </c>
      <c r="U56" s="3">
        <v>0</v>
      </c>
      <c r="V56" s="3">
        <v>1</v>
      </c>
      <c r="W56" s="3">
        <v>0</v>
      </c>
      <c r="X56" s="3">
        <v>0</v>
      </c>
      <c r="Y56" s="3">
        <v>0</v>
      </c>
      <c r="Z56" s="3">
        <v>0</v>
      </c>
      <c r="AA56" s="3">
        <v>1</v>
      </c>
      <c r="AB56" s="3">
        <v>1</v>
      </c>
      <c r="AC56" s="3">
        <v>0</v>
      </c>
      <c r="AD56" s="3">
        <v>0</v>
      </c>
      <c r="AE56" s="3">
        <v>1</v>
      </c>
      <c r="AF56" s="3">
        <v>0</v>
      </c>
      <c r="AG56" s="3">
        <v>0</v>
      </c>
      <c r="AH56" s="3">
        <v>22</v>
      </c>
      <c r="AI56" s="4">
        <v>1.7</v>
      </c>
      <c r="AJ56" s="3">
        <v>136</v>
      </c>
      <c r="AK56" s="3">
        <v>88</v>
      </c>
      <c r="AL56" s="5">
        <f>(AJ56+2*AK56)/3</f>
        <v>104</v>
      </c>
      <c r="AM56" s="3">
        <v>101</v>
      </c>
      <c r="AN56" s="3">
        <v>1</v>
      </c>
      <c r="AO56" s="3">
        <v>7</v>
      </c>
      <c r="AP56" s="3">
        <v>22</v>
      </c>
      <c r="AQ56" s="3">
        <v>8</v>
      </c>
      <c r="AR56" s="3">
        <v>16</v>
      </c>
      <c r="AS56" s="3">
        <f>(AP56-AQ56)</f>
        <v>14</v>
      </c>
      <c r="AT56" s="7">
        <f>(AS56/AO56)</f>
        <v>2</v>
      </c>
      <c r="AU56" s="3">
        <v>10</v>
      </c>
      <c r="AV56" s="4">
        <v>4.5049999999999999</v>
      </c>
      <c r="AW56" s="3">
        <v>2.65</v>
      </c>
      <c r="AX56" s="18">
        <f>(AL56*AW56/451)</f>
        <v>0.61108647450110853</v>
      </c>
      <c r="AY56" s="7">
        <f>((AR56-AU56)/AV56)</f>
        <v>1.3318534961154274</v>
      </c>
      <c r="AZ56" s="7">
        <f>((AR56-AU56)*80/AW56)</f>
        <v>181.13207547169813</v>
      </c>
      <c r="BA56" s="7">
        <f>((AL56-AO56)*80/AW56)</f>
        <v>2928.3018867924529</v>
      </c>
      <c r="BB56" s="7">
        <f>(AV56/AM56*1000)</f>
        <v>44.603960396039604</v>
      </c>
      <c r="BC56" s="7">
        <f>(AW56*1000/AM56)</f>
        <v>26.237623762376238</v>
      </c>
      <c r="BD56" s="7">
        <f>(BC56*(AL56-AU56)*0.0136)</f>
        <v>33.542178217821778</v>
      </c>
      <c r="BE56" s="7">
        <f>(BC56*(AR56-AO56)*0.0136)</f>
        <v>3.2114851485148512</v>
      </c>
      <c r="BF56" s="18"/>
      <c r="BG56" s="18">
        <f>(AR56/BB56)</f>
        <v>0.35871254162042177</v>
      </c>
      <c r="BH56" s="18">
        <f>(AP56/BB56)</f>
        <v>0.4932297447280799</v>
      </c>
      <c r="BI56" s="18">
        <f>(BB56/AS56)</f>
        <v>3.185997171145686</v>
      </c>
      <c r="BJ56" s="18">
        <f>(AO56/AU56)</f>
        <v>0.7</v>
      </c>
      <c r="BK56" s="18"/>
      <c r="BL56" s="5">
        <v>0</v>
      </c>
      <c r="BM56" s="5"/>
      <c r="BN56" s="5"/>
      <c r="BO56" s="5"/>
      <c r="BP56" s="5"/>
      <c r="BQ56" s="3">
        <v>1</v>
      </c>
      <c r="BR56" s="3">
        <v>0</v>
      </c>
      <c r="BS56" s="3">
        <v>40</v>
      </c>
      <c r="BT56" s="3">
        <v>4.5</v>
      </c>
      <c r="BU56" s="3">
        <v>3</v>
      </c>
      <c r="BV56" s="3">
        <v>1.1000000000000001</v>
      </c>
      <c r="BW56" s="3"/>
      <c r="BY56" s="3">
        <v>1</v>
      </c>
      <c r="BZ56" s="3">
        <v>1</v>
      </c>
      <c r="CA56" s="3">
        <v>142</v>
      </c>
      <c r="CB56" s="3">
        <v>19</v>
      </c>
      <c r="CC56" s="4">
        <v>1.1000000000000001</v>
      </c>
      <c r="CD56" s="27">
        <v>56</v>
      </c>
      <c r="CE56" s="8"/>
      <c r="CF56" s="8"/>
      <c r="CG56" s="3">
        <v>442</v>
      </c>
      <c r="CH56" s="3">
        <v>0</v>
      </c>
      <c r="CI56" s="3">
        <v>1</v>
      </c>
      <c r="CJ56" s="5">
        <v>323</v>
      </c>
      <c r="CK56" s="57">
        <v>1749</v>
      </c>
      <c r="CL56" s="67">
        <f>(CK56/CJ56*100)</f>
        <v>541.4860681114551</v>
      </c>
      <c r="CM56" s="12">
        <v>541.4860681114551</v>
      </c>
      <c r="CN56" s="18">
        <f>LN(CL56)</f>
        <v>6.2943173377840367</v>
      </c>
      <c r="CO56" s="18">
        <f>(CL56/CD56)</f>
        <v>9.6693940734188413</v>
      </c>
      <c r="CP56" s="62">
        <v>3360.3</v>
      </c>
      <c r="CQ56" s="49">
        <f>(CP56/CJ56*100)</f>
        <v>1040.3405572755419</v>
      </c>
      <c r="CR56" s="63">
        <f>(CQ56/CD56)</f>
        <v>18.577509951348961</v>
      </c>
      <c r="CS56" s="5">
        <v>2991.0011420945989</v>
      </c>
      <c r="CT56" s="19">
        <f>(CS56/CJ56*100)</f>
        <v>926.00654554012362</v>
      </c>
      <c r="CU56" s="18">
        <f>LN(CT56)</f>
        <v>6.8308813032390407</v>
      </c>
      <c r="CW56" s="40">
        <v>40252</v>
      </c>
      <c r="CX56" s="40"/>
      <c r="CY56" s="40"/>
      <c r="CZ56" s="40"/>
      <c r="DA56" s="19"/>
      <c r="DB56" s="35">
        <v>44272</v>
      </c>
      <c r="DC56" s="35">
        <v>44260</v>
      </c>
      <c r="DD56" s="1">
        <f>(DC56-CW56)</f>
        <v>4008</v>
      </c>
      <c r="DE56" s="3">
        <v>0</v>
      </c>
      <c r="DF56" s="3"/>
      <c r="DG56" s="3"/>
      <c r="DH56" s="3">
        <v>0</v>
      </c>
      <c r="DI56" s="3">
        <v>4008</v>
      </c>
      <c r="DJ56" s="66">
        <v>0</v>
      </c>
      <c r="DK56" s="66">
        <v>0</v>
      </c>
      <c r="DL56" s="1">
        <v>0</v>
      </c>
      <c r="DM56" s="3"/>
    </row>
    <row r="57" spans="1:117" s="10" customFormat="1" ht="15.75" x14ac:dyDescent="0.25">
      <c r="A57" s="2">
        <v>2011</v>
      </c>
      <c r="B57" s="3">
        <v>49</v>
      </c>
      <c r="C57" s="3">
        <v>0</v>
      </c>
      <c r="D57" s="3">
        <v>0</v>
      </c>
      <c r="E57" s="3">
        <v>1</v>
      </c>
      <c r="F57" s="3">
        <v>1</v>
      </c>
      <c r="G57" s="3">
        <v>0</v>
      </c>
      <c r="H57" s="1">
        <v>1</v>
      </c>
      <c r="I57" s="3">
        <v>1</v>
      </c>
      <c r="J57" s="3">
        <v>2</v>
      </c>
      <c r="K57" s="3">
        <v>0</v>
      </c>
      <c r="L57" s="3">
        <v>1</v>
      </c>
      <c r="M57" s="3"/>
      <c r="N57" s="3">
        <v>1</v>
      </c>
      <c r="O57" s="3">
        <v>0</v>
      </c>
      <c r="P57" s="3">
        <v>1</v>
      </c>
      <c r="Q57" s="3"/>
      <c r="R57" s="3">
        <v>1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1</v>
      </c>
      <c r="AB57" s="3">
        <v>1</v>
      </c>
      <c r="AC57" s="3">
        <v>1</v>
      </c>
      <c r="AD57" s="3">
        <v>0</v>
      </c>
      <c r="AE57" s="3">
        <v>1</v>
      </c>
      <c r="AF57" s="3">
        <v>0</v>
      </c>
      <c r="AG57" s="3">
        <v>2</v>
      </c>
      <c r="AH57" s="3">
        <v>35.4</v>
      </c>
      <c r="AI57" s="4">
        <v>2.23</v>
      </c>
      <c r="AJ57" s="3">
        <v>150</v>
      </c>
      <c r="AK57" s="3">
        <v>84</v>
      </c>
      <c r="AL57" s="5">
        <f>(AJ57+2*AK57)/3</f>
        <v>106</v>
      </c>
      <c r="AM57" s="3">
        <v>66</v>
      </c>
      <c r="AN57" s="3">
        <v>1</v>
      </c>
      <c r="AO57" s="3">
        <v>5</v>
      </c>
      <c r="AP57" s="3">
        <v>38</v>
      </c>
      <c r="AQ57" s="3">
        <v>14</v>
      </c>
      <c r="AR57" s="3">
        <v>25</v>
      </c>
      <c r="AS57" s="3">
        <f>(AP57-AQ57)</f>
        <v>24</v>
      </c>
      <c r="AT57" s="7">
        <f>(AS57/AO57)</f>
        <v>4.8</v>
      </c>
      <c r="AU57" s="3">
        <v>16</v>
      </c>
      <c r="AV57" s="4">
        <v>4.9060000000000006</v>
      </c>
      <c r="AW57" s="3">
        <v>2.2000000000000002</v>
      </c>
      <c r="AX57" s="18">
        <f>(AL57*AW57/451)</f>
        <v>0.51707317073170733</v>
      </c>
      <c r="AY57" s="7">
        <f>((AR57-AU57)/AV57)</f>
        <v>1.8344883815735831</v>
      </c>
      <c r="AZ57" s="7">
        <f>((AR57-AU57)*80/AW57)</f>
        <v>327.27272727272725</v>
      </c>
      <c r="BA57" s="7">
        <f>((AL57-AO57)*80/AW57)</f>
        <v>3672.7272727272725</v>
      </c>
      <c r="BB57" s="7">
        <f>(AV57/AM57*1000)</f>
        <v>74.333333333333343</v>
      </c>
      <c r="BC57" s="7">
        <f>(AW57*1000/AM57)</f>
        <v>33.333333333333336</v>
      </c>
      <c r="BD57" s="7">
        <f>(BC57*(AL57-AU57)*0.0136)</f>
        <v>40.799999999999997</v>
      </c>
      <c r="BE57" s="7">
        <f>(BC57*(AR57-AO57)*0.0136)</f>
        <v>9.0666666666666664</v>
      </c>
      <c r="BF57" s="18"/>
      <c r="BG57" s="18">
        <f>(AR57/BB57)</f>
        <v>0.33632286995515692</v>
      </c>
      <c r="BH57" s="18">
        <f>(AP57/BB57)</f>
        <v>0.51121076233183849</v>
      </c>
      <c r="BI57" s="18">
        <f>(BB57/AS57)</f>
        <v>3.0972222222222228</v>
      </c>
      <c r="BJ57" s="18">
        <f>(AO57/AU57)</f>
        <v>0.3125</v>
      </c>
      <c r="BK57" s="18"/>
      <c r="BL57" s="5">
        <v>0</v>
      </c>
      <c r="BM57" s="5"/>
      <c r="BN57" s="5"/>
      <c r="BO57" s="5"/>
      <c r="BP57" s="5"/>
      <c r="BQ57" s="3">
        <v>1</v>
      </c>
      <c r="BR57" s="3">
        <v>0</v>
      </c>
      <c r="BS57" s="3">
        <v>30</v>
      </c>
      <c r="BT57" s="3">
        <v>6.6</v>
      </c>
      <c r="BU57" s="3">
        <v>6</v>
      </c>
      <c r="BV57" s="3">
        <v>1</v>
      </c>
      <c r="BW57" s="3">
        <v>4.0999999999999996</v>
      </c>
      <c r="BY57" s="3">
        <v>1</v>
      </c>
      <c r="BZ57" s="3">
        <v>0</v>
      </c>
      <c r="CA57" s="3">
        <v>142</v>
      </c>
      <c r="CB57" s="3">
        <v>13</v>
      </c>
      <c r="CC57" s="4">
        <v>0.9</v>
      </c>
      <c r="CD57" s="27">
        <v>90</v>
      </c>
      <c r="CE57" s="8"/>
      <c r="CF57" s="8"/>
      <c r="CG57" s="3">
        <v>178</v>
      </c>
      <c r="CH57" s="3">
        <v>0</v>
      </c>
      <c r="CI57" s="3">
        <v>1</v>
      </c>
      <c r="CJ57" s="5">
        <v>13</v>
      </c>
      <c r="CK57" s="57">
        <v>300</v>
      </c>
      <c r="CL57" s="67">
        <f>(CK57/CJ57*100)</f>
        <v>2307.6923076923076</v>
      </c>
      <c r="CM57" s="12">
        <v>2307.6923076923076</v>
      </c>
      <c r="CN57" s="18">
        <f>LN(CL57)</f>
        <v>7.7440033031827555</v>
      </c>
      <c r="CO57" s="18">
        <f>(CL57/CD57)</f>
        <v>25.641025641025639</v>
      </c>
      <c r="CP57" s="62">
        <v>276.8</v>
      </c>
      <c r="CQ57" s="49">
        <f>(CP57/CJ57*100)</f>
        <v>2129.2307692307695</v>
      </c>
      <c r="CR57" s="63">
        <f>(CQ57/CD57)</f>
        <v>23.658119658119663</v>
      </c>
      <c r="CS57" s="5">
        <v>1930.0199484794034</v>
      </c>
      <c r="CT57" s="19">
        <f>(CS57/CJ57*100)</f>
        <v>14846.30729599541</v>
      </c>
      <c r="CU57" s="18">
        <f>LN(CT57)</f>
        <v>9.605506446371761</v>
      </c>
      <c r="CW57" s="40">
        <v>40260</v>
      </c>
      <c r="CX57" s="40"/>
      <c r="CY57" s="40"/>
      <c r="CZ57" s="40"/>
      <c r="DA57" s="19"/>
      <c r="DB57" s="35">
        <v>44272</v>
      </c>
      <c r="DC57" s="35">
        <v>44263</v>
      </c>
      <c r="DD57" s="1">
        <f>(DC57-CW57)</f>
        <v>4003</v>
      </c>
      <c r="DE57" s="3">
        <v>0</v>
      </c>
      <c r="DF57" s="3"/>
      <c r="DG57" s="3"/>
      <c r="DH57" s="3">
        <v>0</v>
      </c>
      <c r="DI57" s="3">
        <v>4003</v>
      </c>
      <c r="DJ57" s="65">
        <v>1</v>
      </c>
      <c r="DK57" s="65">
        <v>1</v>
      </c>
      <c r="DL57" s="1">
        <v>1</v>
      </c>
      <c r="DM57" s="3"/>
    </row>
    <row r="58" spans="1:117" s="10" customFormat="1" ht="15.75" x14ac:dyDescent="0.25">
      <c r="A58" s="2">
        <v>2012</v>
      </c>
      <c r="B58" s="3">
        <v>62</v>
      </c>
      <c r="C58" s="3">
        <v>0</v>
      </c>
      <c r="D58" s="3">
        <v>1</v>
      </c>
      <c r="E58" s="3">
        <v>1</v>
      </c>
      <c r="F58" s="3">
        <v>2</v>
      </c>
      <c r="G58" s="3">
        <v>1</v>
      </c>
      <c r="H58" s="1">
        <v>0</v>
      </c>
      <c r="I58" s="3">
        <v>1</v>
      </c>
      <c r="J58" s="3">
        <v>3</v>
      </c>
      <c r="K58" s="3">
        <v>1</v>
      </c>
      <c r="L58" s="3">
        <v>0</v>
      </c>
      <c r="M58" s="3"/>
      <c r="N58" s="3">
        <v>1</v>
      </c>
      <c r="O58" s="3">
        <v>1</v>
      </c>
      <c r="P58" s="3">
        <v>0</v>
      </c>
      <c r="Q58" s="3"/>
      <c r="R58" s="3">
        <v>1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1</v>
      </c>
      <c r="AB58" s="3">
        <v>0</v>
      </c>
      <c r="AC58" s="3">
        <v>1</v>
      </c>
      <c r="AD58" s="3">
        <v>0</v>
      </c>
      <c r="AE58" s="3">
        <v>0</v>
      </c>
      <c r="AF58" s="3">
        <v>0</v>
      </c>
      <c r="AG58" s="3">
        <v>0</v>
      </c>
      <c r="AH58" s="3">
        <v>25.5</v>
      </c>
      <c r="AI58" s="4">
        <v>1.64</v>
      </c>
      <c r="AJ58" s="3">
        <v>182</v>
      </c>
      <c r="AK58" s="3">
        <v>80</v>
      </c>
      <c r="AL58" s="5">
        <f>(AJ58+2*AK58)/3</f>
        <v>114</v>
      </c>
      <c r="AM58" s="3">
        <v>71</v>
      </c>
      <c r="AN58" s="3">
        <v>1</v>
      </c>
      <c r="AO58" s="3">
        <v>8</v>
      </c>
      <c r="AP58" s="3">
        <v>36</v>
      </c>
      <c r="AQ58" s="3">
        <v>19</v>
      </c>
      <c r="AR58" s="3">
        <v>27</v>
      </c>
      <c r="AS58" s="3">
        <f>(AP58-AQ58)</f>
        <v>17</v>
      </c>
      <c r="AT58" s="7">
        <f>(AS58/AO58)</f>
        <v>2.125</v>
      </c>
      <c r="AU58" s="3">
        <v>19</v>
      </c>
      <c r="AV58" s="4">
        <v>3.8375999999999997</v>
      </c>
      <c r="AW58" s="3">
        <v>2.34</v>
      </c>
      <c r="AX58" s="18">
        <f>(AL58*AW58/451)</f>
        <v>0.59148558758314851</v>
      </c>
      <c r="AY58" s="7">
        <f>((AR58-AU58)/AV58)</f>
        <v>2.0846362309776945</v>
      </c>
      <c r="AZ58" s="7">
        <f>((AR58-AU58)*80/AW58)</f>
        <v>273.5042735042735</v>
      </c>
      <c r="BA58" s="7">
        <f>((AL58-AO58)*80/AW58)</f>
        <v>3623.931623931624</v>
      </c>
      <c r="BB58" s="7">
        <f>(AV58/AM58*1000)</f>
        <v>54.050704225352113</v>
      </c>
      <c r="BC58" s="7">
        <f>(AW58*1000/AM58)</f>
        <v>32.95774647887324</v>
      </c>
      <c r="BD58" s="7">
        <f>(BC58*(AL58-AU58)*0.0136)</f>
        <v>42.581408450704224</v>
      </c>
      <c r="BE58" s="7">
        <f>(BC58*(AR58-AO58)*0.0136)</f>
        <v>8.5162816901408451</v>
      </c>
      <c r="BF58" s="18">
        <v>4.68</v>
      </c>
      <c r="BG58" s="18">
        <f>(AR58/BB58)</f>
        <v>0.49953095684803001</v>
      </c>
      <c r="BH58" s="18">
        <f>(AP58/BB58)</f>
        <v>0.66604127579737338</v>
      </c>
      <c r="BI58" s="18">
        <f>(BB58/AS58)</f>
        <v>3.179453189726595</v>
      </c>
      <c r="BJ58" s="18">
        <f>(AO58/AU58)</f>
        <v>0.42105263157894735</v>
      </c>
      <c r="BK58" s="18"/>
      <c r="BL58" s="5">
        <v>1</v>
      </c>
      <c r="BM58" s="5">
        <v>20</v>
      </c>
      <c r="BN58" s="5">
        <v>75</v>
      </c>
      <c r="BO58" s="5">
        <v>1</v>
      </c>
      <c r="BP58" s="5">
        <v>0</v>
      </c>
      <c r="BQ58" s="3">
        <v>1</v>
      </c>
      <c r="BR58" s="3">
        <v>1</v>
      </c>
      <c r="BS58" s="3">
        <v>75</v>
      </c>
      <c r="BT58" s="3"/>
      <c r="BU58" s="3"/>
      <c r="BV58" s="3"/>
      <c r="BW58" s="3"/>
      <c r="BY58" s="3"/>
      <c r="BZ58" s="3"/>
      <c r="CA58" s="3">
        <v>136</v>
      </c>
      <c r="CB58" s="3">
        <v>15</v>
      </c>
      <c r="CC58" s="4">
        <v>0.9</v>
      </c>
      <c r="CD58" s="27">
        <v>65</v>
      </c>
      <c r="CE58" s="8"/>
      <c r="CF58" s="8"/>
      <c r="CG58" s="3">
        <v>1497</v>
      </c>
      <c r="CH58" s="3">
        <v>1</v>
      </c>
      <c r="CI58" s="3">
        <v>2</v>
      </c>
      <c r="CJ58" s="5">
        <v>77</v>
      </c>
      <c r="CK58" s="57">
        <v>1465</v>
      </c>
      <c r="CL58" s="67">
        <f>(CK58/CJ58*100)</f>
        <v>1902.5974025974026</v>
      </c>
      <c r="CM58" s="12">
        <v>1902.5974025974026</v>
      </c>
      <c r="CN58" s="18">
        <f>LN(CL58)</f>
        <v>7.550975285585575</v>
      </c>
      <c r="CO58" s="18">
        <f>(CL58/CD58)</f>
        <v>29.270729270729269</v>
      </c>
      <c r="CP58" s="62">
        <v>726.5</v>
      </c>
      <c r="CQ58" s="49">
        <f>(CP58/CJ58*100)</f>
        <v>943.50649350649348</v>
      </c>
      <c r="CR58" s="63">
        <f>(CQ58/CD58)</f>
        <v>14.515484515484514</v>
      </c>
      <c r="CS58" s="5">
        <v>5460.5875122616189</v>
      </c>
      <c r="CT58" s="19">
        <f>(CS58/CJ58*100)</f>
        <v>7091.6720938462586</v>
      </c>
      <c r="CU58" s="18">
        <f>LN(CT58)</f>
        <v>8.866676430062892</v>
      </c>
      <c r="CW58" s="40">
        <v>40261</v>
      </c>
      <c r="CX58" s="40"/>
      <c r="CY58" s="40"/>
      <c r="CZ58" s="40"/>
      <c r="DA58" s="19"/>
      <c r="DB58" s="35">
        <v>44272</v>
      </c>
      <c r="DC58" s="35">
        <v>44260</v>
      </c>
      <c r="DD58" s="1">
        <f>(DC58-CW58)</f>
        <v>3999</v>
      </c>
      <c r="DE58" s="3">
        <v>0</v>
      </c>
      <c r="DF58" s="3"/>
      <c r="DG58" s="3"/>
      <c r="DH58" s="3">
        <v>0</v>
      </c>
      <c r="DI58" s="3">
        <v>3999</v>
      </c>
      <c r="DJ58" s="65">
        <v>1</v>
      </c>
      <c r="DK58" s="65">
        <v>1</v>
      </c>
      <c r="DL58" s="1">
        <v>1</v>
      </c>
      <c r="DM58" s="3"/>
    </row>
    <row r="59" spans="1:117" s="10" customFormat="1" ht="15.75" x14ac:dyDescent="0.25">
      <c r="A59" s="2">
        <v>2013</v>
      </c>
      <c r="B59" s="3">
        <v>60</v>
      </c>
      <c r="C59" s="3">
        <v>0</v>
      </c>
      <c r="D59" s="3">
        <v>0</v>
      </c>
      <c r="E59" s="3">
        <v>1</v>
      </c>
      <c r="F59" s="3">
        <v>1</v>
      </c>
      <c r="G59" s="3">
        <v>0</v>
      </c>
      <c r="H59" s="1">
        <v>1</v>
      </c>
      <c r="I59" s="3">
        <v>0</v>
      </c>
      <c r="J59" s="3">
        <v>4</v>
      </c>
      <c r="K59" s="3">
        <v>1</v>
      </c>
      <c r="L59" s="3">
        <v>1</v>
      </c>
      <c r="M59" s="3"/>
      <c r="N59" s="3">
        <v>1</v>
      </c>
      <c r="O59" s="3">
        <v>1</v>
      </c>
      <c r="P59" s="3">
        <v>1</v>
      </c>
      <c r="Q59" s="3"/>
      <c r="R59" s="3">
        <v>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1</v>
      </c>
      <c r="Z59" s="3">
        <v>1</v>
      </c>
      <c r="AA59" s="3">
        <v>1</v>
      </c>
      <c r="AB59" s="3">
        <v>0</v>
      </c>
      <c r="AC59" s="3">
        <v>1</v>
      </c>
      <c r="AD59" s="3">
        <v>1</v>
      </c>
      <c r="AE59" s="3">
        <v>0</v>
      </c>
      <c r="AF59" s="3">
        <v>0</v>
      </c>
      <c r="AG59" s="3">
        <v>0</v>
      </c>
      <c r="AH59" s="3">
        <v>37.6</v>
      </c>
      <c r="AI59" s="4">
        <v>1.79</v>
      </c>
      <c r="AJ59" s="3">
        <v>85</v>
      </c>
      <c r="AK59" s="3">
        <v>60</v>
      </c>
      <c r="AL59" s="5">
        <f>(AJ59+2*AK59)/3</f>
        <v>68.333333333333329</v>
      </c>
      <c r="AM59" s="3">
        <v>75</v>
      </c>
      <c r="AN59" s="3">
        <v>2</v>
      </c>
      <c r="AO59" s="3">
        <v>16</v>
      </c>
      <c r="AP59" s="3">
        <v>58</v>
      </c>
      <c r="AQ59" s="3">
        <v>29</v>
      </c>
      <c r="AR59" s="3">
        <v>39</v>
      </c>
      <c r="AS59" s="3">
        <f>(AP59-AQ59)</f>
        <v>29</v>
      </c>
      <c r="AT59" s="7">
        <f>(AS59/AO59)</f>
        <v>1.8125</v>
      </c>
      <c r="AU59" s="3">
        <v>30</v>
      </c>
      <c r="AV59" s="4">
        <v>3.0251000000000001</v>
      </c>
      <c r="AW59" s="3">
        <v>1.69</v>
      </c>
      <c r="AX59" s="18">
        <f>(AL59*AW59/451)</f>
        <v>0.25606060606060604</v>
      </c>
      <c r="AY59" s="7">
        <f>((AR59-AU59)/AV59)</f>
        <v>2.9751082608839376</v>
      </c>
      <c r="AZ59" s="7">
        <f>((AR59-AU59)*80/AW59)</f>
        <v>426.03550295857991</v>
      </c>
      <c r="BA59" s="7">
        <f>((AL59-AO59)*80/AW59)</f>
        <v>2477.3175542406307</v>
      </c>
      <c r="BB59" s="7">
        <f>(AV59/AM59*1000)</f>
        <v>40.334666666666671</v>
      </c>
      <c r="BC59" s="7">
        <f>(AW59*1000/AM59)</f>
        <v>22.533333333333335</v>
      </c>
      <c r="BD59" s="7">
        <f>(BC59*(AL59-AU59)*0.0136)</f>
        <v>11.747377777777777</v>
      </c>
      <c r="BE59" s="7">
        <f>(BC59*(AR59-AO59)*0.0136)</f>
        <v>7.048426666666666</v>
      </c>
      <c r="BF59" s="18"/>
      <c r="BG59" s="18">
        <f>(AR59/BB59)</f>
        <v>0.96691018478727964</v>
      </c>
      <c r="BH59" s="18">
        <f>(AP59/BB59)</f>
        <v>1.4379689927605697</v>
      </c>
      <c r="BI59" s="18">
        <f>(BB59/AS59)</f>
        <v>1.3908505747126438</v>
      </c>
      <c r="BJ59" s="18">
        <f>(AO59/AU59)</f>
        <v>0.53333333333333333</v>
      </c>
      <c r="BK59" s="18"/>
      <c r="BL59" s="5">
        <v>0</v>
      </c>
      <c r="BM59" s="5"/>
      <c r="BN59" s="5"/>
      <c r="BO59" s="5"/>
      <c r="BP59" s="5"/>
      <c r="BQ59" s="3">
        <v>1</v>
      </c>
      <c r="BR59" s="3">
        <v>0</v>
      </c>
      <c r="BS59" s="3">
        <v>20</v>
      </c>
      <c r="BT59" s="3">
        <v>7</v>
      </c>
      <c r="BU59" s="3">
        <v>6.7</v>
      </c>
      <c r="BV59" s="3">
        <v>1.3</v>
      </c>
      <c r="BW59" s="3"/>
      <c r="BY59" s="3">
        <v>1</v>
      </c>
      <c r="BZ59" s="3">
        <v>1</v>
      </c>
      <c r="CA59" s="3">
        <v>139</v>
      </c>
      <c r="CB59" s="3">
        <v>56</v>
      </c>
      <c r="CC59" s="4">
        <v>1.8</v>
      </c>
      <c r="CD59" s="27">
        <v>47</v>
      </c>
      <c r="CE59" s="8"/>
      <c r="CF59" s="8"/>
      <c r="CG59" s="3">
        <v>10322</v>
      </c>
      <c r="CH59" s="3">
        <v>1</v>
      </c>
      <c r="CI59" s="3">
        <v>3</v>
      </c>
      <c r="CJ59" s="5">
        <v>45</v>
      </c>
      <c r="CK59" s="57">
        <v>661</v>
      </c>
      <c r="CL59" s="67">
        <f>(CK59/CJ59*100)</f>
        <v>1468.8888888888889</v>
      </c>
      <c r="CM59" s="12">
        <v>1468.8888888888889</v>
      </c>
      <c r="CN59" s="18">
        <f>LN(CL59)</f>
        <v>7.292261536069458</v>
      </c>
      <c r="CO59" s="18">
        <f>(CL59/CD59)</f>
        <v>31.252955082742318</v>
      </c>
      <c r="CP59" s="62">
        <v>666.6</v>
      </c>
      <c r="CQ59" s="49">
        <f>(CP59/CJ59*100)</f>
        <v>1481.3333333333335</v>
      </c>
      <c r="CR59" s="63">
        <f>(CQ59/CD59)</f>
        <v>31.517730496453904</v>
      </c>
      <c r="CS59" s="5">
        <v>3188.2980045059089</v>
      </c>
      <c r="CT59" s="19">
        <f>(CS59/CJ59*100)</f>
        <v>7085.1066766797967</v>
      </c>
      <c r="CU59" s="18">
        <f>LN(CT59)</f>
        <v>8.8657502087058262</v>
      </c>
      <c r="CW59" s="40">
        <v>40262</v>
      </c>
      <c r="CX59" s="40"/>
      <c r="CY59" s="40"/>
      <c r="CZ59" s="40">
        <v>40272</v>
      </c>
      <c r="DA59" s="42">
        <f>(CZ59-CW59)</f>
        <v>10</v>
      </c>
      <c r="DB59" s="35">
        <v>44272</v>
      </c>
      <c r="DC59" s="35">
        <v>42707</v>
      </c>
      <c r="DD59" s="1">
        <f>(DC59-CW59)</f>
        <v>2445</v>
      </c>
      <c r="DE59" s="3">
        <v>1</v>
      </c>
      <c r="DF59" s="35">
        <v>42707</v>
      </c>
      <c r="DG59" s="19">
        <f>(DF59-CW59)</f>
        <v>2445</v>
      </c>
      <c r="DH59" s="19">
        <v>1</v>
      </c>
      <c r="DI59" s="19">
        <v>10</v>
      </c>
      <c r="DJ59" s="66">
        <v>0</v>
      </c>
      <c r="DK59" s="65">
        <v>1</v>
      </c>
      <c r="DL59" s="1">
        <v>1</v>
      </c>
      <c r="DM59" s="3"/>
    </row>
    <row r="60" spans="1:117" s="10" customFormat="1" ht="15.75" x14ac:dyDescent="0.25">
      <c r="A60" s="2">
        <v>2014</v>
      </c>
      <c r="B60" s="3">
        <v>59</v>
      </c>
      <c r="C60" s="3">
        <v>1</v>
      </c>
      <c r="D60" s="3">
        <v>0</v>
      </c>
      <c r="E60" s="3">
        <v>1</v>
      </c>
      <c r="F60" s="3">
        <v>1</v>
      </c>
      <c r="G60" s="3">
        <v>0</v>
      </c>
      <c r="H60" s="1">
        <v>1</v>
      </c>
      <c r="I60" s="3">
        <v>1</v>
      </c>
      <c r="J60" s="3">
        <v>4</v>
      </c>
      <c r="K60" s="3">
        <v>1</v>
      </c>
      <c r="L60" s="3">
        <v>1</v>
      </c>
      <c r="M60" s="3"/>
      <c r="N60" s="3">
        <v>1</v>
      </c>
      <c r="O60" s="3">
        <v>0</v>
      </c>
      <c r="P60" s="3">
        <v>1</v>
      </c>
      <c r="Q60" s="3"/>
      <c r="R60" s="3">
        <v>0</v>
      </c>
      <c r="S60" s="3">
        <v>0</v>
      </c>
      <c r="T60" s="3">
        <v>0</v>
      </c>
      <c r="U60" s="3">
        <v>0</v>
      </c>
      <c r="V60" s="3">
        <v>1</v>
      </c>
      <c r="W60" s="3">
        <v>0</v>
      </c>
      <c r="X60" s="3">
        <v>0</v>
      </c>
      <c r="Y60" s="3">
        <v>0</v>
      </c>
      <c r="Z60" s="3">
        <v>1</v>
      </c>
      <c r="AA60" s="3">
        <v>1</v>
      </c>
      <c r="AB60" s="3">
        <v>1</v>
      </c>
      <c r="AC60" s="3">
        <v>0</v>
      </c>
      <c r="AD60" s="3">
        <v>0</v>
      </c>
      <c r="AE60" s="3">
        <v>1</v>
      </c>
      <c r="AF60" s="3">
        <v>0</v>
      </c>
      <c r="AG60" s="3">
        <v>0</v>
      </c>
      <c r="AH60" s="3">
        <v>26</v>
      </c>
      <c r="AI60" s="4">
        <v>1.72</v>
      </c>
      <c r="AJ60" s="3">
        <v>121</v>
      </c>
      <c r="AK60" s="3">
        <v>88</v>
      </c>
      <c r="AL60" s="5">
        <f>(AJ60+2*AK60)/3</f>
        <v>99</v>
      </c>
      <c r="AM60" s="3">
        <v>100</v>
      </c>
      <c r="AN60" s="3">
        <v>1</v>
      </c>
      <c r="AO60" s="3">
        <v>7</v>
      </c>
      <c r="AP60" s="3">
        <v>24</v>
      </c>
      <c r="AQ60" s="3">
        <v>12</v>
      </c>
      <c r="AR60" s="3">
        <v>16</v>
      </c>
      <c r="AS60" s="3">
        <f>(AP60-AQ60)</f>
        <v>12</v>
      </c>
      <c r="AT60" s="7">
        <f>(AS60/AO60)</f>
        <v>1.7142857142857142</v>
      </c>
      <c r="AU60" s="3">
        <v>10</v>
      </c>
      <c r="AV60" s="4">
        <v>3.4055999999999997</v>
      </c>
      <c r="AW60" s="3">
        <v>1.98</v>
      </c>
      <c r="AX60" s="18">
        <f>(AL60*AW60/451)</f>
        <v>0.43463414634146341</v>
      </c>
      <c r="AY60" s="7">
        <f>((AR60-AU60)/AV60)</f>
        <v>1.7618040873854828</v>
      </c>
      <c r="AZ60" s="7">
        <f>((AR60-AU60)*80/AW60)</f>
        <v>242.42424242424244</v>
      </c>
      <c r="BA60" s="7">
        <f>((AL60-AO60)*80/AW60)</f>
        <v>3717.1717171717173</v>
      </c>
      <c r="BB60" s="7">
        <f>(AV60/AM60*1000)</f>
        <v>34.055999999999997</v>
      </c>
      <c r="BC60" s="7">
        <f>(AW60*1000/AM60)</f>
        <v>19.8</v>
      </c>
      <c r="BD60" s="7">
        <f>(BC60*(AL60-AU60)*0.0136)</f>
        <v>23.965920000000001</v>
      </c>
      <c r="BE60" s="7">
        <f>(BC60*(AR60-AO60)*0.0136)</f>
        <v>2.4235199999999999</v>
      </c>
      <c r="BF60" s="18"/>
      <c r="BG60" s="18">
        <f>(AR60/BB60)</f>
        <v>0.46981442330279544</v>
      </c>
      <c r="BH60" s="18">
        <f>(AP60/BB60)</f>
        <v>0.70472163495419315</v>
      </c>
      <c r="BI60" s="18">
        <f>(BB60/AS60)</f>
        <v>2.8379999999999996</v>
      </c>
      <c r="BJ60" s="18">
        <f>(AO60/AU60)</f>
        <v>0.7</v>
      </c>
      <c r="BK60" s="18"/>
      <c r="BL60" s="5">
        <v>0</v>
      </c>
      <c r="BM60" s="5"/>
      <c r="BN60" s="5"/>
      <c r="BO60" s="5"/>
      <c r="BP60" s="5"/>
      <c r="BQ60" s="3">
        <v>1</v>
      </c>
      <c r="BR60" s="3">
        <v>0</v>
      </c>
      <c r="BS60" s="3">
        <v>32.5</v>
      </c>
      <c r="BT60" s="3">
        <v>4</v>
      </c>
      <c r="BU60" s="3">
        <v>3.6</v>
      </c>
      <c r="BV60" s="3">
        <v>0.8</v>
      </c>
      <c r="BW60" s="3"/>
      <c r="BY60" s="3">
        <v>1</v>
      </c>
      <c r="BZ60" s="3">
        <v>0</v>
      </c>
      <c r="CA60" s="3">
        <v>142</v>
      </c>
      <c r="CB60" s="3">
        <v>29</v>
      </c>
      <c r="CC60" s="4">
        <v>1.6</v>
      </c>
      <c r="CD60" s="27">
        <v>54</v>
      </c>
      <c r="CE60" s="8"/>
      <c r="CF60" s="8"/>
      <c r="CG60" s="3">
        <v>1297</v>
      </c>
      <c r="CH60" s="3">
        <v>1</v>
      </c>
      <c r="CI60" s="3">
        <v>2</v>
      </c>
      <c r="CJ60" s="5">
        <v>286</v>
      </c>
      <c r="CK60" s="57">
        <v>10136</v>
      </c>
      <c r="CL60" s="67">
        <f>(CK60/CJ60*100)</f>
        <v>3544.0559440559441</v>
      </c>
      <c r="CM60" s="12">
        <v>3544.0559440559441</v>
      </c>
      <c r="CN60" s="18">
        <f>LN(CL60)</f>
        <v>8.1730270971692143</v>
      </c>
      <c r="CO60" s="18">
        <f>(CL60/CD60)</f>
        <v>65.630665630665632</v>
      </c>
      <c r="CP60" s="62">
        <v>5999.9</v>
      </c>
      <c r="CQ60" s="49">
        <f>(CP60/CJ60*100)</f>
        <v>2097.867132867133</v>
      </c>
      <c r="CR60" s="63">
        <f>(CQ60/CD60)</f>
        <v>38.849391349391354</v>
      </c>
      <c r="CS60" s="5">
        <v>4074.3403770935261</v>
      </c>
      <c r="CT60" s="19">
        <f>(CS60/CJ60*100)</f>
        <v>1424.594537445289</v>
      </c>
      <c r="CU60" s="18">
        <f>LN(CT60)</f>
        <v>7.2616425170888386</v>
      </c>
      <c r="CW60" s="40">
        <v>40273</v>
      </c>
      <c r="CX60" s="40"/>
      <c r="CY60" s="40"/>
      <c r="CZ60" s="40"/>
      <c r="DA60" s="19"/>
      <c r="DB60" s="35">
        <v>44272</v>
      </c>
      <c r="DC60" s="35">
        <v>44272</v>
      </c>
      <c r="DD60" s="1">
        <f>(DC60-CW60)</f>
        <v>3999</v>
      </c>
      <c r="DE60" s="3">
        <v>0</v>
      </c>
      <c r="DG60" s="3"/>
      <c r="DH60" s="3">
        <v>0</v>
      </c>
      <c r="DI60" s="3">
        <v>3999</v>
      </c>
      <c r="DJ60" s="65">
        <v>1</v>
      </c>
      <c r="DK60" s="65">
        <v>1</v>
      </c>
      <c r="DL60" s="1">
        <v>1</v>
      </c>
      <c r="DM60" s="3"/>
    </row>
    <row r="61" spans="1:117" s="10" customFormat="1" ht="15.75" x14ac:dyDescent="0.25">
      <c r="A61" s="2">
        <v>2016</v>
      </c>
      <c r="B61" s="3">
        <v>25</v>
      </c>
      <c r="C61" s="3">
        <v>0</v>
      </c>
      <c r="D61" s="3">
        <v>1</v>
      </c>
      <c r="E61" s="3">
        <v>0</v>
      </c>
      <c r="F61" s="3">
        <v>2</v>
      </c>
      <c r="G61" s="3">
        <v>1</v>
      </c>
      <c r="H61" s="1">
        <v>0</v>
      </c>
      <c r="I61" s="3">
        <v>1</v>
      </c>
      <c r="J61" s="3">
        <v>1</v>
      </c>
      <c r="K61" s="3">
        <v>0</v>
      </c>
      <c r="L61" s="3">
        <v>0</v>
      </c>
      <c r="M61" s="3"/>
      <c r="N61" s="3">
        <v>1</v>
      </c>
      <c r="O61" s="3">
        <v>0</v>
      </c>
      <c r="P61" s="3">
        <v>1</v>
      </c>
      <c r="Q61" s="3"/>
      <c r="R61" s="3">
        <v>0</v>
      </c>
      <c r="S61" s="3">
        <v>0</v>
      </c>
      <c r="T61" s="3">
        <v>0</v>
      </c>
      <c r="U61" s="3">
        <v>0</v>
      </c>
      <c r="V61" s="3">
        <v>1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24.5</v>
      </c>
      <c r="AI61" s="4">
        <v>1.78</v>
      </c>
      <c r="AJ61" s="3">
        <v>135</v>
      </c>
      <c r="AK61" s="3">
        <v>83</v>
      </c>
      <c r="AL61" s="5">
        <f>(AJ61+2*AK61)/3</f>
        <v>100.33333333333333</v>
      </c>
      <c r="AM61" s="3">
        <v>83</v>
      </c>
      <c r="AN61" s="3">
        <v>1</v>
      </c>
      <c r="AO61" s="3">
        <v>4</v>
      </c>
      <c r="AP61" s="3">
        <v>22</v>
      </c>
      <c r="AQ61" s="3">
        <v>8</v>
      </c>
      <c r="AR61" s="3">
        <v>11</v>
      </c>
      <c r="AS61" s="3">
        <f>(AP61-AQ61)</f>
        <v>14</v>
      </c>
      <c r="AT61" s="7">
        <f>(AS61/AO61)</f>
        <v>3.5</v>
      </c>
      <c r="AU61" s="3">
        <v>7</v>
      </c>
      <c r="AV61" s="4">
        <v>5.3044000000000002</v>
      </c>
      <c r="AW61" s="3">
        <v>2.98</v>
      </c>
      <c r="AX61" s="18">
        <f>(AL61*AW61/451)</f>
        <v>0.66295639320029565</v>
      </c>
      <c r="AY61" s="7">
        <f>((AR61-AU61)/AV61)</f>
        <v>0.75409094336777016</v>
      </c>
      <c r="AZ61" s="7">
        <f>((AR61-AU61)*80/AW61)</f>
        <v>107.38255033557047</v>
      </c>
      <c r="BA61" s="7">
        <f>((AL61-AO61)*80/AW61)</f>
        <v>2586.1297539149887</v>
      </c>
      <c r="BB61" s="7">
        <f>(AV61/AM61*1000)</f>
        <v>63.908433734939763</v>
      </c>
      <c r="BC61" s="7">
        <f>(AW61*1000/AM61)</f>
        <v>35.903614457831324</v>
      </c>
      <c r="BD61" s="7">
        <f>(BC61*(AL61-AU61)*0.0136)</f>
        <v>45.573654618473888</v>
      </c>
      <c r="BE61" s="7">
        <f>(BC61*(AR61-AO61)*0.0136)</f>
        <v>3.4180240963855417</v>
      </c>
      <c r="BF61" s="18"/>
      <c r="BG61" s="18">
        <f>(AR61/BB61)</f>
        <v>0.17212125782369353</v>
      </c>
      <c r="BH61" s="18">
        <f>(AP61/BB61)</f>
        <v>0.34424251564738706</v>
      </c>
      <c r="BI61" s="18">
        <f>(BB61/AS61)</f>
        <v>4.5648881239242689</v>
      </c>
      <c r="BJ61" s="18">
        <f>(AO61/AU61)</f>
        <v>0.5714285714285714</v>
      </c>
      <c r="BK61" s="18"/>
      <c r="BL61" s="5">
        <v>0</v>
      </c>
      <c r="BM61" s="5"/>
      <c r="BN61" s="5"/>
      <c r="BO61" s="5"/>
      <c r="BP61" s="5"/>
      <c r="BQ61" s="3">
        <v>1</v>
      </c>
      <c r="BR61" s="3">
        <v>0</v>
      </c>
      <c r="BS61" s="3">
        <v>62.5</v>
      </c>
      <c r="BT61" s="3">
        <v>4.0999999999999996</v>
      </c>
      <c r="BU61" s="3"/>
      <c r="BV61" s="3">
        <v>0.95</v>
      </c>
      <c r="BW61" s="3">
        <v>3.4</v>
      </c>
      <c r="BY61" s="3">
        <v>1</v>
      </c>
      <c r="BZ61" s="3">
        <v>0</v>
      </c>
      <c r="CA61" s="3">
        <v>139</v>
      </c>
      <c r="CB61" s="3">
        <v>29</v>
      </c>
      <c r="CC61" s="4">
        <v>0.9</v>
      </c>
      <c r="CD61" s="27">
        <v>90</v>
      </c>
      <c r="CE61" s="8"/>
      <c r="CF61" s="8"/>
      <c r="CG61" s="3">
        <v>649</v>
      </c>
      <c r="CH61" s="3">
        <v>1</v>
      </c>
      <c r="CI61" s="3">
        <v>1</v>
      </c>
      <c r="CJ61" s="5">
        <v>248</v>
      </c>
      <c r="CK61" s="57">
        <v>2733</v>
      </c>
      <c r="CL61" s="67">
        <f>(CK61/CJ61*100)</f>
        <v>1102.016129032258</v>
      </c>
      <c r="CM61" s="12">
        <v>1102.016129032258</v>
      </c>
      <c r="CN61" s="18">
        <f>LN(CL61)</f>
        <v>7.0048966257511776</v>
      </c>
      <c r="CO61" s="18">
        <f>(CL61/CD61)</f>
        <v>12.244623655913978</v>
      </c>
      <c r="CP61" s="62">
        <v>3146.2</v>
      </c>
      <c r="CQ61" s="49">
        <f>(CP61/CJ61*100)</f>
        <v>1268.6290322580644</v>
      </c>
      <c r="CR61" s="63">
        <f>(CQ61/CD61)</f>
        <v>14.095878136200716</v>
      </c>
      <c r="CS61" s="5">
        <v>6293.3318007695825</v>
      </c>
      <c r="CT61" s="19">
        <f>(CS61/CJ61*100)</f>
        <v>2537.6337906328963</v>
      </c>
      <c r="CU61" s="18">
        <f>LN(CT61)</f>
        <v>7.8389873473326794</v>
      </c>
      <c r="CW61" s="40">
        <v>40283</v>
      </c>
      <c r="CX61" s="40"/>
      <c r="CY61" s="40"/>
      <c r="CZ61" s="40"/>
      <c r="DA61" s="19"/>
      <c r="DB61" s="35">
        <v>44274</v>
      </c>
      <c r="DC61" s="35">
        <v>44274</v>
      </c>
      <c r="DD61" s="1">
        <f>(DC61-CW61)</f>
        <v>3991</v>
      </c>
      <c r="DE61" s="3">
        <v>0</v>
      </c>
      <c r="DF61" s="3"/>
      <c r="DG61" s="3"/>
      <c r="DH61" s="3">
        <v>0</v>
      </c>
      <c r="DI61" s="3">
        <v>3991</v>
      </c>
      <c r="DJ61" s="66">
        <v>0</v>
      </c>
      <c r="DK61" s="66">
        <v>0</v>
      </c>
      <c r="DL61" s="1">
        <v>0</v>
      </c>
      <c r="DM61" s="3" t="s">
        <v>150</v>
      </c>
    </row>
    <row r="62" spans="1:117" s="10" customFormat="1" ht="15.75" x14ac:dyDescent="0.25">
      <c r="A62" s="2">
        <v>2019</v>
      </c>
      <c r="B62" s="3">
        <v>74</v>
      </c>
      <c r="C62" s="3">
        <v>0</v>
      </c>
      <c r="D62" s="3">
        <v>0</v>
      </c>
      <c r="E62" s="3">
        <v>1</v>
      </c>
      <c r="F62" s="3">
        <v>1</v>
      </c>
      <c r="G62" s="3">
        <v>1</v>
      </c>
      <c r="H62" s="1">
        <v>0</v>
      </c>
      <c r="I62" s="3">
        <v>0</v>
      </c>
      <c r="J62" s="3">
        <v>4</v>
      </c>
      <c r="K62" s="3">
        <v>0</v>
      </c>
      <c r="L62" s="3">
        <v>0</v>
      </c>
      <c r="M62" s="3"/>
      <c r="N62" s="3">
        <v>0</v>
      </c>
      <c r="O62" s="3">
        <v>0</v>
      </c>
      <c r="P62" s="3">
        <v>1</v>
      </c>
      <c r="Q62" s="3">
        <v>1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16">
        <v>0</v>
      </c>
      <c r="Z62" s="3">
        <v>0</v>
      </c>
      <c r="AA62" s="3">
        <v>0</v>
      </c>
      <c r="AB62" s="3">
        <v>1</v>
      </c>
      <c r="AC62" s="3">
        <v>0</v>
      </c>
      <c r="AD62" s="3">
        <v>0</v>
      </c>
      <c r="AE62" s="3">
        <v>1</v>
      </c>
      <c r="AF62" s="3">
        <v>0</v>
      </c>
      <c r="AG62" s="3">
        <v>0</v>
      </c>
      <c r="AH62" s="9">
        <v>35</v>
      </c>
      <c r="AI62" s="11">
        <v>2.27</v>
      </c>
      <c r="AJ62" s="9">
        <v>101</v>
      </c>
      <c r="AK62" s="9">
        <v>79</v>
      </c>
      <c r="AL62" s="5">
        <f>(AJ62+2*AK62)/3</f>
        <v>86.333333333333329</v>
      </c>
      <c r="AM62" s="9">
        <v>79</v>
      </c>
      <c r="AN62" s="9">
        <v>3</v>
      </c>
      <c r="AO62" s="9">
        <v>9</v>
      </c>
      <c r="AP62" s="9">
        <v>45</v>
      </c>
      <c r="AQ62" s="9">
        <v>22</v>
      </c>
      <c r="AR62" s="9">
        <v>32</v>
      </c>
      <c r="AS62" s="9">
        <f>(AP62-AQ62)</f>
        <v>23</v>
      </c>
      <c r="AT62" s="7">
        <f>(AS62/AO62)</f>
        <v>2.5555555555555554</v>
      </c>
      <c r="AU62" s="9">
        <v>25</v>
      </c>
      <c r="AV62" s="4">
        <v>5.2891000000000004</v>
      </c>
      <c r="AW62" s="9">
        <v>2.33</v>
      </c>
      <c r="AX62" s="18">
        <f>(AL62*AW62/451)</f>
        <v>0.44602365114560238</v>
      </c>
      <c r="AY62" s="7">
        <f>((AR62-AU62)/AV62)</f>
        <v>1.3234765839178688</v>
      </c>
      <c r="AZ62" s="7">
        <f>((AR62-AU62)*80/AW62)</f>
        <v>240.34334763948496</v>
      </c>
      <c r="BA62" s="7">
        <f>((AL62-AO62)*80/AW62)</f>
        <v>2655.2217453505004</v>
      </c>
      <c r="BB62" s="7">
        <f>(AV62/AM62*1000)</f>
        <v>66.950632911392418</v>
      </c>
      <c r="BC62" s="7">
        <f>(AW62*1000/AM62)</f>
        <v>29.49367088607595</v>
      </c>
      <c r="BD62" s="7">
        <f>(BC62*(AL62-AU62)*0.0136)</f>
        <v>24.601654008438818</v>
      </c>
      <c r="BE62" s="7">
        <f>(BC62*(AR62-AO62)*0.0136)</f>
        <v>9.225620253164557</v>
      </c>
      <c r="BF62" s="18"/>
      <c r="BG62" s="18">
        <f>(AR62/BB62)</f>
        <v>0.47796411487776741</v>
      </c>
      <c r="BH62" s="18">
        <f>(AP62/BB62)</f>
        <v>0.67213703654686041</v>
      </c>
      <c r="BI62" s="18">
        <f>(BB62/AS62)</f>
        <v>2.9108970831040182</v>
      </c>
      <c r="BJ62" s="18">
        <f>(AO62/AU62)</f>
        <v>0.36</v>
      </c>
      <c r="BK62" s="18"/>
      <c r="BL62" s="5">
        <v>1</v>
      </c>
      <c r="BM62" s="5"/>
      <c r="BN62" s="5"/>
      <c r="BO62" s="5">
        <v>0</v>
      </c>
      <c r="BP62" s="5">
        <v>0</v>
      </c>
      <c r="BQ62" s="9">
        <v>1</v>
      </c>
      <c r="BR62" s="9">
        <v>0</v>
      </c>
      <c r="BS62" s="16">
        <v>27.5</v>
      </c>
      <c r="BT62" s="16">
        <v>5.8</v>
      </c>
      <c r="BU62" s="16">
        <v>4.8</v>
      </c>
      <c r="BV62" s="16">
        <v>0.99</v>
      </c>
      <c r="BW62" s="3"/>
      <c r="BY62" s="9">
        <v>1</v>
      </c>
      <c r="BZ62" s="16">
        <v>0</v>
      </c>
      <c r="CA62" s="9">
        <v>139</v>
      </c>
      <c r="CB62" s="9">
        <v>23</v>
      </c>
      <c r="CC62" s="11">
        <v>1</v>
      </c>
      <c r="CD62" s="28">
        <v>90</v>
      </c>
      <c r="CE62" s="13"/>
      <c r="CF62" s="13"/>
      <c r="CG62" s="9">
        <v>1810</v>
      </c>
      <c r="CH62" s="9">
        <v>1</v>
      </c>
      <c r="CI62" s="9">
        <v>2</v>
      </c>
      <c r="CJ62" s="5">
        <v>7</v>
      </c>
      <c r="CK62" s="57">
        <v>786</v>
      </c>
      <c r="CL62" s="67">
        <f>(CK62/CJ62*100)</f>
        <v>11228.571428571429</v>
      </c>
      <c r="CM62" s="12">
        <v>11228.571428571429</v>
      </c>
      <c r="CN62" s="18">
        <f>LN(CL62)</f>
        <v>9.326216829361984</v>
      </c>
      <c r="CO62" s="18">
        <f>(CL62/CD62)</f>
        <v>124.76190476190477</v>
      </c>
      <c r="CP62" s="62">
        <v>214.6</v>
      </c>
      <c r="CQ62" s="49">
        <f>(CP62/CJ62*100)</f>
        <v>3065.7142857142853</v>
      </c>
      <c r="CR62" s="63">
        <f>(CQ62/CD62)</f>
        <v>34.063492063492056</v>
      </c>
      <c r="CS62" s="5">
        <v>199.40750258105209</v>
      </c>
      <c r="CT62" s="19">
        <f>(CS62/CJ62*100)</f>
        <v>2848.6786083007441</v>
      </c>
      <c r="CU62" s="18">
        <f>LN(CT62)</f>
        <v>7.9546105195352919</v>
      </c>
      <c r="CW62" s="35">
        <v>40296</v>
      </c>
      <c r="CX62" s="35"/>
      <c r="CY62" s="35"/>
      <c r="CZ62" s="35"/>
      <c r="DA62" s="19"/>
      <c r="DB62" s="35">
        <v>44272</v>
      </c>
      <c r="DC62" s="35">
        <v>42050</v>
      </c>
      <c r="DD62" s="1">
        <f>(DC62-CW62)</f>
        <v>1754</v>
      </c>
      <c r="DE62" s="3">
        <v>1</v>
      </c>
      <c r="DF62" s="39">
        <v>42050</v>
      </c>
      <c r="DG62" s="19">
        <f>(DF62-CW62)</f>
        <v>1754</v>
      </c>
      <c r="DH62" s="19">
        <v>1</v>
      </c>
      <c r="DI62" s="19">
        <v>1754</v>
      </c>
      <c r="DJ62" s="65">
        <v>1</v>
      </c>
      <c r="DK62" s="65">
        <v>1</v>
      </c>
      <c r="DL62" s="1">
        <v>1</v>
      </c>
      <c r="DM62" s="3" t="s">
        <v>138</v>
      </c>
    </row>
    <row r="63" spans="1:117" s="10" customFormat="1" ht="15.75" x14ac:dyDescent="0.25">
      <c r="A63" s="2">
        <v>2020</v>
      </c>
      <c r="B63" s="3">
        <v>38</v>
      </c>
      <c r="C63" s="3">
        <v>0</v>
      </c>
      <c r="D63" s="3">
        <v>0</v>
      </c>
      <c r="E63" s="3">
        <v>1</v>
      </c>
      <c r="F63" s="3">
        <v>1</v>
      </c>
      <c r="G63" s="3">
        <v>0</v>
      </c>
      <c r="H63" s="1">
        <v>1</v>
      </c>
      <c r="I63" s="3">
        <v>0</v>
      </c>
      <c r="J63" s="3">
        <v>4</v>
      </c>
      <c r="K63" s="3">
        <v>1</v>
      </c>
      <c r="L63" s="3">
        <v>1</v>
      </c>
      <c r="M63" s="3"/>
      <c r="N63" s="3">
        <v>1</v>
      </c>
      <c r="O63" s="3">
        <v>0</v>
      </c>
      <c r="P63" s="3">
        <v>0</v>
      </c>
      <c r="Q63" s="3"/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16">
        <v>1</v>
      </c>
      <c r="Z63" s="3">
        <v>1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27.5</v>
      </c>
      <c r="AI63" s="4">
        <v>2.0499999999999998</v>
      </c>
      <c r="AJ63" s="3">
        <v>98</v>
      </c>
      <c r="AK63" s="3">
        <v>58</v>
      </c>
      <c r="AL63" s="5">
        <f>(AJ63+2*AK63)/3</f>
        <v>71.333333333333329</v>
      </c>
      <c r="AM63" s="3">
        <v>90</v>
      </c>
      <c r="AN63" s="3">
        <v>1</v>
      </c>
      <c r="AO63" s="3">
        <v>16</v>
      </c>
      <c r="AP63" s="3">
        <v>46</v>
      </c>
      <c r="AQ63" s="3">
        <v>28</v>
      </c>
      <c r="AR63" s="3">
        <v>34</v>
      </c>
      <c r="AS63" s="3">
        <f>(AP63-AQ63)</f>
        <v>18</v>
      </c>
      <c r="AT63" s="7">
        <f>(AS63/AO63)</f>
        <v>1.125</v>
      </c>
      <c r="AU63" s="3">
        <v>29</v>
      </c>
      <c r="AV63" s="4">
        <v>3.5669999999999997</v>
      </c>
      <c r="AW63" s="3">
        <v>1.74</v>
      </c>
      <c r="AX63" s="18">
        <f>(AL63*AW63/451)</f>
        <v>0.27521064301552106</v>
      </c>
      <c r="AY63" s="7">
        <f>((AR63-AU63)/AV63)</f>
        <v>1.4017381553125876</v>
      </c>
      <c r="AZ63" s="7">
        <f>((AR63-AU63)*80/AW63)</f>
        <v>229.88505747126436</v>
      </c>
      <c r="BA63" s="7">
        <f>((AL63-AO63)*80/AW63)</f>
        <v>2544.0613026819919</v>
      </c>
      <c r="BB63" s="7">
        <f>(AV63/AM63*1000)</f>
        <v>39.633333333333333</v>
      </c>
      <c r="BC63" s="7">
        <f>(AW63*1000/AM63)</f>
        <v>19.333333333333332</v>
      </c>
      <c r="BD63" s="7">
        <f>(BC63*(AL63-AU63)*0.0136)</f>
        <v>11.130844444444442</v>
      </c>
      <c r="BE63" s="7">
        <f>(BC63*(AR63-AO63)*0.0136)</f>
        <v>4.7328000000000001</v>
      </c>
      <c r="BF63" s="18"/>
      <c r="BG63" s="18">
        <f>(AR63/BB63)</f>
        <v>0.85786375105130364</v>
      </c>
      <c r="BH63" s="18">
        <f>(AP63/BB63)</f>
        <v>1.1606391925988226</v>
      </c>
      <c r="BI63" s="18">
        <f>(BB63/AS63)</f>
        <v>2.2018518518518517</v>
      </c>
      <c r="BJ63" s="18">
        <f>(AO63/AU63)</f>
        <v>0.55172413793103448</v>
      </c>
      <c r="BK63" s="18"/>
      <c r="BL63" s="12">
        <v>0</v>
      </c>
      <c r="BM63" s="12"/>
      <c r="BN63" s="5"/>
      <c r="BO63" s="12"/>
      <c r="BP63" s="12"/>
      <c r="BQ63" s="3">
        <v>1</v>
      </c>
      <c r="BR63" s="9">
        <v>0</v>
      </c>
      <c r="BS63" s="3">
        <v>17.5</v>
      </c>
      <c r="BT63" s="3">
        <v>6.2</v>
      </c>
      <c r="BU63" s="3">
        <v>5.9</v>
      </c>
      <c r="BV63" s="3">
        <v>0.92</v>
      </c>
      <c r="BW63" s="16">
        <v>4.5999999999999996</v>
      </c>
      <c r="BY63" s="16">
        <v>1</v>
      </c>
      <c r="BZ63" s="3">
        <v>0</v>
      </c>
      <c r="CA63" s="3">
        <v>135</v>
      </c>
      <c r="CB63" s="3">
        <v>25</v>
      </c>
      <c r="CC63" s="4">
        <v>1</v>
      </c>
      <c r="CD63" s="27">
        <v>87</v>
      </c>
      <c r="CE63" s="8"/>
      <c r="CF63" s="8"/>
      <c r="CG63" s="3">
        <v>166</v>
      </c>
      <c r="CH63" s="3">
        <v>0</v>
      </c>
      <c r="CI63" s="3">
        <v>1</v>
      </c>
      <c r="CJ63" s="5">
        <v>152</v>
      </c>
      <c r="CK63" s="57">
        <v>2613</v>
      </c>
      <c r="CL63" s="67">
        <f>(CK63/CJ63*100)</f>
        <v>1719.0789473684208</v>
      </c>
      <c r="CM63" s="12">
        <v>1719.0789473684208</v>
      </c>
      <c r="CN63" s="18">
        <f>LN(CL63)</f>
        <v>7.4495439306624274</v>
      </c>
      <c r="CO63" s="18">
        <f>(CL63/CD63)</f>
        <v>19.759528130671505</v>
      </c>
      <c r="CP63" s="62">
        <v>1811.3</v>
      </c>
      <c r="CQ63" s="49">
        <f>(CP63/CJ63*100)</f>
        <v>1191.6447368421052</v>
      </c>
      <c r="CR63" s="63">
        <f>(CQ63/CD63)</f>
        <v>13.697065940713854</v>
      </c>
      <c r="CS63" s="5">
        <v>2002.8445762891145</v>
      </c>
      <c r="CT63" s="19">
        <f>(CS63/CJ63*100)</f>
        <v>1317.6609054533649</v>
      </c>
      <c r="CU63" s="18">
        <f>LN(CT63)</f>
        <v>7.1836134023347</v>
      </c>
      <c r="CW63" s="35">
        <v>40301</v>
      </c>
      <c r="CX63" s="35"/>
      <c r="CY63" s="35"/>
      <c r="CZ63" s="35"/>
      <c r="DA63" s="19"/>
      <c r="DB63" s="35">
        <v>44272</v>
      </c>
      <c r="DC63" s="35">
        <v>41094</v>
      </c>
      <c r="DD63" s="1">
        <f>(DC63-CW63)</f>
        <v>793</v>
      </c>
      <c r="DE63" s="3">
        <v>1</v>
      </c>
      <c r="DF63" s="39">
        <v>41094</v>
      </c>
      <c r="DG63" s="19">
        <f>(DF63-CW63)</f>
        <v>793</v>
      </c>
      <c r="DH63" s="19">
        <v>1</v>
      </c>
      <c r="DI63" s="19">
        <v>793</v>
      </c>
      <c r="DJ63" s="65">
        <v>1</v>
      </c>
      <c r="DK63" s="65">
        <v>1</v>
      </c>
      <c r="DL63" s="1">
        <v>1</v>
      </c>
      <c r="DM63" s="3" t="s">
        <v>140</v>
      </c>
    </row>
    <row r="64" spans="1:117" s="10" customFormat="1" ht="15.75" x14ac:dyDescent="0.25">
      <c r="A64" s="2">
        <v>2021</v>
      </c>
      <c r="B64" s="3">
        <v>63</v>
      </c>
      <c r="C64" s="3">
        <v>0</v>
      </c>
      <c r="D64" s="3">
        <v>0</v>
      </c>
      <c r="E64" s="3">
        <v>1</v>
      </c>
      <c r="F64" s="3">
        <v>1</v>
      </c>
      <c r="G64" s="3">
        <v>0</v>
      </c>
      <c r="H64" s="1">
        <v>1</v>
      </c>
      <c r="I64" s="3">
        <v>0</v>
      </c>
      <c r="J64" s="3">
        <v>4</v>
      </c>
      <c r="K64" s="3">
        <v>0</v>
      </c>
      <c r="L64" s="3">
        <v>1</v>
      </c>
      <c r="M64" s="3"/>
      <c r="N64" s="3">
        <v>1</v>
      </c>
      <c r="O64" s="3">
        <v>0</v>
      </c>
      <c r="P64" s="3">
        <v>1</v>
      </c>
      <c r="Q64" s="3">
        <v>1</v>
      </c>
      <c r="R64" s="3">
        <v>0</v>
      </c>
      <c r="S64" s="3">
        <v>0</v>
      </c>
      <c r="T64" s="3">
        <v>1</v>
      </c>
      <c r="U64" s="3">
        <v>0</v>
      </c>
      <c r="V64" s="3">
        <v>0</v>
      </c>
      <c r="W64" s="3">
        <v>0</v>
      </c>
      <c r="X64" s="3">
        <v>0</v>
      </c>
      <c r="Y64" s="16">
        <v>0</v>
      </c>
      <c r="Z64" s="3">
        <v>1</v>
      </c>
      <c r="AA64" s="3">
        <v>0</v>
      </c>
      <c r="AB64" s="3">
        <v>0</v>
      </c>
      <c r="AC64" s="3">
        <v>0</v>
      </c>
      <c r="AD64" s="3">
        <v>1</v>
      </c>
      <c r="AE64" s="3">
        <v>0</v>
      </c>
      <c r="AF64" s="3">
        <v>0</v>
      </c>
      <c r="AG64" s="3">
        <v>0</v>
      </c>
      <c r="AH64" s="9">
        <v>26</v>
      </c>
      <c r="AI64" s="11">
        <v>2.0699999999999998</v>
      </c>
      <c r="AJ64" s="3"/>
      <c r="AK64" s="3"/>
      <c r="AL64" s="5">
        <v>61</v>
      </c>
      <c r="AM64" s="3">
        <v>100</v>
      </c>
      <c r="AN64" s="3">
        <v>3</v>
      </c>
      <c r="AO64" s="3">
        <v>11</v>
      </c>
      <c r="AP64" s="3"/>
      <c r="AQ64" s="3"/>
      <c r="AR64" s="3">
        <v>32</v>
      </c>
      <c r="AS64" s="3"/>
      <c r="AT64" s="8"/>
      <c r="AU64" s="3">
        <v>22</v>
      </c>
      <c r="AV64" s="4">
        <v>4.9679999999999991</v>
      </c>
      <c r="AW64" s="3">
        <v>2.4</v>
      </c>
      <c r="AX64" s="18">
        <f>(AL64*AW64/451)</f>
        <v>0.32461197339246123</v>
      </c>
      <c r="AY64" s="7">
        <f>((AR64-AU64)/AV64)</f>
        <v>2.0128824476650569</v>
      </c>
      <c r="AZ64" s="7">
        <f>((AR64-AU64)*80/AW64)</f>
        <v>333.33333333333337</v>
      </c>
      <c r="BA64" s="7">
        <f>((AL64-AO64)*80/AW64)</f>
        <v>1666.6666666666667</v>
      </c>
      <c r="BB64" s="7">
        <f>(AV64/AM64*1000)</f>
        <v>49.679999999999986</v>
      </c>
      <c r="BC64" s="7">
        <f>(AW64*1000/AM64)</f>
        <v>24</v>
      </c>
      <c r="BD64" s="7">
        <f>(BC64*(AL64-AU64)*0.0136)</f>
        <v>12.7296</v>
      </c>
      <c r="BE64" s="7">
        <f>(BC64*(AR64-AO64)*0.0136)</f>
        <v>6.8544</v>
      </c>
      <c r="BF64" s="18"/>
      <c r="BG64" s="18">
        <f>(AR64/BB64)</f>
        <v>0.64412238325281823</v>
      </c>
      <c r="BH64" s="18"/>
      <c r="BI64" s="18"/>
      <c r="BJ64" s="18">
        <f>(AO64/AU64)</f>
        <v>0.5</v>
      </c>
      <c r="BK64" s="18"/>
      <c r="BL64" s="5">
        <v>0</v>
      </c>
      <c r="BM64" s="5"/>
      <c r="BN64" s="5"/>
      <c r="BO64" s="5"/>
      <c r="BP64" s="5"/>
      <c r="BQ64" s="3">
        <v>1</v>
      </c>
      <c r="BR64" s="9">
        <v>0</v>
      </c>
      <c r="BS64" s="3">
        <v>7.5</v>
      </c>
      <c r="BT64" s="3">
        <v>6.9</v>
      </c>
      <c r="BU64" s="3">
        <v>6.6</v>
      </c>
      <c r="BV64" s="3">
        <v>0.8</v>
      </c>
      <c r="BW64" s="3"/>
      <c r="BY64" s="16">
        <v>1</v>
      </c>
      <c r="BZ64" s="3">
        <v>1</v>
      </c>
      <c r="CA64" s="3">
        <v>138</v>
      </c>
      <c r="CB64" s="3">
        <v>40</v>
      </c>
      <c r="CC64" s="4">
        <v>1.9</v>
      </c>
      <c r="CD64" s="27">
        <v>44</v>
      </c>
      <c r="CE64" s="8"/>
      <c r="CF64" s="8"/>
      <c r="CG64" s="3">
        <v>25777</v>
      </c>
      <c r="CH64" s="3">
        <v>1</v>
      </c>
      <c r="CI64" s="3">
        <v>3</v>
      </c>
      <c r="CJ64" s="5">
        <v>31</v>
      </c>
      <c r="CK64" s="57">
        <v>675</v>
      </c>
      <c r="CL64" s="67">
        <f>(CK64/CJ64*100)</f>
        <v>2177.4193548387098</v>
      </c>
      <c r="CM64" s="12">
        <v>2177.4193548387098</v>
      </c>
      <c r="CN64" s="18">
        <f>LN(CL64)</f>
        <v>7.6858956723754748</v>
      </c>
      <c r="CO64" s="18">
        <f>(CL64/CD64)</f>
        <v>49.486803519061588</v>
      </c>
      <c r="CP64" s="62">
        <v>344.4</v>
      </c>
      <c r="CQ64" s="49">
        <f>(CP64/CJ64*100)</f>
        <v>1110.9677419354839</v>
      </c>
      <c r="CR64" s="63">
        <f>(CQ64/CD64)</f>
        <v>25.249266862170089</v>
      </c>
      <c r="CS64" s="5">
        <v>299.60186257081961</v>
      </c>
      <c r="CT64" s="19">
        <f>(CS64/CJ64*100)</f>
        <v>966.45762119619224</v>
      </c>
      <c r="CU64" s="18">
        <f>LN(CT64)</f>
        <v>6.8736374499852282</v>
      </c>
      <c r="CW64" s="36">
        <v>40304</v>
      </c>
      <c r="CX64" s="36">
        <v>40310</v>
      </c>
      <c r="CY64" s="42">
        <f>(CX64-CW64)</f>
        <v>6</v>
      </c>
      <c r="CZ64" s="36">
        <v>40818</v>
      </c>
      <c r="DA64" s="42">
        <f>(CZ64-CW64)</f>
        <v>514</v>
      </c>
      <c r="DB64" s="35">
        <v>44272</v>
      </c>
      <c r="DC64" s="35">
        <v>44260</v>
      </c>
      <c r="DD64" s="1">
        <f>(DC64-CW64)</f>
        <v>3956</v>
      </c>
      <c r="DE64" s="3">
        <v>0</v>
      </c>
      <c r="DF64" s="3"/>
      <c r="DG64" s="3"/>
      <c r="DH64" s="3">
        <v>1</v>
      </c>
      <c r="DI64" s="3">
        <v>6</v>
      </c>
      <c r="DJ64" s="65">
        <v>1</v>
      </c>
      <c r="DK64" s="65">
        <v>1</v>
      </c>
      <c r="DL64" s="1">
        <v>1</v>
      </c>
      <c r="DM64" s="3" t="s">
        <v>151</v>
      </c>
    </row>
    <row r="65" spans="1:117" s="10" customFormat="1" ht="15.75" x14ac:dyDescent="0.25">
      <c r="A65" s="2">
        <v>2022</v>
      </c>
      <c r="B65" s="3">
        <v>68</v>
      </c>
      <c r="C65" s="3">
        <v>0</v>
      </c>
      <c r="D65" s="3">
        <v>0</v>
      </c>
      <c r="E65" s="3">
        <v>1</v>
      </c>
      <c r="F65" s="3">
        <v>1</v>
      </c>
      <c r="G65" s="3">
        <v>0</v>
      </c>
      <c r="H65" s="1">
        <v>1</v>
      </c>
      <c r="I65" s="3">
        <v>0</v>
      </c>
      <c r="J65" s="3">
        <v>4</v>
      </c>
      <c r="K65" s="3">
        <v>1</v>
      </c>
      <c r="L65" s="3">
        <v>0</v>
      </c>
      <c r="M65" s="3"/>
      <c r="N65" s="3">
        <v>1</v>
      </c>
      <c r="O65" s="3">
        <v>0</v>
      </c>
      <c r="P65" s="3">
        <v>1</v>
      </c>
      <c r="Q65" s="3">
        <v>1</v>
      </c>
      <c r="R65" s="3">
        <v>1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16">
        <v>1</v>
      </c>
      <c r="Z65" s="3">
        <v>1</v>
      </c>
      <c r="AA65" s="3">
        <v>1</v>
      </c>
      <c r="AB65" s="3">
        <v>0</v>
      </c>
      <c r="AC65" s="3">
        <v>0</v>
      </c>
      <c r="AD65" s="3">
        <v>1</v>
      </c>
      <c r="AE65" s="3">
        <v>1</v>
      </c>
      <c r="AF65" s="3">
        <v>0</v>
      </c>
      <c r="AG65" s="3">
        <v>0</v>
      </c>
      <c r="AH65" s="3">
        <v>23.5</v>
      </c>
      <c r="AI65" s="4">
        <v>1.78</v>
      </c>
      <c r="AJ65" s="3">
        <v>108</v>
      </c>
      <c r="AK65" s="3">
        <v>65</v>
      </c>
      <c r="AL65" s="5">
        <f>(AJ65+2*AK65)/3</f>
        <v>79.333333333333329</v>
      </c>
      <c r="AM65" s="3">
        <v>68</v>
      </c>
      <c r="AN65" s="3">
        <v>3</v>
      </c>
      <c r="AO65" s="3">
        <v>9</v>
      </c>
      <c r="AP65" s="3">
        <v>49</v>
      </c>
      <c r="AQ65" s="3">
        <v>25</v>
      </c>
      <c r="AR65" s="3">
        <v>33</v>
      </c>
      <c r="AS65" s="1">
        <f>(AP65-AQ65)</f>
        <v>24</v>
      </c>
      <c r="AT65" s="7">
        <f>(AS65/AO65)</f>
        <v>2.6666666666666665</v>
      </c>
      <c r="AU65" s="3">
        <v>25</v>
      </c>
      <c r="AV65" s="4">
        <v>2.4386000000000001</v>
      </c>
      <c r="AW65" s="3">
        <v>1.37</v>
      </c>
      <c r="AX65" s="18">
        <f>(AL65*AW65/451)</f>
        <v>0.24099039172209905</v>
      </c>
      <c r="AY65" s="7">
        <f>((AR65-AU65)/AV65)</f>
        <v>3.2805708193225618</v>
      </c>
      <c r="AZ65" s="7">
        <f>((AR65-AU65)*80/AW65)</f>
        <v>467.15328467153279</v>
      </c>
      <c r="BA65" s="7">
        <f>((AL65-AO65)*80/AW65)</f>
        <v>4107.0559610705586</v>
      </c>
      <c r="BB65" s="7">
        <f>(AV65/AM65*1000)</f>
        <v>35.861764705882358</v>
      </c>
      <c r="BC65" s="7">
        <f>(AW65*1000/AM65)</f>
        <v>20.147058823529413</v>
      </c>
      <c r="BD65" s="7">
        <f>(BC65*(AL65-AU65)*0.0136)</f>
        <v>14.887333333333334</v>
      </c>
      <c r="BE65" s="7">
        <f>(BC65*(AR65-AO65)*0.0136)</f>
        <v>6.5759999999999996</v>
      </c>
      <c r="BF65" s="18"/>
      <c r="BG65" s="18">
        <f>(AR65/BB65)</f>
        <v>0.92020011481997854</v>
      </c>
      <c r="BH65" s="18">
        <f>(AP65/BB65)</f>
        <v>1.3663577462478469</v>
      </c>
      <c r="BI65" s="18">
        <f>(BB65/AS65)</f>
        <v>1.4942401960784315</v>
      </c>
      <c r="BJ65" s="18">
        <f>(AO65/AU65)</f>
        <v>0.36</v>
      </c>
      <c r="BK65" s="18"/>
      <c r="BL65" s="5">
        <v>0</v>
      </c>
      <c r="BM65" s="5"/>
      <c r="BN65" s="5"/>
      <c r="BO65" s="5"/>
      <c r="BP65" s="5"/>
      <c r="BQ65" s="9">
        <v>1</v>
      </c>
      <c r="BR65" s="9">
        <v>0</v>
      </c>
      <c r="BS65" s="9">
        <v>22.5</v>
      </c>
      <c r="BT65" s="9">
        <v>7.5</v>
      </c>
      <c r="BU65" s="9">
        <v>7.2</v>
      </c>
      <c r="BV65" s="9">
        <v>0.7</v>
      </c>
      <c r="BW65" s="3"/>
      <c r="BY65" s="16">
        <v>1</v>
      </c>
      <c r="BZ65" s="9">
        <v>1</v>
      </c>
      <c r="CA65" s="3">
        <v>141</v>
      </c>
      <c r="CB65" s="3">
        <v>21</v>
      </c>
      <c r="CC65" s="4">
        <v>1.1000000000000001</v>
      </c>
      <c r="CD65" s="27">
        <v>71</v>
      </c>
      <c r="CE65" s="8"/>
      <c r="CF65" s="8"/>
      <c r="CG65" s="3">
        <v>8219</v>
      </c>
      <c r="CH65" s="3">
        <v>1</v>
      </c>
      <c r="CI65" s="3">
        <v>3</v>
      </c>
      <c r="CJ65" s="5">
        <v>16</v>
      </c>
      <c r="CK65" s="57">
        <v>927</v>
      </c>
      <c r="CL65" s="67">
        <f>(CK65/CJ65*100)</f>
        <v>5793.75</v>
      </c>
      <c r="CM65" s="12">
        <v>5793.75</v>
      </c>
      <c r="CN65" s="18">
        <f>LN(CL65)</f>
        <v>8.6645350293141661</v>
      </c>
      <c r="CO65" s="18">
        <f>(CL65/CD65)</f>
        <v>81.602112676056336</v>
      </c>
      <c r="CP65" s="62">
        <v>759.3</v>
      </c>
      <c r="CQ65" s="49">
        <f>(CP65/CJ65*100)</f>
        <v>4745.625</v>
      </c>
      <c r="CR65" s="63">
        <f>(CQ65/CD65)</f>
        <v>66.839788732394368</v>
      </c>
      <c r="CS65" s="5">
        <v>226.57758270983945</v>
      </c>
      <c r="CT65" s="19">
        <f>(CS65/CJ65*100)</f>
        <v>1416.1098919364965</v>
      </c>
      <c r="CU65" s="18">
        <f>LN(CT65)</f>
        <v>7.2556688785421599</v>
      </c>
      <c r="CW65" s="35">
        <v>40315</v>
      </c>
      <c r="CX65" s="35"/>
      <c r="CY65" s="35"/>
      <c r="CZ65" s="35"/>
      <c r="DA65" s="19"/>
      <c r="DB65" s="35">
        <v>44272</v>
      </c>
      <c r="DC65" s="35">
        <v>42888</v>
      </c>
      <c r="DD65" s="1">
        <f>(DC65-CW65)</f>
        <v>2573</v>
      </c>
      <c r="DE65" s="3">
        <v>1</v>
      </c>
      <c r="DF65" s="39">
        <v>42888</v>
      </c>
      <c r="DG65" s="19">
        <f>(DF65-CW65)</f>
        <v>2573</v>
      </c>
      <c r="DH65" s="19">
        <v>1</v>
      </c>
      <c r="DI65" s="19">
        <v>2573</v>
      </c>
      <c r="DJ65" s="65">
        <v>1</v>
      </c>
      <c r="DK65" s="65">
        <v>1</v>
      </c>
      <c r="DL65" s="1">
        <v>1</v>
      </c>
      <c r="DM65" s="3" t="s">
        <v>140</v>
      </c>
    </row>
    <row r="66" spans="1:117" s="10" customFormat="1" ht="15.75" x14ac:dyDescent="0.25">
      <c r="A66" s="2">
        <v>2023</v>
      </c>
      <c r="B66" s="3">
        <v>54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1">
        <v>0</v>
      </c>
      <c r="I66" s="3">
        <v>1</v>
      </c>
      <c r="J66" s="3">
        <v>2</v>
      </c>
      <c r="K66" s="3">
        <v>1</v>
      </c>
      <c r="L66" s="3">
        <v>0</v>
      </c>
      <c r="M66" s="3"/>
      <c r="N66" s="3">
        <v>0</v>
      </c>
      <c r="O66" s="3">
        <v>0</v>
      </c>
      <c r="P66" s="3">
        <v>1</v>
      </c>
      <c r="Q66" s="3"/>
      <c r="R66" s="3">
        <v>1</v>
      </c>
      <c r="S66" s="3">
        <v>0</v>
      </c>
      <c r="T66" s="3">
        <v>0</v>
      </c>
      <c r="U66" s="3">
        <v>0</v>
      </c>
      <c r="V66" s="3">
        <v>0</v>
      </c>
      <c r="W66" s="3">
        <v>1</v>
      </c>
      <c r="X66" s="3">
        <v>0</v>
      </c>
      <c r="Y66" s="16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42</v>
      </c>
      <c r="AI66" s="4">
        <v>2.15</v>
      </c>
      <c r="AJ66" s="3">
        <v>151</v>
      </c>
      <c r="AK66" s="3">
        <v>96</v>
      </c>
      <c r="AL66" s="5">
        <f>(AJ66+2*AK66)/3</f>
        <v>114.33333333333333</v>
      </c>
      <c r="AM66" s="3">
        <v>70</v>
      </c>
      <c r="AN66" s="3">
        <v>1</v>
      </c>
      <c r="AO66" s="3">
        <v>10</v>
      </c>
      <c r="AP66" s="3">
        <v>36</v>
      </c>
      <c r="AQ66" s="3">
        <v>18</v>
      </c>
      <c r="AR66" s="3">
        <v>23</v>
      </c>
      <c r="AS66" s="1">
        <f>(AP66-AQ66)</f>
        <v>18</v>
      </c>
      <c r="AT66" s="7">
        <f>(AS66/AO66)</f>
        <v>1.8</v>
      </c>
      <c r="AU66" s="3">
        <v>12</v>
      </c>
      <c r="AV66" s="4">
        <v>5.6760000000000002</v>
      </c>
      <c r="AW66" s="3">
        <v>2.64</v>
      </c>
      <c r="AX66" s="18">
        <f>(AL66*AW66/451)</f>
        <v>0.66926829268292676</v>
      </c>
      <c r="AY66" s="7">
        <f>((AR66-AU66)/AV66)</f>
        <v>1.9379844961240309</v>
      </c>
      <c r="AZ66" s="7">
        <f>((AR66-AU66)*80/AW66)</f>
        <v>333.33333333333331</v>
      </c>
      <c r="BA66" s="7">
        <f>((AL66-AO66)*80/AW66)</f>
        <v>3161.6161616161612</v>
      </c>
      <c r="BB66" s="7">
        <f>(AV66/AM66*1000)</f>
        <v>81.085714285714289</v>
      </c>
      <c r="BC66" s="7">
        <f>(AW66*1000/AM66)</f>
        <v>37.714285714285715</v>
      </c>
      <c r="BD66" s="7">
        <f>(BC66*(AL66-AU66)*0.0136)</f>
        <v>52.488228571428571</v>
      </c>
      <c r="BE66" s="7">
        <f>(BC66*(AR66-AO66)*0.0136)</f>
        <v>6.6678857142857142</v>
      </c>
      <c r="BF66" s="18"/>
      <c r="BG66" s="18">
        <f>(AR66/BB66)</f>
        <v>0.28365045806906269</v>
      </c>
      <c r="BH66" s="18">
        <f>(AP66/BB66)</f>
        <v>0.44397463002114163</v>
      </c>
      <c r="BI66" s="18">
        <f>(BB66/AS66)</f>
        <v>4.5047619047619047</v>
      </c>
      <c r="BJ66" s="18">
        <f>(AO66/AU66)</f>
        <v>0.83333333333333337</v>
      </c>
      <c r="BK66" s="18"/>
      <c r="BL66" s="5">
        <v>0</v>
      </c>
      <c r="BM66" s="5"/>
      <c r="BN66" s="5"/>
      <c r="BO66" s="5"/>
      <c r="BP66" s="5"/>
      <c r="BQ66" s="3">
        <v>1</v>
      </c>
      <c r="BR66" s="9">
        <v>0</v>
      </c>
      <c r="BS66" s="3"/>
      <c r="BT66" s="3">
        <v>5</v>
      </c>
      <c r="BU66" s="3">
        <v>4.0999999999999996</v>
      </c>
      <c r="BV66" s="3">
        <v>0.86</v>
      </c>
      <c r="BW66" s="3"/>
      <c r="BY66" s="3"/>
      <c r="BZ66" s="9">
        <v>0</v>
      </c>
      <c r="CA66" s="3">
        <v>137</v>
      </c>
      <c r="CB66" s="3">
        <v>28</v>
      </c>
      <c r="CC66" s="4">
        <v>1.5</v>
      </c>
      <c r="CD66" s="27">
        <v>56</v>
      </c>
      <c r="CE66" s="8"/>
      <c r="CF66" s="8"/>
      <c r="CG66" s="3">
        <v>220</v>
      </c>
      <c r="CH66" s="3">
        <v>0</v>
      </c>
      <c r="CI66" s="3">
        <v>1</v>
      </c>
      <c r="CJ66" s="5">
        <v>91</v>
      </c>
      <c r="CK66" s="57">
        <v>1136</v>
      </c>
      <c r="CL66" s="67">
        <f>(CK66/CJ66*100)</f>
        <v>1248.3516483516485</v>
      </c>
      <c r="CM66" s="12">
        <v>1248.3516483516485</v>
      </c>
      <c r="CN66" s="18">
        <f>LN(CL66)</f>
        <v>7.1295792787523382</v>
      </c>
      <c r="CO66" s="18">
        <f>(CL66/CD66)</f>
        <v>22.291993720565152</v>
      </c>
      <c r="CP66" s="62">
        <v>964.8</v>
      </c>
      <c r="CQ66" s="49">
        <f>(CP66/CJ66*100)</f>
        <v>1060.2197802197802</v>
      </c>
      <c r="CR66" s="63">
        <f>(CQ66/CD66)</f>
        <v>18.932496075353217</v>
      </c>
      <c r="CS66" s="5">
        <v>958.67509713394213</v>
      </c>
      <c r="CT66" s="19">
        <f>(CS66/CJ66*100)</f>
        <v>1053.4891177296067</v>
      </c>
      <c r="CU66" s="18">
        <f>LN(CT66)</f>
        <v>6.959862903555968</v>
      </c>
      <c r="CW66" s="35">
        <v>40323</v>
      </c>
      <c r="CX66" s="35"/>
      <c r="CY66" s="35"/>
      <c r="CZ66" s="35"/>
      <c r="DA66" s="19"/>
      <c r="DB66" s="35">
        <v>44272</v>
      </c>
      <c r="DC66" s="35">
        <v>40609</v>
      </c>
      <c r="DD66" s="1">
        <f>(DC66-CW66)</f>
        <v>286</v>
      </c>
      <c r="DE66" s="3">
        <v>1</v>
      </c>
      <c r="DF66" s="39">
        <v>40609</v>
      </c>
      <c r="DG66" s="3">
        <f>(DF66-CW66)</f>
        <v>286</v>
      </c>
      <c r="DH66" s="3">
        <v>1</v>
      </c>
      <c r="DI66" s="3">
        <v>286</v>
      </c>
      <c r="DJ66" s="66">
        <v>0</v>
      </c>
      <c r="DK66" s="66">
        <v>0</v>
      </c>
      <c r="DL66" s="1">
        <v>1</v>
      </c>
      <c r="DM66" s="3" t="s">
        <v>142</v>
      </c>
    </row>
    <row r="67" spans="1:117" s="10" customFormat="1" ht="15.75" x14ac:dyDescent="0.25">
      <c r="A67" s="2">
        <v>2024</v>
      </c>
      <c r="B67" s="3">
        <v>55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1">
        <v>1</v>
      </c>
      <c r="I67" s="3">
        <v>0</v>
      </c>
      <c r="J67" s="3">
        <v>3</v>
      </c>
      <c r="K67" s="3">
        <v>0</v>
      </c>
      <c r="L67" s="3">
        <v>0</v>
      </c>
      <c r="M67" s="3"/>
      <c r="N67" s="3">
        <v>1</v>
      </c>
      <c r="O67" s="3">
        <v>0</v>
      </c>
      <c r="P67" s="3">
        <v>0</v>
      </c>
      <c r="Q67" s="3"/>
      <c r="R67" s="3">
        <v>1</v>
      </c>
      <c r="S67" s="3">
        <v>0</v>
      </c>
      <c r="T67" s="3">
        <v>1</v>
      </c>
      <c r="U67" s="3">
        <v>0</v>
      </c>
      <c r="V67" s="3">
        <v>0</v>
      </c>
      <c r="W67" s="3">
        <v>0</v>
      </c>
      <c r="X67" s="3">
        <v>0</v>
      </c>
      <c r="Y67" s="16">
        <v>0</v>
      </c>
      <c r="Z67" s="3">
        <v>0</v>
      </c>
      <c r="AA67" s="3">
        <v>1</v>
      </c>
      <c r="AB67" s="3">
        <v>1</v>
      </c>
      <c r="AC67" s="3">
        <v>1</v>
      </c>
      <c r="AD67" s="3">
        <v>0</v>
      </c>
      <c r="AE67" s="3">
        <v>1</v>
      </c>
      <c r="AF67" s="3">
        <v>0</v>
      </c>
      <c r="AG67" s="3">
        <v>0</v>
      </c>
      <c r="AH67" s="3">
        <v>31.6</v>
      </c>
      <c r="AI67" s="4">
        <v>2.0299999999999998</v>
      </c>
      <c r="AJ67" s="3">
        <v>108</v>
      </c>
      <c r="AK67" s="3">
        <v>64</v>
      </c>
      <c r="AL67" s="5">
        <f>(AJ67+2*AK67)/3</f>
        <v>78.666666666666671</v>
      </c>
      <c r="AM67" s="3">
        <v>82</v>
      </c>
      <c r="AN67" s="3">
        <v>2</v>
      </c>
      <c r="AO67" s="3">
        <v>7</v>
      </c>
      <c r="AP67" s="3">
        <v>37</v>
      </c>
      <c r="AQ67" s="3">
        <v>20</v>
      </c>
      <c r="AR67" s="3">
        <v>25</v>
      </c>
      <c r="AS67" s="1">
        <f>(AP67-AQ67)</f>
        <v>17</v>
      </c>
      <c r="AT67" s="7">
        <f>(AS67/AO67)</f>
        <v>2.4285714285714284</v>
      </c>
      <c r="AU67" s="3">
        <v>17</v>
      </c>
      <c r="AV67" s="4">
        <v>4.6689999999999996</v>
      </c>
      <c r="AW67" s="3">
        <v>2.2999999999999998</v>
      </c>
      <c r="AX67" s="18">
        <f>(AL67*AW67/451)</f>
        <v>0.40118255728011826</v>
      </c>
      <c r="AY67" s="7">
        <f>((AR67-AU67)/AV67)</f>
        <v>1.7134289997858214</v>
      </c>
      <c r="AZ67" s="7">
        <f>((AR67-AU67)*80/AW67)</f>
        <v>278.26086956521743</v>
      </c>
      <c r="BA67" s="7">
        <f>((AL67-AO67)*80/AW67)</f>
        <v>2492.7536231884064</v>
      </c>
      <c r="BB67" s="7">
        <f>(AV67/AM67*1000)</f>
        <v>56.939024390243901</v>
      </c>
      <c r="BC67" s="7">
        <f>(AW67*1000/AM67)</f>
        <v>28.048780487804876</v>
      </c>
      <c r="BD67" s="7">
        <f>(BC67*(AL67-AU67)*0.0136)</f>
        <v>23.523577235772358</v>
      </c>
      <c r="BE67" s="7">
        <f>(BC67*(AR67-AO67)*0.0136)</f>
        <v>6.866341463414634</v>
      </c>
      <c r="BF67" s="18"/>
      <c r="BG67" s="18">
        <f>(AR67/BB67)</f>
        <v>0.43906618119511676</v>
      </c>
      <c r="BH67" s="18">
        <f>(AP67/BB67)</f>
        <v>0.64981794816877281</v>
      </c>
      <c r="BI67" s="18">
        <f>(BB67/AS67)</f>
        <v>3.3493543758966999</v>
      </c>
      <c r="BJ67" s="18">
        <f>(AO67/AU67)</f>
        <v>0.41176470588235292</v>
      </c>
      <c r="BK67" s="18"/>
      <c r="BL67" s="5">
        <v>0</v>
      </c>
      <c r="BM67" s="5"/>
      <c r="BN67" s="5"/>
      <c r="BO67" s="5"/>
      <c r="BP67" s="5"/>
      <c r="BQ67" s="3">
        <v>1</v>
      </c>
      <c r="BR67" s="9">
        <v>0</v>
      </c>
      <c r="BS67" s="3">
        <v>20</v>
      </c>
      <c r="BT67" s="3">
        <v>8.8000000000000007</v>
      </c>
      <c r="BU67" s="3">
        <v>3.9</v>
      </c>
      <c r="BV67" s="3">
        <v>0.99</v>
      </c>
      <c r="BW67" s="16">
        <v>5.9</v>
      </c>
      <c r="BY67" s="16">
        <v>1</v>
      </c>
      <c r="BZ67" s="3">
        <v>0</v>
      </c>
      <c r="CA67" s="3">
        <v>138</v>
      </c>
      <c r="CB67" s="3">
        <v>64</v>
      </c>
      <c r="CC67" s="4">
        <v>2</v>
      </c>
      <c r="CD67" s="27">
        <v>35</v>
      </c>
      <c r="CE67" s="8"/>
      <c r="CF67" s="8"/>
      <c r="CG67" s="3">
        <v>2618</v>
      </c>
      <c r="CH67" s="3">
        <v>1</v>
      </c>
      <c r="CI67" s="3">
        <v>3</v>
      </c>
      <c r="CJ67" s="5">
        <v>52</v>
      </c>
      <c r="CK67" s="57">
        <v>405</v>
      </c>
      <c r="CL67" s="67">
        <f>(CK67/CJ67*100)</f>
        <v>778.84615384615381</v>
      </c>
      <c r="CM67" s="12">
        <v>778.84615384615381</v>
      </c>
      <c r="CN67" s="18">
        <f>LN(CL67)</f>
        <v>6.6578135345132035</v>
      </c>
      <c r="CO67" s="18">
        <f>(CL67/CD67)</f>
        <v>22.252747252747252</v>
      </c>
      <c r="CP67" s="62">
        <v>254.5</v>
      </c>
      <c r="CQ67" s="49">
        <f>(CP67/CJ67*100)</f>
        <v>489.42307692307691</v>
      </c>
      <c r="CR67" s="63">
        <f>(CQ67/CD67)</f>
        <v>13.983516483516484</v>
      </c>
      <c r="CS67" s="5">
        <v>169.21129853361572</v>
      </c>
      <c r="CT67" s="19">
        <f>(CS67/CJ67*100)</f>
        <v>325.40634333387641</v>
      </c>
      <c r="CU67" s="18">
        <f>LN(CT67)</f>
        <v>5.7850746885527577</v>
      </c>
      <c r="CW67" s="35">
        <v>40312</v>
      </c>
      <c r="CX67" s="35"/>
      <c r="CY67" s="35"/>
      <c r="CZ67" s="35"/>
      <c r="DA67" s="19"/>
      <c r="DB67" s="35">
        <v>44272</v>
      </c>
      <c r="DC67" s="35">
        <v>40728</v>
      </c>
      <c r="DD67" s="1">
        <f>(DC67-CW67)</f>
        <v>416</v>
      </c>
      <c r="DE67" s="3">
        <v>1</v>
      </c>
      <c r="DF67" s="39">
        <v>40728</v>
      </c>
      <c r="DG67" s="19">
        <f>(DF67-CW67)</f>
        <v>416</v>
      </c>
      <c r="DH67" s="19">
        <v>1</v>
      </c>
      <c r="DI67" s="19">
        <v>416</v>
      </c>
      <c r="DJ67" s="66">
        <v>0</v>
      </c>
      <c r="DK67" s="66">
        <v>0</v>
      </c>
      <c r="DL67" s="1">
        <v>1</v>
      </c>
      <c r="DM67" s="3" t="s">
        <v>141</v>
      </c>
    </row>
    <row r="68" spans="1:117" s="10" customFormat="1" ht="15.75" x14ac:dyDescent="0.25">
      <c r="A68" s="2">
        <v>2025</v>
      </c>
      <c r="B68" s="3">
        <v>56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1">
        <v>0</v>
      </c>
      <c r="I68" s="3">
        <v>0</v>
      </c>
      <c r="J68" s="3">
        <v>3</v>
      </c>
      <c r="K68" s="3">
        <v>1</v>
      </c>
      <c r="L68" s="3">
        <v>1</v>
      </c>
      <c r="M68" s="3"/>
      <c r="N68" s="3">
        <v>1</v>
      </c>
      <c r="O68" s="3">
        <v>0</v>
      </c>
      <c r="P68" s="3">
        <v>1</v>
      </c>
      <c r="Q68" s="3"/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16">
        <v>0</v>
      </c>
      <c r="Z68" s="3">
        <v>1</v>
      </c>
      <c r="AA68" s="3">
        <v>0</v>
      </c>
      <c r="AB68" s="3">
        <v>1</v>
      </c>
      <c r="AC68" s="3">
        <v>1</v>
      </c>
      <c r="AD68" s="3">
        <v>1</v>
      </c>
      <c r="AE68" s="3">
        <v>1</v>
      </c>
      <c r="AF68" s="3">
        <v>0</v>
      </c>
      <c r="AG68" s="3">
        <v>0</v>
      </c>
      <c r="AH68" s="3">
        <v>33.5</v>
      </c>
      <c r="AI68" s="4">
        <v>1.85</v>
      </c>
      <c r="AJ68" s="3">
        <v>124</v>
      </c>
      <c r="AK68" s="3">
        <v>77</v>
      </c>
      <c r="AL68" s="5">
        <f>(AJ68+2*AK68)/3</f>
        <v>92.666666666666671</v>
      </c>
      <c r="AM68" s="3">
        <v>72</v>
      </c>
      <c r="AN68" s="3">
        <v>1</v>
      </c>
      <c r="AO68" s="3">
        <v>14</v>
      </c>
      <c r="AP68" s="9">
        <v>61</v>
      </c>
      <c r="AQ68" s="9">
        <v>31</v>
      </c>
      <c r="AR68" s="3">
        <v>43</v>
      </c>
      <c r="AS68" s="1">
        <f>(AP68-AQ68)</f>
        <v>30</v>
      </c>
      <c r="AT68" s="7">
        <f>(AS68/AO68)</f>
        <v>2.1428571428571428</v>
      </c>
      <c r="AU68" s="3">
        <v>38</v>
      </c>
      <c r="AV68" s="4">
        <v>3.1635</v>
      </c>
      <c r="AW68" s="3">
        <v>1.71</v>
      </c>
      <c r="AX68" s="18">
        <f>(AL68*AW68/451)</f>
        <v>0.35135254988913528</v>
      </c>
      <c r="AY68" s="7">
        <f>((AR68-AU68)/AV68)</f>
        <v>1.5805278963173701</v>
      </c>
      <c r="AZ68" s="7">
        <f>((AR68-AU68)*80/AW68)</f>
        <v>233.91812865497076</v>
      </c>
      <c r="BA68" s="7">
        <f>((AL68-AO68)*80/AW68)</f>
        <v>3680.3118908382071</v>
      </c>
      <c r="BB68" s="7">
        <f>(AV68/AM68*1000)</f>
        <v>43.9375</v>
      </c>
      <c r="BC68" s="7">
        <f>(AW68*1000/AM68)</f>
        <v>23.75</v>
      </c>
      <c r="BD68" s="7">
        <f>(BC68*(AL68-AU68)*0.0136)</f>
        <v>17.657333333333334</v>
      </c>
      <c r="BE68" s="7">
        <f>(BC68*(AR68-AO68)*0.0136)</f>
        <v>9.3669999999999991</v>
      </c>
      <c r="BF68" s="18">
        <v>3.1</v>
      </c>
      <c r="BG68" s="18">
        <f>(AR68/BB68)</f>
        <v>0.97866287339971547</v>
      </c>
      <c r="BH68" s="18">
        <f>(AP68/BB68)</f>
        <v>1.3883357041251778</v>
      </c>
      <c r="BI68" s="18">
        <f>(BB68/AS68)</f>
        <v>1.4645833333333333</v>
      </c>
      <c r="BJ68" s="18">
        <f>(AO68/AU68)</f>
        <v>0.36842105263157893</v>
      </c>
      <c r="BK68" s="18"/>
      <c r="BL68" s="5">
        <v>1</v>
      </c>
      <c r="BM68" s="5">
        <v>25</v>
      </c>
      <c r="BN68" s="5"/>
      <c r="BO68" s="5">
        <v>1</v>
      </c>
      <c r="BP68" s="5">
        <v>0</v>
      </c>
      <c r="BQ68" s="3">
        <v>1</v>
      </c>
      <c r="BR68" s="9">
        <v>0</v>
      </c>
      <c r="BS68" s="3">
        <v>25</v>
      </c>
      <c r="BT68" s="3">
        <v>7.1</v>
      </c>
      <c r="BU68" s="3">
        <v>6.3</v>
      </c>
      <c r="BV68" s="3">
        <v>1.1000000000000001</v>
      </c>
      <c r="BW68" s="3"/>
      <c r="BY68" s="16">
        <v>1</v>
      </c>
      <c r="BZ68" s="3">
        <v>1</v>
      </c>
      <c r="CA68" s="3">
        <v>133</v>
      </c>
      <c r="CB68" s="3">
        <v>60</v>
      </c>
      <c r="CC68" s="4">
        <v>2.4</v>
      </c>
      <c r="CD68" s="27">
        <v>25</v>
      </c>
      <c r="CE68" s="8"/>
      <c r="CF68" s="8"/>
      <c r="CG68" s="3">
        <v>17859</v>
      </c>
      <c r="CH68" s="3">
        <v>1</v>
      </c>
      <c r="CI68" s="3">
        <v>3</v>
      </c>
      <c r="CJ68" s="5">
        <v>46</v>
      </c>
      <c r="CK68" s="57">
        <v>762</v>
      </c>
      <c r="CL68" s="67">
        <f>(CK68/CJ68*100)</f>
        <v>1656.5217391304348</v>
      </c>
      <c r="CM68" s="12">
        <v>1656.5217391304348</v>
      </c>
      <c r="CN68" s="18">
        <f>LN(CL68)</f>
        <v>7.4124753451856424</v>
      </c>
      <c r="CO68" s="18">
        <f>(CL68/CD68)</f>
        <v>66.260869565217391</v>
      </c>
      <c r="CP68" s="62">
        <v>928.8</v>
      </c>
      <c r="CQ68" s="49">
        <f>(CP68/CJ68*100)</f>
        <v>2019.1304347826087</v>
      </c>
      <c r="CR68" s="63">
        <f>(CQ68/CD68)</f>
        <v>80.765217391304347</v>
      </c>
      <c r="CS68" s="5">
        <v>293.79104225676224</v>
      </c>
      <c r="CT68" s="19">
        <f>(CS68/CJ68*100)</f>
        <v>638.67617881904835</v>
      </c>
      <c r="CU68" s="18">
        <f>LN(CT68)</f>
        <v>6.4593975635185625</v>
      </c>
      <c r="CW68" s="40">
        <v>40345</v>
      </c>
      <c r="CX68" s="40"/>
      <c r="CY68" s="40"/>
      <c r="CZ68" s="40"/>
      <c r="DA68" s="19"/>
      <c r="DB68" s="35">
        <v>44272</v>
      </c>
      <c r="DC68" s="35">
        <v>41727</v>
      </c>
      <c r="DD68" s="1">
        <f>(DC68-CW68)</f>
        <v>1382</v>
      </c>
      <c r="DE68" s="3">
        <v>1</v>
      </c>
      <c r="DF68" s="39">
        <v>41727</v>
      </c>
      <c r="DG68" s="3">
        <f>(DF68-CW68)</f>
        <v>1382</v>
      </c>
      <c r="DH68" s="3">
        <v>1</v>
      </c>
      <c r="DI68" s="3">
        <v>1382</v>
      </c>
      <c r="DJ68" s="65">
        <v>1</v>
      </c>
      <c r="DK68" s="65">
        <v>1</v>
      </c>
      <c r="DL68" s="1">
        <v>1</v>
      </c>
      <c r="DM68" s="3" t="s">
        <v>138</v>
      </c>
    </row>
    <row r="69" spans="1:117" s="10" customFormat="1" ht="15.75" x14ac:dyDescent="0.25">
      <c r="A69" s="2">
        <v>2026</v>
      </c>
      <c r="B69" s="3">
        <v>63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1">
        <v>1</v>
      </c>
      <c r="I69" s="3">
        <v>1</v>
      </c>
      <c r="J69" s="3">
        <v>2</v>
      </c>
      <c r="K69" s="3">
        <v>1</v>
      </c>
      <c r="L69" s="3">
        <v>0</v>
      </c>
      <c r="M69" s="3"/>
      <c r="N69" s="3">
        <v>1</v>
      </c>
      <c r="O69" s="3">
        <v>1</v>
      </c>
      <c r="P69" s="3">
        <v>1</v>
      </c>
      <c r="Q69" s="3"/>
      <c r="R69" s="3">
        <v>0</v>
      </c>
      <c r="S69" s="3">
        <v>0</v>
      </c>
      <c r="T69" s="3">
        <v>1</v>
      </c>
      <c r="U69" s="3">
        <v>0</v>
      </c>
      <c r="V69" s="3">
        <v>1</v>
      </c>
      <c r="W69" s="3">
        <v>0</v>
      </c>
      <c r="X69" s="3">
        <v>0</v>
      </c>
      <c r="Y69" s="16">
        <v>0</v>
      </c>
      <c r="Z69" s="3">
        <v>1</v>
      </c>
      <c r="AA69" s="3">
        <v>1</v>
      </c>
      <c r="AB69" s="3">
        <v>1</v>
      </c>
      <c r="AC69" s="3">
        <v>1</v>
      </c>
      <c r="AD69" s="3">
        <v>0</v>
      </c>
      <c r="AE69" s="3">
        <v>1</v>
      </c>
      <c r="AF69" s="3">
        <v>0</v>
      </c>
      <c r="AG69" s="3">
        <v>0</v>
      </c>
      <c r="AH69" s="3">
        <v>30.8</v>
      </c>
      <c r="AI69" s="4">
        <v>2.5</v>
      </c>
      <c r="AJ69" s="3">
        <v>176</v>
      </c>
      <c r="AK69" s="3">
        <v>91</v>
      </c>
      <c r="AL69" s="5">
        <f>(AJ69+2*AK69)/3</f>
        <v>119.33333333333333</v>
      </c>
      <c r="AM69" s="3">
        <v>74</v>
      </c>
      <c r="AN69" s="3">
        <v>1</v>
      </c>
      <c r="AO69" s="3">
        <v>10</v>
      </c>
      <c r="AP69" s="3">
        <v>40</v>
      </c>
      <c r="AQ69" s="3">
        <v>18</v>
      </c>
      <c r="AR69" s="3">
        <v>26</v>
      </c>
      <c r="AS69" s="1">
        <f>(AP69-AQ69)</f>
        <v>22</v>
      </c>
      <c r="AT69" s="7">
        <f>(AS69/AO69)</f>
        <v>2.2000000000000002</v>
      </c>
      <c r="AU69" s="3">
        <v>16</v>
      </c>
      <c r="AV69" s="4">
        <v>7.1999999999999993</v>
      </c>
      <c r="AW69" s="3">
        <v>2.88</v>
      </c>
      <c r="AX69" s="18">
        <f>(AL69*AW69/451)</f>
        <v>0.76203991130820392</v>
      </c>
      <c r="AY69" s="7">
        <f>((AR69-AU69)/AV69)</f>
        <v>1.3888888888888891</v>
      </c>
      <c r="AZ69" s="7">
        <f>((AR69-AU69)*80/AW69)</f>
        <v>277.77777777777777</v>
      </c>
      <c r="BA69" s="7">
        <f>((AL69-AO69)*80/AW69)</f>
        <v>3037.037037037037</v>
      </c>
      <c r="BB69" s="7">
        <f>(AV69/AM69*1000)</f>
        <v>97.297297297297291</v>
      </c>
      <c r="BC69" s="7">
        <f>(AW69*1000/AM69)</f>
        <v>38.918918918918919</v>
      </c>
      <c r="BD69" s="7">
        <f>(BC69*(AL69-AU69)*0.0136)</f>
        <v>54.69405405405405</v>
      </c>
      <c r="BE69" s="7">
        <f>(BC69*(AR69-AO69)*0.0136)</f>
        <v>8.4687567567567559</v>
      </c>
      <c r="BF69" s="18"/>
      <c r="BG69" s="18">
        <f>(AR69/BB69)</f>
        <v>0.26722222222222225</v>
      </c>
      <c r="BH69" s="18">
        <f>(AP69/BB69)</f>
        <v>0.41111111111111115</v>
      </c>
      <c r="BI69" s="18">
        <f>(BB69/AS69)</f>
        <v>4.4226044226044223</v>
      </c>
      <c r="BJ69" s="18">
        <f>(AO69/AU69)</f>
        <v>0.625</v>
      </c>
      <c r="BK69" s="18"/>
      <c r="BL69" s="5">
        <v>0</v>
      </c>
      <c r="BM69" s="5"/>
      <c r="BN69" s="5"/>
      <c r="BO69" s="5"/>
      <c r="BP69" s="5"/>
      <c r="BQ69" s="3">
        <v>1</v>
      </c>
      <c r="BR69" s="9">
        <v>0</v>
      </c>
      <c r="BS69" s="3">
        <v>67.5</v>
      </c>
      <c r="BT69" s="3">
        <v>4.5999999999999996</v>
      </c>
      <c r="BU69" s="3">
        <v>2.9</v>
      </c>
      <c r="BV69" s="3">
        <v>0.98</v>
      </c>
      <c r="BW69" s="3"/>
      <c r="BY69" s="16">
        <v>1</v>
      </c>
      <c r="BZ69" s="3">
        <v>1</v>
      </c>
      <c r="CA69" s="3">
        <v>144</v>
      </c>
      <c r="CB69" s="3">
        <v>30</v>
      </c>
      <c r="CC69" s="4">
        <v>1.6</v>
      </c>
      <c r="CD69" s="27">
        <v>44</v>
      </c>
      <c r="CE69" s="8"/>
      <c r="CF69" s="8"/>
      <c r="CG69" s="3">
        <v>1380</v>
      </c>
      <c r="CH69" s="3">
        <v>1</v>
      </c>
      <c r="CI69" s="3">
        <v>2</v>
      </c>
      <c r="CJ69" s="5">
        <v>51</v>
      </c>
      <c r="CK69" s="57">
        <v>2191</v>
      </c>
      <c r="CL69" s="67">
        <f>(CK69/CJ69*100)</f>
        <v>4296.0784313725489</v>
      </c>
      <c r="CM69" s="12">
        <v>4296.0784313725489</v>
      </c>
      <c r="CN69" s="18">
        <f>LN(CL69)</f>
        <v>8.3654578928592329</v>
      </c>
      <c r="CO69" s="18">
        <f>(CL69/CD69)</f>
        <v>97.638146167557935</v>
      </c>
      <c r="CP69" s="62">
        <v>412.8</v>
      </c>
      <c r="CQ69" s="49">
        <f>(CP69/CJ69*100)</f>
        <v>809.41176470588232</v>
      </c>
      <c r="CR69" s="63">
        <f>(CQ69/CD69)</f>
        <v>18.395721925133689</v>
      </c>
      <c r="CS69" s="5">
        <v>351.68675066771306</v>
      </c>
      <c r="CT69" s="19">
        <f>(CS69/CJ69*100)</f>
        <v>689.58186405433935</v>
      </c>
      <c r="CU69" s="18">
        <f>LN(CT69)</f>
        <v>6.536085419778507</v>
      </c>
      <c r="CW69" s="40">
        <v>40350</v>
      </c>
      <c r="CX69" s="40"/>
      <c r="CY69" s="40"/>
      <c r="CZ69" s="40"/>
      <c r="DA69" s="19"/>
      <c r="DB69" s="35">
        <v>44272</v>
      </c>
      <c r="DC69" s="35">
        <v>44242</v>
      </c>
      <c r="DD69" s="1">
        <f>(DC69-CW69)</f>
        <v>3892</v>
      </c>
      <c r="DE69" s="3">
        <v>0</v>
      </c>
      <c r="DF69" s="3"/>
      <c r="DG69" s="3"/>
      <c r="DH69" s="3">
        <v>0</v>
      </c>
      <c r="DI69" s="3">
        <v>3892</v>
      </c>
      <c r="DJ69" s="65">
        <v>1</v>
      </c>
      <c r="DK69" s="65">
        <v>1</v>
      </c>
      <c r="DL69" s="1">
        <v>1</v>
      </c>
      <c r="DM69" s="3"/>
    </row>
    <row r="70" spans="1:117" s="10" customFormat="1" ht="15.75" x14ac:dyDescent="0.25">
      <c r="A70" s="2">
        <v>2027</v>
      </c>
      <c r="B70" s="3">
        <v>42</v>
      </c>
      <c r="C70" s="3">
        <v>1</v>
      </c>
      <c r="D70" s="3">
        <v>0</v>
      </c>
      <c r="E70" s="3">
        <v>1</v>
      </c>
      <c r="F70" s="3">
        <v>1</v>
      </c>
      <c r="G70" s="3">
        <v>0</v>
      </c>
      <c r="H70" s="1">
        <v>0</v>
      </c>
      <c r="I70" s="3">
        <v>0</v>
      </c>
      <c r="J70" s="3">
        <v>3</v>
      </c>
      <c r="K70" s="3">
        <v>0</v>
      </c>
      <c r="L70" s="3">
        <v>0</v>
      </c>
      <c r="M70" s="3"/>
      <c r="N70" s="3">
        <v>0</v>
      </c>
      <c r="O70" s="3">
        <v>1</v>
      </c>
      <c r="P70" s="3">
        <v>0</v>
      </c>
      <c r="Q70" s="3"/>
      <c r="R70" s="3">
        <v>1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16">
        <v>1</v>
      </c>
      <c r="Z70" s="3">
        <v>2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1</v>
      </c>
      <c r="AH70" s="3">
        <v>22.5</v>
      </c>
      <c r="AI70" s="4">
        <v>2.14</v>
      </c>
      <c r="AJ70" s="3">
        <v>95</v>
      </c>
      <c r="AK70" s="3">
        <v>66</v>
      </c>
      <c r="AL70" s="5">
        <f>(AJ70+2*AK70)/3</f>
        <v>75.666666666666671</v>
      </c>
      <c r="AM70" s="3">
        <v>78</v>
      </c>
      <c r="AN70" s="3">
        <v>2</v>
      </c>
      <c r="AO70" s="3">
        <v>13</v>
      </c>
      <c r="AP70" s="3">
        <v>50</v>
      </c>
      <c r="AQ70" s="3">
        <v>25</v>
      </c>
      <c r="AR70" s="3">
        <v>33</v>
      </c>
      <c r="AS70" s="1">
        <f>(AP70-AQ70)</f>
        <v>25</v>
      </c>
      <c r="AT70" s="7">
        <f>(AS70/AO70)</f>
        <v>1.9230769230769231</v>
      </c>
      <c r="AU70" s="3">
        <v>28</v>
      </c>
      <c r="AV70" s="4">
        <v>3.1457999999999999</v>
      </c>
      <c r="AW70" s="3">
        <v>1.47</v>
      </c>
      <c r="AX70" s="18">
        <f>(AL70*AW70/451)</f>
        <v>0.24662971175166298</v>
      </c>
      <c r="AY70" s="7">
        <f>((AR70-AU70)/AV70)</f>
        <v>1.589420815054994</v>
      </c>
      <c r="AZ70" s="7">
        <f>((AR70-AU70)*80/AW70)</f>
        <v>272.108843537415</v>
      </c>
      <c r="BA70" s="7">
        <f>((AL70-AO70)*80/AW70)</f>
        <v>3410.4308390022679</v>
      </c>
      <c r="BB70" s="7">
        <f>(AV70/AM70*1000)</f>
        <v>40.330769230769235</v>
      </c>
      <c r="BC70" s="7">
        <f>(AW70*1000/AM70)</f>
        <v>18.846153846153847</v>
      </c>
      <c r="BD70" s="7">
        <f>(BC70*(AL70-AU70)*0.0136)</f>
        <v>12.217333333333334</v>
      </c>
      <c r="BE70" s="7">
        <f>(BC70*(AR70-AO70)*0.0136)</f>
        <v>5.1261538461538461</v>
      </c>
      <c r="BF70" s="18"/>
      <c r="BG70" s="18">
        <f>(AR70/BB70)</f>
        <v>0.81823383559031082</v>
      </c>
      <c r="BH70" s="18">
        <f>(AP70/BB70)</f>
        <v>1.2397482357428951</v>
      </c>
      <c r="BI70" s="18">
        <f>(BB70/AS70)</f>
        <v>1.6132307692307695</v>
      </c>
      <c r="BJ70" s="18">
        <f>(AO70/AU70)</f>
        <v>0.4642857142857143</v>
      </c>
      <c r="BK70" s="18"/>
      <c r="BL70" s="5">
        <v>0</v>
      </c>
      <c r="BM70" s="5"/>
      <c r="BN70" s="5"/>
      <c r="BO70" s="5"/>
      <c r="BP70" s="5"/>
      <c r="BQ70" s="3">
        <v>1</v>
      </c>
      <c r="BR70" s="9">
        <v>0</v>
      </c>
      <c r="BS70" s="15">
        <v>10</v>
      </c>
      <c r="BT70" s="3">
        <v>8.6999999999999993</v>
      </c>
      <c r="BU70" s="3">
        <v>7.9</v>
      </c>
      <c r="BV70" s="3">
        <v>0.93</v>
      </c>
      <c r="BW70" s="16">
        <v>4.7</v>
      </c>
      <c r="BY70" s="16">
        <v>1</v>
      </c>
      <c r="BZ70" s="9">
        <v>0</v>
      </c>
      <c r="CA70" s="3">
        <v>136</v>
      </c>
      <c r="CB70" s="3">
        <v>17</v>
      </c>
      <c r="CC70" s="4">
        <v>1</v>
      </c>
      <c r="CD70" s="28">
        <v>90</v>
      </c>
      <c r="CE70" s="8"/>
      <c r="CF70" s="8"/>
      <c r="CG70" s="3">
        <v>1932</v>
      </c>
      <c r="CH70" s="3">
        <v>1</v>
      </c>
      <c r="CI70" s="3">
        <v>2</v>
      </c>
      <c r="CJ70" s="5">
        <v>255</v>
      </c>
      <c r="CK70" s="57">
        <v>3736</v>
      </c>
      <c r="CL70" s="67">
        <f>(CK70/CJ70*100)</f>
        <v>1465.0980392156862</v>
      </c>
      <c r="CM70" s="12">
        <v>1465.0980392156862</v>
      </c>
      <c r="CN70" s="18">
        <f>LN(CL70)</f>
        <v>7.2896774401783988</v>
      </c>
      <c r="CO70" s="18">
        <f>(CL70/CD70)</f>
        <v>16.278867102396514</v>
      </c>
      <c r="CP70" s="62">
        <v>4423.6000000000004</v>
      </c>
      <c r="CQ70" s="49">
        <f>(CP70/CJ70*100)</f>
        <v>1734.7450980392157</v>
      </c>
      <c r="CR70" s="63">
        <f>(CQ70/CD70)</f>
        <v>19.274945533769063</v>
      </c>
      <c r="CS70" s="5">
        <v>3631.5459507342403</v>
      </c>
      <c r="CT70" s="19">
        <f>(CS70/CJ70*100)</f>
        <v>1424.1356669546039</v>
      </c>
      <c r="CU70" s="18">
        <f>LN(CT70)</f>
        <v>7.2613203591716413</v>
      </c>
      <c r="CW70" s="40">
        <v>40352</v>
      </c>
      <c r="CX70" s="40"/>
      <c r="CY70" s="40"/>
      <c r="CZ70" s="40"/>
      <c r="DA70" s="19"/>
      <c r="DB70" s="35">
        <v>44272</v>
      </c>
      <c r="DC70" s="35">
        <v>40986</v>
      </c>
      <c r="DD70" s="1">
        <f>(DC70-CW70)</f>
        <v>634</v>
      </c>
      <c r="DE70" s="3">
        <v>1</v>
      </c>
      <c r="DF70" s="35">
        <v>40986</v>
      </c>
      <c r="DG70" s="19">
        <f>(DF70-CW70)</f>
        <v>634</v>
      </c>
      <c r="DH70" s="19">
        <v>1</v>
      </c>
      <c r="DI70" s="19">
        <v>634</v>
      </c>
      <c r="DJ70" s="66">
        <v>0</v>
      </c>
      <c r="DK70" s="65">
        <v>1</v>
      </c>
      <c r="DL70" s="1">
        <v>0</v>
      </c>
      <c r="DM70" s="3" t="s">
        <v>141</v>
      </c>
    </row>
    <row r="71" spans="1:117" s="10" customFormat="1" ht="15.75" x14ac:dyDescent="0.25">
      <c r="A71" s="2">
        <v>2028</v>
      </c>
      <c r="B71" s="3">
        <v>69</v>
      </c>
      <c r="C71" s="3">
        <v>0</v>
      </c>
      <c r="D71" s="3">
        <v>0</v>
      </c>
      <c r="E71" s="3">
        <v>1</v>
      </c>
      <c r="F71" s="3">
        <v>1</v>
      </c>
      <c r="G71" s="3">
        <v>0</v>
      </c>
      <c r="H71" s="1">
        <v>1</v>
      </c>
      <c r="I71" s="3">
        <v>0</v>
      </c>
      <c r="J71" s="3">
        <v>2</v>
      </c>
      <c r="K71" s="3">
        <v>1</v>
      </c>
      <c r="L71" s="3">
        <v>0</v>
      </c>
      <c r="M71" s="3"/>
      <c r="N71" s="3">
        <v>1</v>
      </c>
      <c r="O71" s="3">
        <v>0</v>
      </c>
      <c r="P71" s="3">
        <v>0</v>
      </c>
      <c r="Q71" s="3"/>
      <c r="R71" s="3">
        <v>1</v>
      </c>
      <c r="S71" s="3">
        <v>0</v>
      </c>
      <c r="T71" s="3">
        <v>1</v>
      </c>
      <c r="U71" s="3">
        <v>0</v>
      </c>
      <c r="V71" s="3">
        <v>0</v>
      </c>
      <c r="W71" s="3">
        <v>0</v>
      </c>
      <c r="X71" s="3">
        <v>0</v>
      </c>
      <c r="Y71" s="16">
        <v>1</v>
      </c>
      <c r="Z71" s="3">
        <v>1</v>
      </c>
      <c r="AA71" s="3">
        <v>1</v>
      </c>
      <c r="AB71" s="3">
        <v>1</v>
      </c>
      <c r="AC71" s="3">
        <v>1</v>
      </c>
      <c r="AD71" s="3">
        <v>0</v>
      </c>
      <c r="AE71" s="3">
        <v>1</v>
      </c>
      <c r="AF71" s="3">
        <v>0</v>
      </c>
      <c r="AG71" s="3">
        <v>2</v>
      </c>
      <c r="AH71" s="3">
        <v>26</v>
      </c>
      <c r="AI71" s="4">
        <v>1.86</v>
      </c>
      <c r="AJ71" s="3">
        <v>96</v>
      </c>
      <c r="AK71" s="3">
        <v>59</v>
      </c>
      <c r="AL71" s="5">
        <f>(AJ71+2*AK71)/3</f>
        <v>71.333333333333329</v>
      </c>
      <c r="AM71" s="3">
        <v>55</v>
      </c>
      <c r="AN71" s="3">
        <v>1</v>
      </c>
      <c r="AO71" s="3">
        <v>10</v>
      </c>
      <c r="AP71" s="3">
        <v>65</v>
      </c>
      <c r="AQ71" s="3">
        <v>24</v>
      </c>
      <c r="AR71" s="3">
        <v>37</v>
      </c>
      <c r="AS71" s="1">
        <f>(AP71-AQ71)</f>
        <v>41</v>
      </c>
      <c r="AT71" s="7">
        <f>(AS71/AO71)</f>
        <v>4.0999999999999996</v>
      </c>
      <c r="AU71" s="3">
        <v>27</v>
      </c>
      <c r="AV71" s="4">
        <v>3.5339999999999998</v>
      </c>
      <c r="AW71" s="3">
        <v>1.9</v>
      </c>
      <c r="AX71" s="18">
        <f>(AL71*AW71/451)</f>
        <v>0.30051736881005175</v>
      </c>
      <c r="AY71" s="7">
        <f>((AR71-AU71)/AV71)</f>
        <v>2.8296547821165818</v>
      </c>
      <c r="AZ71" s="7">
        <f>((AR71-AU71)*80/AW71)</f>
        <v>421.0526315789474</v>
      </c>
      <c r="BA71" s="7">
        <f>((AL71-AO71)*80/AW71)</f>
        <v>2582.4561403508769</v>
      </c>
      <c r="BB71" s="7">
        <f>(AV71/AM71*1000)</f>
        <v>64.25454545454545</v>
      </c>
      <c r="BC71" s="7">
        <f>(AW71*1000/AM71)</f>
        <v>34.545454545454547</v>
      </c>
      <c r="BD71" s="7">
        <f>(BC71*(AL71-AU71)*0.0136)</f>
        <v>20.828606060606059</v>
      </c>
      <c r="BE71" s="7">
        <f>(BC71*(AR71-AO71)*0.0136)</f>
        <v>12.685090909090908</v>
      </c>
      <c r="BF71" s="18"/>
      <c r="BG71" s="18">
        <f>(AR71/BB71)</f>
        <v>0.57583474816072444</v>
      </c>
      <c r="BH71" s="18">
        <f>(AP71/BB71)</f>
        <v>1.0116015846066782</v>
      </c>
      <c r="BI71" s="18">
        <f>(BB71/AS71)</f>
        <v>1.5671840354767184</v>
      </c>
      <c r="BJ71" s="18">
        <f>(AO71/AU71)</f>
        <v>0.37037037037037035</v>
      </c>
      <c r="BK71" s="18"/>
      <c r="BL71" s="5">
        <v>0</v>
      </c>
      <c r="BM71" s="5"/>
      <c r="BN71" s="5"/>
      <c r="BO71" s="5"/>
      <c r="BP71" s="5"/>
      <c r="BQ71" s="3">
        <v>1</v>
      </c>
      <c r="BR71" s="9">
        <v>0</v>
      </c>
      <c r="BS71" s="3">
        <v>35</v>
      </c>
      <c r="BT71" s="3">
        <v>5.8</v>
      </c>
      <c r="BU71" s="3">
        <v>4.8</v>
      </c>
      <c r="BV71" s="3">
        <v>1.1000000000000001</v>
      </c>
      <c r="BW71" s="3">
        <v>4.5999999999999996</v>
      </c>
      <c r="BY71" s="3">
        <v>1</v>
      </c>
      <c r="BZ71" s="3">
        <v>1</v>
      </c>
      <c r="CA71" s="3">
        <v>143</v>
      </c>
      <c r="CB71" s="3">
        <v>15</v>
      </c>
      <c r="CC71" s="4">
        <v>1.3</v>
      </c>
      <c r="CD71" s="27">
        <v>69</v>
      </c>
      <c r="CE71" s="8"/>
      <c r="CF71" s="8"/>
      <c r="CG71" s="3">
        <v>6396</v>
      </c>
      <c r="CH71" s="3">
        <v>1</v>
      </c>
      <c r="CI71" s="3">
        <v>3</v>
      </c>
      <c r="CJ71" s="5">
        <v>162</v>
      </c>
      <c r="CK71" s="57">
        <v>2839</v>
      </c>
      <c r="CL71" s="67">
        <f>(CK71/CJ71*100)</f>
        <v>1752.4691358024691</v>
      </c>
      <c r="CM71" s="12">
        <v>1752.4691358024691</v>
      </c>
      <c r="CN71" s="18">
        <f>LN(CL71)</f>
        <v>7.468781007228678</v>
      </c>
      <c r="CO71" s="18">
        <f>(CL71/CD71)</f>
        <v>25.398103417427087</v>
      </c>
      <c r="CP71" s="62">
        <v>10220</v>
      </c>
      <c r="CQ71" s="49">
        <f>(CP71/CJ71*100)</f>
        <v>6308.641975308642</v>
      </c>
      <c r="CR71" s="63">
        <f>(CQ71/CD71)</f>
        <v>91.429593845052779</v>
      </c>
      <c r="CS71" s="5">
        <v>3114.5119692077005</v>
      </c>
      <c r="CT71" s="19">
        <f>(CS71/CJ71*100)</f>
        <v>1922.5382525973459</v>
      </c>
      <c r="CU71" s="18">
        <f>LN(CT71)</f>
        <v>7.561401598501666</v>
      </c>
      <c r="CW71" s="40">
        <v>40371</v>
      </c>
      <c r="CX71" s="40"/>
      <c r="CY71" s="40"/>
      <c r="CZ71" s="40"/>
      <c r="DA71" s="19"/>
      <c r="DB71" s="35">
        <v>44272</v>
      </c>
      <c r="DC71" s="35">
        <v>44270</v>
      </c>
      <c r="DD71" s="1">
        <f>(DC71-CW71)</f>
        <v>3899</v>
      </c>
      <c r="DE71" s="3">
        <v>0</v>
      </c>
      <c r="DF71" s="3"/>
      <c r="DG71" s="3"/>
      <c r="DH71" s="3">
        <v>0</v>
      </c>
      <c r="DI71" s="3">
        <v>3899</v>
      </c>
      <c r="DJ71" s="65">
        <v>1</v>
      </c>
      <c r="DK71" s="65">
        <v>1</v>
      </c>
      <c r="DL71" s="1">
        <v>1</v>
      </c>
      <c r="DM71" s="3"/>
    </row>
    <row r="72" spans="1:117" s="10" customFormat="1" ht="15.75" x14ac:dyDescent="0.25">
      <c r="A72" s="2">
        <v>2029</v>
      </c>
      <c r="B72" s="3">
        <v>58</v>
      </c>
      <c r="C72" s="3">
        <v>0</v>
      </c>
      <c r="D72" s="3">
        <v>0</v>
      </c>
      <c r="E72" s="3">
        <v>1</v>
      </c>
      <c r="F72" s="3">
        <v>1</v>
      </c>
      <c r="G72" s="3">
        <v>0</v>
      </c>
      <c r="H72" s="1">
        <v>1</v>
      </c>
      <c r="I72" s="3">
        <v>1</v>
      </c>
      <c r="J72" s="3">
        <v>2</v>
      </c>
      <c r="K72" s="3">
        <v>1</v>
      </c>
      <c r="L72" s="3">
        <v>1</v>
      </c>
      <c r="M72" s="3"/>
      <c r="N72" s="3">
        <v>1</v>
      </c>
      <c r="O72" s="3">
        <v>0</v>
      </c>
      <c r="P72" s="3">
        <v>1</v>
      </c>
      <c r="Q72" s="3"/>
      <c r="R72" s="3">
        <v>0</v>
      </c>
      <c r="S72" s="3">
        <v>0</v>
      </c>
      <c r="T72" s="3">
        <v>1</v>
      </c>
      <c r="U72" s="3">
        <v>0</v>
      </c>
      <c r="V72" s="3">
        <v>1</v>
      </c>
      <c r="W72" s="3">
        <v>0</v>
      </c>
      <c r="X72" s="3">
        <v>0</v>
      </c>
      <c r="Y72" s="3">
        <v>0</v>
      </c>
      <c r="Z72" s="3">
        <v>1</v>
      </c>
      <c r="AA72" s="3">
        <v>1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28</v>
      </c>
      <c r="AI72" s="4">
        <v>2.15</v>
      </c>
      <c r="AJ72" s="3">
        <v>118</v>
      </c>
      <c r="AK72" s="3">
        <v>80</v>
      </c>
      <c r="AL72" s="5">
        <f>(AJ72+2*AK72)/3</f>
        <v>92.666666666666671</v>
      </c>
      <c r="AM72" s="3">
        <v>76</v>
      </c>
      <c r="AN72" s="3">
        <v>1</v>
      </c>
      <c r="AO72" s="3">
        <v>4</v>
      </c>
      <c r="AP72" s="3">
        <v>20</v>
      </c>
      <c r="AQ72" s="3">
        <v>10</v>
      </c>
      <c r="AR72" s="3">
        <v>13</v>
      </c>
      <c r="AS72" s="1">
        <f>(AP72-AQ72)</f>
        <v>10</v>
      </c>
      <c r="AT72" s="7">
        <f>(AS72/AO72)</f>
        <v>2.5</v>
      </c>
      <c r="AU72" s="3">
        <v>8</v>
      </c>
      <c r="AV72" s="4">
        <v>3.0959999999999996</v>
      </c>
      <c r="AW72" s="3">
        <v>1.44</v>
      </c>
      <c r="AX72" s="18">
        <f>(AL72*AW72/451)</f>
        <v>0.2958758314855876</v>
      </c>
      <c r="AY72" s="7">
        <f>((AR72-AU72)/AV72)</f>
        <v>1.6149870801033595</v>
      </c>
      <c r="AZ72" s="7">
        <f>((AR72-AU72)*80/AW72)</f>
        <v>277.77777777777777</v>
      </c>
      <c r="BA72" s="7">
        <f>((AL72-AO72)*80/AW72)</f>
        <v>4925.9259259259261</v>
      </c>
      <c r="BB72" s="7">
        <f>(AV72/AM72*1000)</f>
        <v>40.736842105263158</v>
      </c>
      <c r="BC72" s="7">
        <f>(AW72*1000/AM72)</f>
        <v>18.94736842105263</v>
      </c>
      <c r="BD72" s="7">
        <f>(BC72*(AL72-AU72)*0.0136)</f>
        <v>21.817263157894732</v>
      </c>
      <c r="BE72" s="7">
        <f>(BC72*(AR72-AO72)*0.0136)</f>
        <v>2.3191578947368416</v>
      </c>
      <c r="BF72" s="18"/>
      <c r="BG72" s="18">
        <f>(AR72/BB72)</f>
        <v>0.31912144702842377</v>
      </c>
      <c r="BH72" s="18">
        <f>(AP72/BB72)</f>
        <v>0.49095607235142119</v>
      </c>
      <c r="BI72" s="18">
        <f>(BB72/AS72)</f>
        <v>4.0736842105263156</v>
      </c>
      <c r="BJ72" s="18">
        <f>(AO72/AU72)</f>
        <v>0.5</v>
      </c>
      <c r="BK72" s="18"/>
      <c r="BL72" s="5">
        <v>0</v>
      </c>
      <c r="BM72" s="5"/>
      <c r="BN72" s="5"/>
      <c r="BO72" s="5"/>
      <c r="BP72" s="5"/>
      <c r="BQ72" s="3">
        <v>1</v>
      </c>
      <c r="BR72" s="9">
        <v>0</v>
      </c>
      <c r="BS72" s="3">
        <v>57.5</v>
      </c>
      <c r="BT72" s="3">
        <v>4.3</v>
      </c>
      <c r="BU72" s="3">
        <v>3.1</v>
      </c>
      <c r="BV72" s="3">
        <v>1.1000000000000001</v>
      </c>
      <c r="BW72" s="3"/>
      <c r="BY72" s="3">
        <v>1</v>
      </c>
      <c r="BZ72" s="3">
        <v>0</v>
      </c>
      <c r="CA72" s="3">
        <v>139</v>
      </c>
      <c r="CB72" s="3">
        <v>39</v>
      </c>
      <c r="CC72" s="4">
        <v>1.8</v>
      </c>
      <c r="CD72" s="27">
        <v>39</v>
      </c>
      <c r="CE72" s="8"/>
      <c r="CF72" s="8"/>
      <c r="CG72" s="3">
        <v>1495</v>
      </c>
      <c r="CH72" s="3">
        <v>1</v>
      </c>
      <c r="CI72" s="3">
        <v>2</v>
      </c>
      <c r="CJ72" s="5">
        <v>316</v>
      </c>
      <c r="CK72" s="42">
        <v>3193</v>
      </c>
      <c r="CL72" s="67">
        <f>(CK72/CJ72*100)</f>
        <v>1010.4430379746835</v>
      </c>
      <c r="CM72" s="12">
        <v>1010.4430379746835</v>
      </c>
      <c r="CN72" s="18">
        <f>LN(CL72)</f>
        <v>6.9181441651159616</v>
      </c>
      <c r="CO72" s="18">
        <f>(CL72/CD72)</f>
        <v>25.908795845504706</v>
      </c>
      <c r="CP72" s="62">
        <v>2881.6</v>
      </c>
      <c r="CQ72" s="49">
        <f>(CP72/CJ72*100)</f>
        <v>911.89873417721503</v>
      </c>
      <c r="CR72" s="63">
        <f>(CQ72/CD72)</f>
        <v>23.382018825056797</v>
      </c>
      <c r="CS72" s="5">
        <v>1867.6616261266877</v>
      </c>
      <c r="CT72" s="19">
        <f>(CS72/CJ72*100)</f>
        <v>591.03216016667329</v>
      </c>
      <c r="CU72" s="18">
        <f>LN(CT72)</f>
        <v>6.3818704324512465</v>
      </c>
      <c r="CW72" s="40">
        <v>40371</v>
      </c>
      <c r="CX72" s="40"/>
      <c r="CY72" s="40"/>
      <c r="CZ72" s="40"/>
      <c r="DA72" s="19"/>
      <c r="DB72" s="35">
        <v>44272</v>
      </c>
      <c r="DC72" s="35">
        <v>42467</v>
      </c>
      <c r="DD72" s="1">
        <f>(DC72-CW72)</f>
        <v>2096</v>
      </c>
      <c r="DE72" s="3">
        <v>1</v>
      </c>
      <c r="DF72" s="35">
        <v>42467</v>
      </c>
      <c r="DG72" s="19">
        <f>(DF72-CW72)</f>
        <v>2096</v>
      </c>
      <c r="DH72" s="19">
        <v>1</v>
      </c>
      <c r="DI72" s="19">
        <v>2096</v>
      </c>
      <c r="DJ72" s="66">
        <v>0</v>
      </c>
      <c r="DK72" s="66">
        <v>0</v>
      </c>
      <c r="DL72" s="1">
        <v>1</v>
      </c>
      <c r="DM72" s="3" t="s">
        <v>143</v>
      </c>
    </row>
    <row r="73" spans="1:117" s="10" customFormat="1" ht="15.75" x14ac:dyDescent="0.25">
      <c r="A73" s="2">
        <v>2030</v>
      </c>
      <c r="B73" s="3">
        <v>69</v>
      </c>
      <c r="C73" s="3">
        <v>0</v>
      </c>
      <c r="D73" s="3">
        <v>1</v>
      </c>
      <c r="E73" s="3">
        <v>1</v>
      </c>
      <c r="F73" s="3">
        <v>1</v>
      </c>
      <c r="G73" s="3">
        <v>1</v>
      </c>
      <c r="H73" s="1">
        <v>0</v>
      </c>
      <c r="I73" s="3">
        <v>1</v>
      </c>
      <c r="J73" s="3">
        <v>2</v>
      </c>
      <c r="K73" s="3">
        <v>1</v>
      </c>
      <c r="L73" s="3">
        <v>0</v>
      </c>
      <c r="M73" s="3"/>
      <c r="N73" s="3">
        <v>0</v>
      </c>
      <c r="O73" s="3">
        <v>1</v>
      </c>
      <c r="P73" s="3">
        <v>1</v>
      </c>
      <c r="Q73" s="3">
        <v>0</v>
      </c>
      <c r="R73" s="3">
        <v>0</v>
      </c>
      <c r="S73" s="3">
        <v>1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37</v>
      </c>
      <c r="AI73" s="4">
        <v>2.17</v>
      </c>
      <c r="AJ73" s="3">
        <v>148</v>
      </c>
      <c r="AK73" s="3">
        <v>59</v>
      </c>
      <c r="AL73" s="5">
        <f>(AJ73+2*AK73)/3</f>
        <v>88.666666666666671</v>
      </c>
      <c r="AM73" s="3">
        <v>72</v>
      </c>
      <c r="AN73" s="3">
        <v>1</v>
      </c>
      <c r="AO73" s="3">
        <v>8</v>
      </c>
      <c r="AP73" s="3">
        <v>35</v>
      </c>
      <c r="AQ73" s="3">
        <v>16</v>
      </c>
      <c r="AR73" s="3">
        <v>22</v>
      </c>
      <c r="AS73" s="1">
        <f>(AP73-AQ73)</f>
        <v>19</v>
      </c>
      <c r="AT73" s="7">
        <f>(AS73/AO73)</f>
        <v>2.375</v>
      </c>
      <c r="AU73" s="3">
        <v>16</v>
      </c>
      <c r="AV73" s="4">
        <v>5.0994999999999999</v>
      </c>
      <c r="AW73" s="3">
        <v>2.35</v>
      </c>
      <c r="AX73" s="18">
        <f>(AL73*AW73/451)</f>
        <v>0.46201034737620106</v>
      </c>
      <c r="AY73" s="7">
        <f>((AR73-AU73)/AV73)</f>
        <v>1.1765859397980194</v>
      </c>
      <c r="AZ73" s="7">
        <f>((AR73-AU73)*80/AW73)</f>
        <v>204.25531914893617</v>
      </c>
      <c r="BA73" s="7">
        <f>((AL73-AO73)*80/AW73)</f>
        <v>2746.0992907801419</v>
      </c>
      <c r="BB73" s="7">
        <f>(AV73/AM73*1000)</f>
        <v>70.826388888888886</v>
      </c>
      <c r="BC73" s="7">
        <f>(AW73*1000/AM73)</f>
        <v>32.638888888888886</v>
      </c>
      <c r="BD73" s="7">
        <f>(BC73*(AL73-AU73)*0.0136)</f>
        <v>32.255925925925922</v>
      </c>
      <c r="BE73" s="7">
        <f>(BC73*(AR73-AO73)*0.0136)</f>
        <v>6.2144444444444433</v>
      </c>
      <c r="BF73" s="18">
        <v>2.81</v>
      </c>
      <c r="BG73" s="18">
        <f>(AR73/BB73)</f>
        <v>0.31061868810667714</v>
      </c>
      <c r="BH73" s="18">
        <f>(AP73/BB73)</f>
        <v>0.4941660947151682</v>
      </c>
      <c r="BI73" s="18">
        <f>(BB73/AS73)</f>
        <v>3.7277046783625729</v>
      </c>
      <c r="BJ73" s="18">
        <f>(AO73/AU73)</f>
        <v>0.5</v>
      </c>
      <c r="BK73" s="18"/>
      <c r="BL73" s="5">
        <v>1</v>
      </c>
      <c r="BM73" s="5">
        <v>18</v>
      </c>
      <c r="BN73" s="5"/>
      <c r="BO73" s="5">
        <v>0</v>
      </c>
      <c r="BP73" s="5">
        <v>0</v>
      </c>
      <c r="BQ73" s="3">
        <v>1</v>
      </c>
      <c r="BR73" s="9">
        <v>0</v>
      </c>
      <c r="BS73" s="3">
        <v>42.5</v>
      </c>
      <c r="BT73" s="3">
        <v>5.6</v>
      </c>
      <c r="BU73" s="3">
        <v>4.4000000000000004</v>
      </c>
      <c r="BV73" s="3">
        <v>0.8</v>
      </c>
      <c r="BW73" s="3">
        <v>3.8</v>
      </c>
      <c r="BY73" s="3">
        <v>0</v>
      </c>
      <c r="BZ73" s="3">
        <v>1</v>
      </c>
      <c r="CA73" s="3">
        <v>140</v>
      </c>
      <c r="CB73" s="3">
        <v>18</v>
      </c>
      <c r="CC73" s="4">
        <v>1.1000000000000001</v>
      </c>
      <c r="CD73" s="27">
        <v>49</v>
      </c>
      <c r="CE73" s="8"/>
      <c r="CF73" s="8"/>
      <c r="CG73" s="3">
        <v>1076</v>
      </c>
      <c r="CH73" s="3">
        <v>1</v>
      </c>
      <c r="CI73" s="3">
        <v>2</v>
      </c>
      <c r="CJ73" s="5">
        <v>249</v>
      </c>
      <c r="CK73" s="57">
        <v>2017</v>
      </c>
      <c r="CL73" s="67">
        <f>(CK73/CJ73*100)</f>
        <v>810.04016064257019</v>
      </c>
      <c r="CM73" s="12">
        <v>810.04016064257019</v>
      </c>
      <c r="CN73" s="18">
        <f>LN(CL73)</f>
        <v>6.697083827477595</v>
      </c>
      <c r="CO73" s="18">
        <f>(CL73/CD73)</f>
        <v>16.531431849848371</v>
      </c>
      <c r="CP73" s="62">
        <v>1234.4000000000001</v>
      </c>
      <c r="CQ73" s="49">
        <f>(CP73/CJ73*100)</f>
        <v>495.74297188755025</v>
      </c>
      <c r="CR73" s="63">
        <f>(CQ73/CD73)</f>
        <v>10.117203507909188</v>
      </c>
      <c r="CS73" s="5">
        <v>2875.4191207547747</v>
      </c>
      <c r="CT73" s="19">
        <f>(CS73/CJ73*100)</f>
        <v>1154.7867954838453</v>
      </c>
      <c r="CU73" s="18">
        <f>LN(CT73)</f>
        <v>7.0516710132618936</v>
      </c>
      <c r="CW73" s="40">
        <v>40373</v>
      </c>
      <c r="CX73" s="40"/>
      <c r="CY73" s="40"/>
      <c r="CZ73" s="40"/>
      <c r="DA73" s="19"/>
      <c r="DB73" s="35">
        <v>44272</v>
      </c>
      <c r="DC73" s="35">
        <v>44271</v>
      </c>
      <c r="DD73" s="1">
        <f>(DC73-CW73)</f>
        <v>3898</v>
      </c>
      <c r="DE73" s="3">
        <v>0</v>
      </c>
      <c r="DF73" s="3"/>
      <c r="DG73" s="3"/>
      <c r="DH73" s="3">
        <v>0</v>
      </c>
      <c r="DI73" s="3">
        <v>3898</v>
      </c>
      <c r="DJ73" s="66">
        <v>0</v>
      </c>
      <c r="DK73" s="66">
        <v>0</v>
      </c>
      <c r="DL73" s="1">
        <v>0</v>
      </c>
      <c r="DM73" s="3"/>
    </row>
    <row r="74" spans="1:117" s="10" customFormat="1" ht="15.75" x14ac:dyDescent="0.25">
      <c r="A74" s="2">
        <v>2031</v>
      </c>
      <c r="B74" s="3">
        <v>63</v>
      </c>
      <c r="C74" s="3">
        <v>0</v>
      </c>
      <c r="D74" s="3">
        <v>0</v>
      </c>
      <c r="E74" s="3">
        <v>1</v>
      </c>
      <c r="F74" s="3">
        <v>1</v>
      </c>
      <c r="G74" s="3">
        <v>0</v>
      </c>
      <c r="H74" s="1">
        <v>1</v>
      </c>
      <c r="I74" s="3">
        <v>0</v>
      </c>
      <c r="J74" s="3">
        <v>3</v>
      </c>
      <c r="K74" s="3">
        <v>1</v>
      </c>
      <c r="L74" s="3">
        <v>0</v>
      </c>
      <c r="M74" s="3"/>
      <c r="N74" s="3">
        <v>1</v>
      </c>
      <c r="O74" s="3">
        <v>0</v>
      </c>
      <c r="P74" s="3">
        <v>1</v>
      </c>
      <c r="Q74" s="3"/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1</v>
      </c>
      <c r="Z74" s="3">
        <v>0</v>
      </c>
      <c r="AA74" s="3">
        <v>1</v>
      </c>
      <c r="AB74" s="3">
        <v>1</v>
      </c>
      <c r="AC74" s="3">
        <v>1</v>
      </c>
      <c r="AD74" s="3">
        <v>0</v>
      </c>
      <c r="AE74" s="3">
        <v>1</v>
      </c>
      <c r="AF74" s="3">
        <v>0</v>
      </c>
      <c r="AG74" s="3">
        <v>2</v>
      </c>
      <c r="AH74" s="3">
        <v>29.5</v>
      </c>
      <c r="AI74" s="4">
        <v>2.09</v>
      </c>
      <c r="AJ74" s="3">
        <v>120</v>
      </c>
      <c r="AK74" s="3">
        <v>74</v>
      </c>
      <c r="AL74" s="5">
        <f>(AJ74+2*AK74)/3</f>
        <v>89.333333333333329</v>
      </c>
      <c r="AM74" s="3">
        <v>103</v>
      </c>
      <c r="AN74" s="3">
        <v>1</v>
      </c>
      <c r="AO74" s="3">
        <v>11</v>
      </c>
      <c r="AP74" s="3">
        <v>35</v>
      </c>
      <c r="AQ74" s="3">
        <v>17</v>
      </c>
      <c r="AR74" s="3">
        <v>27</v>
      </c>
      <c r="AS74" s="1">
        <f>(AP74-AQ74)</f>
        <v>18</v>
      </c>
      <c r="AT74" s="7">
        <f>(AS74/AO74)</f>
        <v>1.6363636363636365</v>
      </c>
      <c r="AU74" s="3">
        <v>20</v>
      </c>
      <c r="AV74" s="4">
        <v>5.83</v>
      </c>
      <c r="AW74" s="3">
        <v>2.79</v>
      </c>
      <c r="AX74" s="18">
        <f>(AL74*AW74/451)</f>
        <v>0.55263858093126383</v>
      </c>
      <c r="AY74" s="7">
        <f>((AR74-AU74)/AV74)</f>
        <v>1.2006861063464838</v>
      </c>
      <c r="AZ74" s="7">
        <f>((AR74-AU74)*80/AW74)</f>
        <v>200.71684587813621</v>
      </c>
      <c r="BA74" s="7">
        <f>((AL74-AO74)*80/AW74)</f>
        <v>2246.117084826762</v>
      </c>
      <c r="BB74" s="7">
        <f>(AV74/AM74*1000)</f>
        <v>56.601941747572816</v>
      </c>
      <c r="BC74" s="7">
        <f>(AW74*1000/AM74)</f>
        <v>27.087378640776699</v>
      </c>
      <c r="BD74" s="7">
        <f>(BC74*(AL74-AU74)*0.0136)</f>
        <v>25.541592233009705</v>
      </c>
      <c r="BE74" s="7">
        <f>(BC74*(AR74-AO74)*0.0136)</f>
        <v>5.894213592233009</v>
      </c>
      <c r="BF74" s="18">
        <v>2.25</v>
      </c>
      <c r="BG74" s="18">
        <f>(AR74/BB74)</f>
        <v>0.47701543739279589</v>
      </c>
      <c r="BH74" s="18">
        <f>(AP74/BB74)</f>
        <v>0.61835334476843906</v>
      </c>
      <c r="BI74" s="18">
        <f>(BB74/AS74)</f>
        <v>3.144552319309601</v>
      </c>
      <c r="BJ74" s="18">
        <f>(AO74/AU74)</f>
        <v>0.55000000000000004</v>
      </c>
      <c r="BK74" s="18"/>
      <c r="BL74" s="5">
        <v>1</v>
      </c>
      <c r="BM74" s="5">
        <v>16</v>
      </c>
      <c r="BN74" s="5"/>
      <c r="BO74" s="5">
        <v>3</v>
      </c>
      <c r="BP74" s="5">
        <v>0</v>
      </c>
      <c r="BQ74" s="3">
        <v>1</v>
      </c>
      <c r="BR74" s="9">
        <v>0</v>
      </c>
      <c r="BS74" s="3">
        <v>35</v>
      </c>
      <c r="BT74" s="3">
        <v>5.7</v>
      </c>
      <c r="BU74" s="3">
        <v>5.2</v>
      </c>
      <c r="BV74" s="3">
        <v>1.1000000000000001</v>
      </c>
      <c r="BW74" s="3">
        <v>4.4000000000000004</v>
      </c>
      <c r="BY74" s="3">
        <v>1</v>
      </c>
      <c r="BZ74" s="3">
        <v>0</v>
      </c>
      <c r="CA74" s="3">
        <v>136</v>
      </c>
      <c r="CB74" s="3">
        <v>43</v>
      </c>
      <c r="CC74" s="4">
        <v>2</v>
      </c>
      <c r="CD74" s="27">
        <v>34</v>
      </c>
      <c r="CE74" s="8"/>
      <c r="CF74" s="8"/>
      <c r="CG74" s="3">
        <v>1971</v>
      </c>
      <c r="CH74" s="3">
        <v>1</v>
      </c>
      <c r="CI74" s="3">
        <v>2</v>
      </c>
      <c r="CJ74" s="5">
        <v>49</v>
      </c>
      <c r="CK74" s="57">
        <v>441</v>
      </c>
      <c r="CL74" s="67">
        <f>(CK74/CJ74*100)</f>
        <v>900</v>
      </c>
      <c r="CM74" s="12">
        <v>900</v>
      </c>
      <c r="CN74" s="18">
        <f>LN(CL74)</f>
        <v>6.8023947633243109</v>
      </c>
      <c r="CO74" s="18">
        <f>(CL74/CD74)</f>
        <v>26.470588235294116</v>
      </c>
      <c r="CP74" s="62">
        <v>383.9</v>
      </c>
      <c r="CQ74" s="49">
        <f>(CP74/CJ74*100)</f>
        <v>783.46938775510205</v>
      </c>
      <c r="CR74" s="63">
        <f>(CQ74/CD74)</f>
        <v>23.043217286914768</v>
      </c>
      <c r="CS74" s="5">
        <v>646.50714849008523</v>
      </c>
      <c r="CT74" s="19">
        <f>(CS74/CJ74*100)</f>
        <v>1319.4023438573167</v>
      </c>
      <c r="CU74" s="18">
        <f>LN(CT74)</f>
        <v>7.1849341432441554</v>
      </c>
      <c r="CW74" s="40">
        <v>40373</v>
      </c>
      <c r="CX74" s="40"/>
      <c r="CY74" s="40"/>
      <c r="CZ74" s="40"/>
      <c r="DA74" s="19"/>
      <c r="DB74" s="35">
        <v>44272</v>
      </c>
      <c r="DC74" s="35">
        <v>41156</v>
      </c>
      <c r="DD74" s="1">
        <f>(DC74-CW74)</f>
        <v>783</v>
      </c>
      <c r="DE74" s="3">
        <v>1</v>
      </c>
      <c r="DF74" s="35">
        <v>41156</v>
      </c>
      <c r="DG74" s="19">
        <f>(DF74-CW74)</f>
        <v>783</v>
      </c>
      <c r="DH74" s="19">
        <v>1</v>
      </c>
      <c r="DI74" s="19">
        <v>783</v>
      </c>
      <c r="DJ74" s="66">
        <v>0</v>
      </c>
      <c r="DK74" s="66">
        <v>0</v>
      </c>
      <c r="DL74" s="1">
        <v>1</v>
      </c>
      <c r="DM74" s="3" t="s">
        <v>141</v>
      </c>
    </row>
    <row r="75" spans="1:117" s="10" customFormat="1" ht="15.75" x14ac:dyDescent="0.25">
      <c r="A75" s="2">
        <v>2032</v>
      </c>
      <c r="B75" s="3">
        <v>52</v>
      </c>
      <c r="C75" s="3">
        <v>1</v>
      </c>
      <c r="D75" s="3">
        <v>0</v>
      </c>
      <c r="E75" s="3">
        <v>1</v>
      </c>
      <c r="F75" s="3">
        <v>1</v>
      </c>
      <c r="G75" s="3">
        <v>1</v>
      </c>
      <c r="H75" s="1">
        <v>0</v>
      </c>
      <c r="I75" s="3">
        <v>0</v>
      </c>
      <c r="J75" s="3">
        <v>3</v>
      </c>
      <c r="K75" s="3">
        <v>1</v>
      </c>
      <c r="L75" s="3">
        <v>1</v>
      </c>
      <c r="M75" s="3"/>
      <c r="N75" s="3">
        <v>0</v>
      </c>
      <c r="O75" s="3">
        <v>0</v>
      </c>
      <c r="P75" s="3">
        <v>0</v>
      </c>
      <c r="Q75" s="3"/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</v>
      </c>
      <c r="Z75" s="3">
        <v>2</v>
      </c>
      <c r="AA75" s="3">
        <v>1</v>
      </c>
      <c r="AB75" s="3">
        <v>1</v>
      </c>
      <c r="AC75" s="3">
        <v>0</v>
      </c>
      <c r="AD75" s="3">
        <v>0</v>
      </c>
      <c r="AE75" s="3">
        <v>0</v>
      </c>
      <c r="AF75" s="3">
        <v>0</v>
      </c>
      <c r="AG75" s="3">
        <v>2</v>
      </c>
      <c r="AH75" s="9">
        <v>24.5</v>
      </c>
      <c r="AI75" s="11">
        <v>1.9</v>
      </c>
      <c r="AJ75" s="3">
        <v>110</v>
      </c>
      <c r="AK75" s="3">
        <v>83</v>
      </c>
      <c r="AL75" s="5">
        <f>(AJ75+2*AK75)/3</f>
        <v>92</v>
      </c>
      <c r="AM75" s="3">
        <v>84</v>
      </c>
      <c r="AN75" s="3">
        <v>1</v>
      </c>
      <c r="AO75" s="9">
        <v>8</v>
      </c>
      <c r="AP75" s="3">
        <v>41</v>
      </c>
      <c r="AQ75" s="3">
        <v>23</v>
      </c>
      <c r="AR75" s="9">
        <v>28</v>
      </c>
      <c r="AS75" s="1">
        <f>(AP75-AQ75)</f>
        <v>18</v>
      </c>
      <c r="AT75" s="7">
        <f>(AS75/AO75)</f>
        <v>2.25</v>
      </c>
      <c r="AU75" s="9">
        <v>23</v>
      </c>
      <c r="AV75" s="4">
        <v>3.8569999999999993</v>
      </c>
      <c r="AW75" s="3">
        <v>2.0299999999999998</v>
      </c>
      <c r="AX75" s="18">
        <f>(AL75*AW75/451)</f>
        <v>0.41410199556541016</v>
      </c>
      <c r="AY75" s="7">
        <f>((AR75-AU75)/AV75)</f>
        <v>1.2963443090484834</v>
      </c>
      <c r="AZ75" s="7">
        <f>((AR75-AU75)*80/AW75)</f>
        <v>197.04433497536948</v>
      </c>
      <c r="BA75" s="7">
        <f>((AL75-AO75)*80/AW75)</f>
        <v>3310.3448275862074</v>
      </c>
      <c r="BB75" s="7">
        <f>(AV75/AM75*1000)</f>
        <v>45.916666666666664</v>
      </c>
      <c r="BC75" s="7">
        <f>(AW75*1000/AM75)</f>
        <v>24.166666666666664</v>
      </c>
      <c r="BD75" s="7">
        <f>(BC75*(AL75-AU75)*0.0136)</f>
        <v>22.677999999999997</v>
      </c>
      <c r="BE75" s="7">
        <f>(BC75*(AR75-AO75)*0.0136)</f>
        <v>6.5733333333333324</v>
      </c>
      <c r="BF75" s="18"/>
      <c r="BG75" s="18">
        <f>(AR75/BB75)</f>
        <v>0.60980036297640661</v>
      </c>
      <c r="BH75" s="18">
        <f>(AP75/BB75)</f>
        <v>0.89292196007259528</v>
      </c>
      <c r="BI75" s="18">
        <f>(BB75/AS75)</f>
        <v>2.5509259259259256</v>
      </c>
      <c r="BJ75" s="18">
        <f>(AO75/AU75)</f>
        <v>0.34782608695652173</v>
      </c>
      <c r="BK75" s="18"/>
      <c r="BL75" s="5">
        <v>0</v>
      </c>
      <c r="BM75" s="5"/>
      <c r="BN75" s="5"/>
      <c r="BO75" s="5"/>
      <c r="BP75" s="5"/>
      <c r="BQ75" s="9">
        <v>1</v>
      </c>
      <c r="BR75" s="9">
        <v>0</v>
      </c>
      <c r="BS75" s="3">
        <v>17.5</v>
      </c>
      <c r="BT75" s="3"/>
      <c r="BU75" s="3"/>
      <c r="BV75" s="3"/>
      <c r="BW75" s="3"/>
      <c r="BY75" s="3">
        <v>1</v>
      </c>
      <c r="BZ75" s="3"/>
      <c r="CA75" s="5">
        <v>139</v>
      </c>
      <c r="CB75" s="5">
        <v>13</v>
      </c>
      <c r="CC75" s="4">
        <v>1</v>
      </c>
      <c r="CD75" s="27">
        <v>90</v>
      </c>
      <c r="CE75" s="8"/>
      <c r="CF75" s="8"/>
      <c r="CG75" s="3">
        <v>770</v>
      </c>
      <c r="CH75" s="3">
        <v>1</v>
      </c>
      <c r="CI75" s="3">
        <v>2</v>
      </c>
      <c r="CJ75" s="5">
        <v>186</v>
      </c>
      <c r="CK75" s="57">
        <v>1015</v>
      </c>
      <c r="CL75" s="67">
        <f>(CK75/CJ75*100)</f>
        <v>545.69892473118284</v>
      </c>
      <c r="CM75" s="12">
        <v>545.69892473118284</v>
      </c>
      <c r="CN75" s="18">
        <f>LN(CL75)</f>
        <v>6.3020674037507778</v>
      </c>
      <c r="CO75" s="18">
        <f>(CL75/CD75)</f>
        <v>6.0633213859020314</v>
      </c>
      <c r="CP75" s="62">
        <v>1238.2</v>
      </c>
      <c r="CQ75" s="49">
        <f>(CP75/CJ75*100)</f>
        <v>665.69892473118284</v>
      </c>
      <c r="CR75" s="63">
        <f>(CQ75/CD75)</f>
        <v>7.3966547192353653</v>
      </c>
      <c r="CS75" s="5">
        <v>1584.8616359690195</v>
      </c>
      <c r="CT75" s="19">
        <f>(CS75/CJ75*100)</f>
        <v>852.07614837044071</v>
      </c>
      <c r="CU75" s="18">
        <f>LN(CT75)</f>
        <v>6.7476758988571612</v>
      </c>
      <c r="CW75" s="40">
        <v>40374</v>
      </c>
      <c r="CX75" s="40"/>
      <c r="CY75" s="40"/>
      <c r="CZ75" s="40"/>
      <c r="DA75" s="19"/>
      <c r="DB75" s="35">
        <v>44272</v>
      </c>
      <c r="DC75" s="35">
        <v>42398</v>
      </c>
      <c r="DD75" s="1">
        <f>(DC75-CW75)</f>
        <v>2024</v>
      </c>
      <c r="DE75" s="3">
        <v>0</v>
      </c>
      <c r="DF75" s="3"/>
      <c r="DG75" s="19"/>
      <c r="DH75" s="19">
        <v>0</v>
      </c>
      <c r="DI75" s="19">
        <v>2024</v>
      </c>
      <c r="DJ75" s="66">
        <v>0</v>
      </c>
      <c r="DK75" s="66">
        <v>0</v>
      </c>
      <c r="DL75" s="1">
        <v>0</v>
      </c>
      <c r="DM75" s="3"/>
    </row>
    <row r="76" spans="1:117" s="10" customFormat="1" ht="15.75" x14ac:dyDescent="0.25">
      <c r="A76" s="2">
        <v>2033</v>
      </c>
      <c r="B76" s="3">
        <v>62</v>
      </c>
      <c r="C76" s="3">
        <v>0</v>
      </c>
      <c r="D76" s="3">
        <v>0</v>
      </c>
      <c r="E76" s="3">
        <v>1</v>
      </c>
      <c r="F76" s="3">
        <v>1</v>
      </c>
      <c r="G76" s="3">
        <v>0</v>
      </c>
      <c r="H76" s="1">
        <v>1</v>
      </c>
      <c r="I76" s="3">
        <v>0</v>
      </c>
      <c r="J76" s="3">
        <v>4</v>
      </c>
      <c r="K76" s="3">
        <v>1</v>
      </c>
      <c r="L76" s="3">
        <v>1</v>
      </c>
      <c r="M76" s="3"/>
      <c r="N76" s="3">
        <v>1</v>
      </c>
      <c r="O76" s="3">
        <v>0</v>
      </c>
      <c r="P76" s="3">
        <v>1</v>
      </c>
      <c r="Q76" s="3"/>
      <c r="R76" s="3">
        <v>1</v>
      </c>
      <c r="S76" s="3">
        <v>0</v>
      </c>
      <c r="T76" s="3">
        <v>1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1</v>
      </c>
      <c r="AA76" s="3">
        <v>1</v>
      </c>
      <c r="AB76" s="3">
        <v>1</v>
      </c>
      <c r="AC76" s="3">
        <v>0</v>
      </c>
      <c r="AD76" s="3">
        <v>0</v>
      </c>
      <c r="AE76" s="3">
        <v>1</v>
      </c>
      <c r="AF76" s="3">
        <v>0</v>
      </c>
      <c r="AG76" s="3">
        <v>2</v>
      </c>
      <c r="AH76" s="3">
        <v>23</v>
      </c>
      <c r="AI76" s="4">
        <v>1.94</v>
      </c>
      <c r="AJ76" s="3">
        <v>93</v>
      </c>
      <c r="AK76" s="3">
        <v>75</v>
      </c>
      <c r="AL76" s="5">
        <f>(AJ76+2*AK76)/3</f>
        <v>81</v>
      </c>
      <c r="AM76" s="3">
        <v>88</v>
      </c>
      <c r="AN76" s="3">
        <v>1</v>
      </c>
      <c r="AO76" s="3">
        <v>6</v>
      </c>
      <c r="AP76" s="3">
        <v>51</v>
      </c>
      <c r="AQ76" s="3">
        <v>26</v>
      </c>
      <c r="AR76" s="3">
        <v>34</v>
      </c>
      <c r="AS76" s="1">
        <f>(AP76-AQ76)</f>
        <v>25</v>
      </c>
      <c r="AT76" s="7">
        <f>(AS76/AO76)</f>
        <v>4.166666666666667</v>
      </c>
      <c r="AU76" s="3">
        <v>22</v>
      </c>
      <c r="AV76" s="4">
        <v>3.298</v>
      </c>
      <c r="AW76" s="3">
        <v>1.7</v>
      </c>
      <c r="AX76" s="18">
        <f>(AL76*AW76/451)</f>
        <v>0.30532150776053213</v>
      </c>
      <c r="AY76" s="7">
        <f>((AR76-AU76)/AV76)</f>
        <v>3.6385688295936931</v>
      </c>
      <c r="AZ76" s="7">
        <f>((AR76-AU76)*80/AW76)</f>
        <v>564.70588235294122</v>
      </c>
      <c r="BA76" s="7">
        <f>((AL76-AO76)*80/AW76)</f>
        <v>3529.4117647058824</v>
      </c>
      <c r="BB76" s="7">
        <f>(AV76/AM76*1000)</f>
        <v>37.477272727272727</v>
      </c>
      <c r="BC76" s="7">
        <f>(AW76*1000/AM76)</f>
        <v>19.318181818181817</v>
      </c>
      <c r="BD76" s="7">
        <f>(BC76*(AL76-AU76)*0.0136)</f>
        <v>15.50090909090909</v>
      </c>
      <c r="BE76" s="7">
        <f>(BC76*(AR76-AO76)*0.0136)</f>
        <v>7.3563636363636355</v>
      </c>
      <c r="BF76" s="18"/>
      <c r="BG76" s="18">
        <f>(AR76/BB76)</f>
        <v>0.90721649484536082</v>
      </c>
      <c r="BH76" s="18">
        <f>(AP76/BB76)</f>
        <v>1.3608247422680413</v>
      </c>
      <c r="BI76" s="18">
        <f>(BB76/AS76)</f>
        <v>1.499090909090909</v>
      </c>
      <c r="BJ76" s="18">
        <f>(AO76/AU76)</f>
        <v>0.27272727272727271</v>
      </c>
      <c r="BK76" s="18"/>
      <c r="BL76" s="5">
        <v>0</v>
      </c>
      <c r="BM76" s="5"/>
      <c r="BN76" s="5"/>
      <c r="BO76" s="5"/>
      <c r="BP76" s="5"/>
      <c r="BQ76" s="9">
        <v>1</v>
      </c>
      <c r="BR76" s="9">
        <v>0</v>
      </c>
      <c r="BS76" s="3">
        <v>12.5</v>
      </c>
      <c r="BT76" s="3">
        <v>5.7</v>
      </c>
      <c r="BU76" s="3">
        <v>5.3</v>
      </c>
      <c r="BV76" s="3">
        <v>0.88</v>
      </c>
      <c r="BW76" s="3">
        <v>4.8</v>
      </c>
      <c r="BY76" s="3">
        <v>1</v>
      </c>
      <c r="BZ76" s="3">
        <v>0</v>
      </c>
      <c r="CA76" s="3">
        <v>132</v>
      </c>
      <c r="CB76" s="3">
        <v>37</v>
      </c>
      <c r="CC76" s="4">
        <v>0.9</v>
      </c>
      <c r="CD76" s="27">
        <v>90</v>
      </c>
      <c r="CE76" s="8"/>
      <c r="CF76" s="8"/>
      <c r="CG76" s="3">
        <v>2454</v>
      </c>
      <c r="CH76" s="3">
        <v>1</v>
      </c>
      <c r="CI76" s="3">
        <v>3</v>
      </c>
      <c r="CJ76" s="5">
        <v>72</v>
      </c>
      <c r="CK76" s="57">
        <v>1941</v>
      </c>
      <c r="CL76" s="67">
        <f>(CK76/CJ76*100)</f>
        <v>2695.833333333333</v>
      </c>
      <c r="CM76" s="12">
        <v>2695.833333333333</v>
      </c>
      <c r="CN76" s="18">
        <f>LN(CL76)</f>
        <v>7.8994626501410465</v>
      </c>
      <c r="CO76" s="18">
        <f>(CL76/CD76)</f>
        <v>29.953703703703699</v>
      </c>
      <c r="CP76" s="62">
        <v>1419.2</v>
      </c>
      <c r="CQ76" s="49">
        <f>(CP76/CJ76*100)</f>
        <v>1971.1111111111113</v>
      </c>
      <c r="CR76" s="63">
        <f>(CQ76/CD76)</f>
        <v>21.901234567901238</v>
      </c>
      <c r="CS76" s="5">
        <v>1210.1090274921958</v>
      </c>
      <c r="CT76" s="19">
        <f>(CS76/CJ76*100)</f>
        <v>1680.7069826280497</v>
      </c>
      <c r="CU76" s="18">
        <f>LN(CT76)</f>
        <v>7.4269698068690291</v>
      </c>
      <c r="CW76" s="40">
        <v>40393</v>
      </c>
      <c r="CX76" s="40"/>
      <c r="CY76" s="40"/>
      <c r="CZ76" s="40"/>
      <c r="DA76" s="19"/>
      <c r="DB76" s="35">
        <v>44272</v>
      </c>
      <c r="DC76" s="35">
        <v>41561</v>
      </c>
      <c r="DD76" s="1">
        <f>(DC76-CW76)</f>
        <v>1168</v>
      </c>
      <c r="DE76" s="3">
        <v>1</v>
      </c>
      <c r="DF76" s="39">
        <v>41561</v>
      </c>
      <c r="DG76" s="19">
        <f>(DF76-CW76)</f>
        <v>1168</v>
      </c>
      <c r="DH76" s="19">
        <v>1</v>
      </c>
      <c r="DI76" s="19">
        <v>1168</v>
      </c>
      <c r="DJ76" s="65">
        <v>1</v>
      </c>
      <c r="DK76" s="65">
        <v>1</v>
      </c>
      <c r="DL76" s="1">
        <v>1</v>
      </c>
      <c r="DM76" s="3" t="s">
        <v>138</v>
      </c>
    </row>
    <row r="77" spans="1:117" s="10" customFormat="1" ht="15.75" x14ac:dyDescent="0.25">
      <c r="A77" s="2">
        <v>2034</v>
      </c>
      <c r="B77" s="3">
        <v>57</v>
      </c>
      <c r="C77" s="9">
        <v>1</v>
      </c>
      <c r="D77" s="3">
        <v>0</v>
      </c>
      <c r="E77" s="3">
        <v>1</v>
      </c>
      <c r="F77" s="3">
        <v>2</v>
      </c>
      <c r="G77" s="3">
        <v>1</v>
      </c>
      <c r="H77" s="1">
        <v>0</v>
      </c>
      <c r="I77" s="3">
        <v>1</v>
      </c>
      <c r="J77" s="3">
        <v>3</v>
      </c>
      <c r="K77" s="3">
        <v>1</v>
      </c>
      <c r="L77" s="3">
        <v>1</v>
      </c>
      <c r="M77" s="3"/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  <c r="T77" s="3">
        <v>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1</v>
      </c>
      <c r="AB77" s="3">
        <v>1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36.5</v>
      </c>
      <c r="AI77" s="4">
        <v>2.2999999999999998</v>
      </c>
      <c r="AJ77" s="3">
        <v>119</v>
      </c>
      <c r="AK77" s="3">
        <v>87</v>
      </c>
      <c r="AL77" s="5">
        <f>(AJ77+2*AK77)/3</f>
        <v>97.666666666666671</v>
      </c>
      <c r="AM77" s="3">
        <v>94</v>
      </c>
      <c r="AN77" s="3">
        <v>1</v>
      </c>
      <c r="AO77" s="3">
        <v>12</v>
      </c>
      <c r="AP77" s="3">
        <v>81</v>
      </c>
      <c r="AQ77" s="3">
        <v>30</v>
      </c>
      <c r="AR77" s="3">
        <v>56</v>
      </c>
      <c r="AS77" s="1">
        <f>(AP77-AQ77)</f>
        <v>51</v>
      </c>
      <c r="AT77" s="7">
        <f>(AS77/AO77)</f>
        <v>4.25</v>
      </c>
      <c r="AU77" s="3">
        <v>27</v>
      </c>
      <c r="AV77" s="4">
        <v>7.11</v>
      </c>
      <c r="AW77" s="3">
        <v>3.09</v>
      </c>
      <c r="AX77" s="18">
        <f>(AL77*AW77/451)</f>
        <v>0.66915742793791577</v>
      </c>
      <c r="AY77" s="7">
        <f>((AR77-AU77)/AV77)</f>
        <v>4.0787623066104075</v>
      </c>
      <c r="AZ77" s="7">
        <f>((AR77-AU77)*80/AW77)</f>
        <v>750.80906148867314</v>
      </c>
      <c r="BA77" s="7">
        <f>((AL77-AO77)*80/AW77)</f>
        <v>2217.9072276159659</v>
      </c>
      <c r="BB77" s="7">
        <f>(AV77/AM77*1000)</f>
        <v>75.638297872340431</v>
      </c>
      <c r="BC77" s="7">
        <f>(AW77*1000/AM77)</f>
        <v>32.872340425531917</v>
      </c>
      <c r="BD77" s="7">
        <f>(BC77*(AL77-AU77)*0.0136)</f>
        <v>31.592510638297874</v>
      </c>
      <c r="BE77" s="7">
        <f>(BC77*(AR77-AO77)*0.0136)</f>
        <v>19.670808510638299</v>
      </c>
      <c r="BF77" s="18">
        <v>1.57</v>
      </c>
      <c r="BG77" s="18">
        <f>(AR77/BB77)</f>
        <v>0.74036568213783394</v>
      </c>
      <c r="BH77" s="18">
        <f>(AP77/BB77)</f>
        <v>1.070886075949367</v>
      </c>
      <c r="BI77" s="18">
        <f>(BB77/AS77)</f>
        <v>1.4831038798498124</v>
      </c>
      <c r="BJ77" s="18">
        <f>(AO77/AU77)</f>
        <v>0.44444444444444442</v>
      </c>
      <c r="BK77" s="18"/>
      <c r="BL77" s="5">
        <v>1</v>
      </c>
      <c r="BM77" s="5">
        <v>20</v>
      </c>
      <c r="BN77" s="5"/>
      <c r="BO77" s="5">
        <v>0</v>
      </c>
      <c r="BP77" s="5">
        <v>0</v>
      </c>
      <c r="BQ77" s="3">
        <v>1</v>
      </c>
      <c r="BR77" s="3">
        <v>0</v>
      </c>
      <c r="BS77" s="3">
        <v>65.5</v>
      </c>
      <c r="BT77" s="3">
        <v>5</v>
      </c>
      <c r="BU77" s="3">
        <v>3.1</v>
      </c>
      <c r="BV77" s="3">
        <v>1.2</v>
      </c>
      <c r="BW77" s="3">
        <v>3.8</v>
      </c>
      <c r="BY77" s="3">
        <v>1</v>
      </c>
      <c r="BZ77" s="3">
        <v>1</v>
      </c>
      <c r="CA77" s="3">
        <v>136</v>
      </c>
      <c r="CB77" s="3">
        <v>18</v>
      </c>
      <c r="CC77" s="4">
        <v>0.8</v>
      </c>
      <c r="CD77" s="27">
        <v>90</v>
      </c>
      <c r="CE77" s="8"/>
      <c r="CF77" s="8"/>
      <c r="CG77" s="3">
        <v>599</v>
      </c>
      <c r="CH77" s="3">
        <v>0</v>
      </c>
      <c r="CI77" s="3">
        <v>1</v>
      </c>
      <c r="CJ77" s="5">
        <v>184</v>
      </c>
      <c r="CK77" s="57">
        <v>3922</v>
      </c>
      <c r="CL77" s="67">
        <f>(CK77/CJ77*100)</f>
        <v>2131.521739130435</v>
      </c>
      <c r="CM77" s="12">
        <v>2131.521739130435</v>
      </c>
      <c r="CN77" s="18">
        <f>LN(CL77)</f>
        <v>7.6645914351353976</v>
      </c>
      <c r="CO77" s="18">
        <f>(CL77/CD77)</f>
        <v>23.683574879227056</v>
      </c>
      <c r="CP77" s="62">
        <v>2795.1</v>
      </c>
      <c r="CQ77" s="49">
        <f>(CP77/CJ77*100)</f>
        <v>1519.0760869565217</v>
      </c>
      <c r="CR77" s="63">
        <f>(CQ77/CD77)</f>
        <v>16.878623188405797</v>
      </c>
      <c r="CS77" s="5">
        <v>1640.0510082547828</v>
      </c>
      <c r="CT77" s="19">
        <f>(CS77/CJ77*100)</f>
        <v>891.33206970368622</v>
      </c>
      <c r="CU77" s="18">
        <f>LN(CT77)</f>
        <v>6.7927170513080535</v>
      </c>
      <c r="CW77" s="40">
        <v>40399</v>
      </c>
      <c r="CX77" s="40"/>
      <c r="CY77" s="40"/>
      <c r="CZ77" s="40"/>
      <c r="DA77" s="19"/>
      <c r="DB77" s="35">
        <v>44272</v>
      </c>
      <c r="DC77" s="35">
        <v>40552</v>
      </c>
      <c r="DD77" s="1">
        <f>(DC77-CW77)</f>
        <v>153</v>
      </c>
      <c r="DE77" s="3">
        <v>1</v>
      </c>
      <c r="DF77" s="39">
        <v>40552</v>
      </c>
      <c r="DG77" s="19">
        <f>(DF77-CW77)</f>
        <v>153</v>
      </c>
      <c r="DH77" s="19">
        <v>1</v>
      </c>
      <c r="DI77" s="19">
        <v>153</v>
      </c>
      <c r="DJ77" s="65">
        <v>1</v>
      </c>
      <c r="DK77" s="65">
        <v>1</v>
      </c>
      <c r="DL77" s="1">
        <v>1</v>
      </c>
      <c r="DM77" s="3" t="s">
        <v>144</v>
      </c>
    </row>
    <row r="78" spans="1:117" s="10" customFormat="1" ht="15.75" x14ac:dyDescent="0.25">
      <c r="A78" s="2">
        <v>2035</v>
      </c>
      <c r="B78" s="3">
        <v>45</v>
      </c>
      <c r="C78" s="3">
        <v>0</v>
      </c>
      <c r="D78" s="3">
        <v>1</v>
      </c>
      <c r="E78" s="3">
        <v>1</v>
      </c>
      <c r="F78" s="3">
        <v>1</v>
      </c>
      <c r="G78" s="3">
        <v>1</v>
      </c>
      <c r="H78" s="1">
        <v>0</v>
      </c>
      <c r="I78" s="3">
        <v>0</v>
      </c>
      <c r="J78" s="3">
        <v>3</v>
      </c>
      <c r="K78" s="3">
        <v>0</v>
      </c>
      <c r="L78" s="3">
        <v>0</v>
      </c>
      <c r="M78" s="3"/>
      <c r="N78" s="3">
        <v>1</v>
      </c>
      <c r="O78" s="3">
        <v>1</v>
      </c>
      <c r="P78" s="3">
        <v>1</v>
      </c>
      <c r="Q78" s="3"/>
      <c r="R78" s="3">
        <v>0</v>
      </c>
      <c r="S78" s="3">
        <v>0</v>
      </c>
      <c r="T78" s="3">
        <v>1</v>
      </c>
      <c r="U78" s="3">
        <v>1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2</v>
      </c>
      <c r="AH78" s="3">
        <v>23.5</v>
      </c>
      <c r="AI78" s="4">
        <v>1.83</v>
      </c>
      <c r="AJ78" s="3">
        <v>106</v>
      </c>
      <c r="AK78" s="3">
        <v>63</v>
      </c>
      <c r="AL78" s="5">
        <f>(AJ78+2*AK78)/3</f>
        <v>77.333333333333329</v>
      </c>
      <c r="AM78" s="3">
        <v>72</v>
      </c>
      <c r="AN78" s="3">
        <v>1</v>
      </c>
      <c r="AO78" s="3">
        <v>8</v>
      </c>
      <c r="AP78" s="3">
        <v>55</v>
      </c>
      <c r="AQ78" s="3">
        <v>35</v>
      </c>
      <c r="AR78" s="3">
        <v>45</v>
      </c>
      <c r="AS78" s="1">
        <f>(AP78-AQ78)</f>
        <v>20</v>
      </c>
      <c r="AT78" s="7">
        <f>(AS78/AO78)</f>
        <v>2.5</v>
      </c>
      <c r="AU78" s="3">
        <v>19</v>
      </c>
      <c r="AV78" s="4">
        <v>3.39</v>
      </c>
      <c r="AW78" s="3">
        <v>1.85</v>
      </c>
      <c r="AX78" s="18">
        <f>(AL78*AW78/451)</f>
        <v>0.31722099039172208</v>
      </c>
      <c r="AY78" s="7">
        <f>((AR78-AU78)/AV78)</f>
        <v>7.6696165191740411</v>
      </c>
      <c r="AZ78" s="7">
        <f>((AR78-AU78)*80/AW78)</f>
        <v>1124.3243243243244</v>
      </c>
      <c r="BA78" s="7">
        <f>((AL78-AO78)*80/AW78)</f>
        <v>2998.1981981981976</v>
      </c>
      <c r="BB78" s="7">
        <f>(AV78/AM78*1000)</f>
        <v>47.083333333333336</v>
      </c>
      <c r="BC78" s="7">
        <f>(AW78*1000/AM78)</f>
        <v>25.694444444444443</v>
      </c>
      <c r="BD78" s="7">
        <f>(BC78*(AL78-AU78)*0.0136)</f>
        <v>20.384259259259256</v>
      </c>
      <c r="BE78" s="7">
        <f>(BC78*(AR78-AO78)*0.0136)</f>
        <v>12.929444444444442</v>
      </c>
      <c r="BF78" s="18">
        <v>2.25</v>
      </c>
      <c r="BG78" s="18">
        <f>(AR78/BB78)</f>
        <v>0.95575221238938046</v>
      </c>
      <c r="BH78" s="18">
        <f>(AP78/BB78)</f>
        <v>1.168141592920354</v>
      </c>
      <c r="BI78" s="18">
        <f>(BB78/AS78)</f>
        <v>2.354166666666667</v>
      </c>
      <c r="BJ78" s="18">
        <f>(AO78/AU78)</f>
        <v>0.42105263157894735</v>
      </c>
      <c r="BK78" s="18"/>
      <c r="BL78" s="5">
        <v>1</v>
      </c>
      <c r="BM78" s="5">
        <v>19</v>
      </c>
      <c r="BN78" s="5">
        <v>50</v>
      </c>
      <c r="BO78" s="5">
        <v>0</v>
      </c>
      <c r="BP78" s="5">
        <v>0</v>
      </c>
      <c r="BQ78" s="3">
        <v>1</v>
      </c>
      <c r="BR78" s="3" t="s">
        <v>60</v>
      </c>
      <c r="BS78" s="5">
        <v>50</v>
      </c>
      <c r="BT78" s="3">
        <v>5.4</v>
      </c>
      <c r="BU78" s="3">
        <v>4.3</v>
      </c>
      <c r="BV78" s="3">
        <v>0.83</v>
      </c>
      <c r="BW78" s="3">
        <v>4.5</v>
      </c>
      <c r="BY78" s="3">
        <v>1</v>
      </c>
      <c r="BZ78" s="3">
        <v>1</v>
      </c>
      <c r="CA78" s="3">
        <v>141</v>
      </c>
      <c r="CB78" s="3">
        <v>9</v>
      </c>
      <c r="CC78" s="4">
        <v>0.5</v>
      </c>
      <c r="CD78" s="27">
        <v>90</v>
      </c>
      <c r="CE78" s="8"/>
      <c r="CF78" s="8"/>
      <c r="CG78" s="3">
        <v>596</v>
      </c>
      <c r="CH78" s="3">
        <v>0</v>
      </c>
      <c r="CI78" s="3">
        <v>1</v>
      </c>
      <c r="CJ78" s="5">
        <v>105</v>
      </c>
      <c r="CK78" s="57">
        <v>952</v>
      </c>
      <c r="CL78" s="67">
        <f>(CK78/CJ78*100)</f>
        <v>906.66666666666663</v>
      </c>
      <c r="CM78" s="12">
        <v>906.66666666666663</v>
      </c>
      <c r="CN78" s="18">
        <f>LN(CL78)</f>
        <v>6.8097748706219337</v>
      </c>
      <c r="CO78" s="18">
        <f>(CL78/CD78)</f>
        <v>10.074074074074074</v>
      </c>
      <c r="CP78" s="62">
        <v>3033.5</v>
      </c>
      <c r="CQ78" s="49">
        <f>(CP78/CJ78*100)</f>
        <v>2889.0476190476188</v>
      </c>
      <c r="CR78" s="63">
        <f>(CQ78/CD78)</f>
        <v>32.100529100529101</v>
      </c>
      <c r="CS78" s="5">
        <v>1598.4157414961073</v>
      </c>
      <c r="CT78" s="19">
        <f>(CS78/CJ78*100)</f>
        <v>1522.3007061867688</v>
      </c>
      <c r="CU78" s="18">
        <f>LN(CT78)</f>
        <v>7.3279780919597135</v>
      </c>
      <c r="CW78" s="40">
        <v>40402</v>
      </c>
      <c r="CX78" s="40"/>
      <c r="CY78" s="40"/>
      <c r="CZ78" s="40"/>
      <c r="DA78" s="19"/>
      <c r="DB78" s="35">
        <v>44272</v>
      </c>
      <c r="DC78" s="35">
        <v>43476</v>
      </c>
      <c r="DD78" s="1">
        <f>(DC78-CW78)</f>
        <v>3074</v>
      </c>
      <c r="DE78" s="3">
        <v>1</v>
      </c>
      <c r="DF78" s="39">
        <v>43476</v>
      </c>
      <c r="DG78" s="19">
        <f>(DF78-CW78)</f>
        <v>3074</v>
      </c>
      <c r="DH78" s="19">
        <v>1</v>
      </c>
      <c r="DI78" s="19">
        <v>3074</v>
      </c>
      <c r="DJ78" s="66">
        <v>0</v>
      </c>
      <c r="DK78" s="66">
        <v>0</v>
      </c>
      <c r="DL78" s="1">
        <v>0</v>
      </c>
      <c r="DM78" s="3" t="s">
        <v>141</v>
      </c>
    </row>
    <row r="79" spans="1:117" s="10" customFormat="1" ht="15.75" x14ac:dyDescent="0.25">
      <c r="A79" s="2">
        <v>2036</v>
      </c>
      <c r="B79" s="3">
        <v>53</v>
      </c>
      <c r="C79" s="3">
        <v>0</v>
      </c>
      <c r="D79" s="3">
        <v>1</v>
      </c>
      <c r="E79" s="3">
        <v>1</v>
      </c>
      <c r="F79" s="3">
        <v>1</v>
      </c>
      <c r="G79" s="3">
        <v>0</v>
      </c>
      <c r="H79" s="1">
        <v>1</v>
      </c>
      <c r="I79" s="3">
        <v>0</v>
      </c>
      <c r="J79" s="3">
        <v>3</v>
      </c>
      <c r="K79" s="3">
        <v>0</v>
      </c>
      <c r="L79" s="3">
        <v>1</v>
      </c>
      <c r="M79" s="3"/>
      <c r="N79" s="3">
        <v>1</v>
      </c>
      <c r="O79" s="3">
        <v>0</v>
      </c>
      <c r="P79" s="3">
        <v>1</v>
      </c>
      <c r="Q79" s="3"/>
      <c r="R79" s="3">
        <v>1</v>
      </c>
      <c r="S79" s="3">
        <v>1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1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21</v>
      </c>
      <c r="AI79" s="4">
        <v>1.47</v>
      </c>
      <c r="AJ79" s="3">
        <v>74</v>
      </c>
      <c r="AK79" s="3">
        <v>44</v>
      </c>
      <c r="AL79" s="5">
        <f>(AJ79+2*AK79)/3</f>
        <v>54</v>
      </c>
      <c r="AM79" s="3">
        <v>57</v>
      </c>
      <c r="AN79" s="3">
        <v>1</v>
      </c>
      <c r="AO79" s="3">
        <v>7</v>
      </c>
      <c r="AP79" s="3">
        <v>45</v>
      </c>
      <c r="AQ79" s="3">
        <v>14</v>
      </c>
      <c r="AR79" s="3">
        <v>27</v>
      </c>
      <c r="AS79" s="1">
        <f>(AP79-AQ79)</f>
        <v>31</v>
      </c>
      <c r="AT79" s="7">
        <f>(AS79/AO79)</f>
        <v>4.4285714285714288</v>
      </c>
      <c r="AU79" s="3">
        <v>15</v>
      </c>
      <c r="AV79" s="4">
        <v>2.6313</v>
      </c>
      <c r="AW79" s="3">
        <v>1.79</v>
      </c>
      <c r="AX79" s="18">
        <f>(AL79*AW79/451)</f>
        <v>0.21432372505543237</v>
      </c>
      <c r="AY79" s="7">
        <f>((AR79-AU79)/AV79)</f>
        <v>4.5604834112415915</v>
      </c>
      <c r="AZ79" s="7">
        <f>((AR79-AU79)*80/AW79)</f>
        <v>536.31284916201116</v>
      </c>
      <c r="BA79" s="7">
        <f>((AL79-AO79)*80/AW79)</f>
        <v>2100.558659217877</v>
      </c>
      <c r="BB79" s="7">
        <f>(AV79/AM79*1000)</f>
        <v>46.163157894736841</v>
      </c>
      <c r="BC79" s="7">
        <f>(AW79*1000/AM79)</f>
        <v>31.403508771929825</v>
      </c>
      <c r="BD79" s="7">
        <f>(BC79*(AL79-AU79)*0.0136)</f>
        <v>16.656421052631579</v>
      </c>
      <c r="BE79" s="7">
        <f>(BC79*(AR79-AO79)*0.0136)</f>
        <v>8.5417543859649125</v>
      </c>
      <c r="BF79" s="18"/>
      <c r="BG79" s="18">
        <f>(AR79/BB79)</f>
        <v>0.58488199749173408</v>
      </c>
      <c r="BH79" s="18">
        <f>(AP79/BB79)</f>
        <v>0.97480332915289025</v>
      </c>
      <c r="BI79" s="18">
        <f>(BB79/AS79)</f>
        <v>1.4891341256366724</v>
      </c>
      <c r="BJ79" s="18">
        <f>(AO79/AU79)</f>
        <v>0.46666666666666667</v>
      </c>
      <c r="BK79" s="18"/>
      <c r="BL79" s="5">
        <v>0</v>
      </c>
      <c r="BM79" s="5"/>
      <c r="BN79" s="5"/>
      <c r="BO79" s="5"/>
      <c r="BP79" s="5"/>
      <c r="BQ79" s="3">
        <v>1</v>
      </c>
      <c r="BR79" s="3">
        <v>0</v>
      </c>
      <c r="BS79" s="3">
        <v>22.5</v>
      </c>
      <c r="BT79" s="3">
        <v>5.8</v>
      </c>
      <c r="BU79" s="3">
        <v>5</v>
      </c>
      <c r="BV79" s="3">
        <v>0.88</v>
      </c>
      <c r="BW79" s="3">
        <v>4.3</v>
      </c>
      <c r="BY79" s="3">
        <v>1</v>
      </c>
      <c r="BZ79" s="3">
        <v>1</v>
      </c>
      <c r="CA79" s="3">
        <v>122</v>
      </c>
      <c r="CB79" s="3">
        <v>123</v>
      </c>
      <c r="CC79" s="4">
        <v>2.5</v>
      </c>
      <c r="CD79" s="27">
        <v>20</v>
      </c>
      <c r="CE79" s="8"/>
      <c r="CF79" s="8"/>
      <c r="CG79" s="3">
        <v>9846</v>
      </c>
      <c r="CH79" s="3">
        <v>1</v>
      </c>
      <c r="CI79" s="3">
        <v>3</v>
      </c>
      <c r="CJ79" s="5">
        <v>42</v>
      </c>
      <c r="CK79" s="57">
        <v>1085</v>
      </c>
      <c r="CL79" s="67">
        <f>(CK79/CJ79*100)</f>
        <v>2583.333333333333</v>
      </c>
      <c r="CM79" s="12">
        <v>2583.333333333333</v>
      </c>
      <c r="CN79" s="18">
        <f>LN(CL79)</f>
        <v>7.8568358336792832</v>
      </c>
      <c r="CO79" s="18">
        <f>(CL79/CD79)</f>
        <v>129.16666666666666</v>
      </c>
      <c r="CP79" s="62">
        <v>719.8</v>
      </c>
      <c r="CQ79" s="49">
        <f>(CP79/CJ79*100)</f>
        <v>1713.8095238095236</v>
      </c>
      <c r="CR79" s="63">
        <f>(CQ79/CD79)</f>
        <v>85.690476190476176</v>
      </c>
      <c r="CS79" s="5">
        <v>425.09912241181831</v>
      </c>
      <c r="CT79" s="19">
        <f>(CS79/CJ79*100)</f>
        <v>1012.1407676471865</v>
      </c>
      <c r="CU79" s="18">
        <f>LN(CT79)</f>
        <v>6.9198229386397152</v>
      </c>
      <c r="CW79" s="40">
        <v>40408</v>
      </c>
      <c r="CX79" s="40"/>
      <c r="CY79" s="40"/>
      <c r="CZ79" s="40"/>
      <c r="DA79" s="19"/>
      <c r="DB79" s="35">
        <v>44272</v>
      </c>
      <c r="DC79" s="35">
        <v>41593</v>
      </c>
      <c r="DD79" s="1">
        <f>(DC79-CW79)</f>
        <v>1185</v>
      </c>
      <c r="DE79" s="3">
        <v>1</v>
      </c>
      <c r="DF79" s="39">
        <v>41593</v>
      </c>
      <c r="DG79" s="3">
        <f>(DF79-CW79)</f>
        <v>1185</v>
      </c>
      <c r="DH79" s="3">
        <v>1</v>
      </c>
      <c r="DI79" s="3">
        <v>1185</v>
      </c>
      <c r="DJ79" s="65">
        <v>1</v>
      </c>
      <c r="DK79" s="65">
        <v>1</v>
      </c>
      <c r="DL79" s="1">
        <v>1</v>
      </c>
      <c r="DM79" s="3" t="s">
        <v>138</v>
      </c>
    </row>
    <row r="80" spans="1:117" s="10" customFormat="1" ht="15.75" x14ac:dyDescent="0.25">
      <c r="A80" s="2">
        <v>2037</v>
      </c>
      <c r="B80" s="3">
        <v>56</v>
      </c>
      <c r="C80" s="3">
        <v>0</v>
      </c>
      <c r="D80" s="3">
        <v>0</v>
      </c>
      <c r="E80" s="3">
        <v>1</v>
      </c>
      <c r="F80" s="3">
        <v>1</v>
      </c>
      <c r="G80" s="3">
        <v>0</v>
      </c>
      <c r="H80" s="1">
        <v>1</v>
      </c>
      <c r="I80" s="3">
        <v>0</v>
      </c>
      <c r="J80" s="3">
        <v>4</v>
      </c>
      <c r="K80" s="3">
        <v>0</v>
      </c>
      <c r="L80" s="3">
        <v>0</v>
      </c>
      <c r="M80" s="3"/>
      <c r="N80" s="3">
        <v>1</v>
      </c>
      <c r="O80" s="3">
        <v>1</v>
      </c>
      <c r="P80" s="3">
        <v>0</v>
      </c>
      <c r="Q80" s="3"/>
      <c r="R80" s="3">
        <v>1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</v>
      </c>
      <c r="AA80" s="3">
        <v>1</v>
      </c>
      <c r="AB80" s="3">
        <v>1</v>
      </c>
      <c r="AC80" s="3">
        <v>1</v>
      </c>
      <c r="AD80" s="3">
        <v>0</v>
      </c>
      <c r="AE80" s="3">
        <v>1</v>
      </c>
      <c r="AF80" s="3">
        <v>0</v>
      </c>
      <c r="AG80" s="3">
        <v>2</v>
      </c>
      <c r="AH80" s="3">
        <v>26.5</v>
      </c>
      <c r="AI80" s="4">
        <v>2.0099999999999998</v>
      </c>
      <c r="AJ80" s="3">
        <v>104</v>
      </c>
      <c r="AK80" s="3">
        <v>72</v>
      </c>
      <c r="AL80" s="5">
        <f>(AJ80+2*AK80)/3</f>
        <v>82.666666666666671</v>
      </c>
      <c r="AM80" s="3">
        <v>88</v>
      </c>
      <c r="AN80" s="3">
        <v>1</v>
      </c>
      <c r="AO80" s="3">
        <v>5</v>
      </c>
      <c r="AP80" s="3">
        <v>22</v>
      </c>
      <c r="AQ80" s="3">
        <v>10</v>
      </c>
      <c r="AR80" s="3">
        <v>14</v>
      </c>
      <c r="AS80" s="1">
        <f>(AP80-AQ80)</f>
        <v>12</v>
      </c>
      <c r="AT80" s="7">
        <f>(AS80/AO80)</f>
        <v>2.4</v>
      </c>
      <c r="AU80" s="3">
        <v>8</v>
      </c>
      <c r="AV80" s="4">
        <v>3.8390999999999993</v>
      </c>
      <c r="AW80" s="3">
        <v>1.91</v>
      </c>
      <c r="AX80" s="18">
        <f>(AL80*AW80/451)</f>
        <v>0.35009608277900961</v>
      </c>
      <c r="AY80" s="7">
        <f>((AR80-AU80)/AV80)</f>
        <v>1.56286629678831</v>
      </c>
      <c r="AZ80" s="7">
        <f>((AR80-AU80)*80/AW80)</f>
        <v>251.30890052356023</v>
      </c>
      <c r="BA80" s="7">
        <f>((AL80-AO80)*80/AW80)</f>
        <v>3253.0541012216408</v>
      </c>
      <c r="BB80" s="7">
        <f>(AV80/AM80*1000)</f>
        <v>43.626136363636355</v>
      </c>
      <c r="BC80" s="7">
        <f>(AW80*1000/AM80)</f>
        <v>21.704545454545453</v>
      </c>
      <c r="BD80" s="7">
        <f>(BC80*(AL80-AU80)*0.0136)</f>
        <v>22.040242424242422</v>
      </c>
      <c r="BE80" s="7">
        <f>(BC80*(AR80-AO80)*0.0136)</f>
        <v>2.656636363636363</v>
      </c>
      <c r="BF80" s="18"/>
      <c r="BG80" s="18">
        <f>(AR80/BB80)</f>
        <v>0.32090854627386634</v>
      </c>
      <c r="BH80" s="18">
        <f>(AP80/BB80)</f>
        <v>0.50428485843036142</v>
      </c>
      <c r="BI80" s="18">
        <f>(BB80/AS80)</f>
        <v>3.635511363636363</v>
      </c>
      <c r="BJ80" s="18">
        <f>(AO80/AU80)</f>
        <v>0.625</v>
      </c>
      <c r="BK80" s="18"/>
      <c r="BL80" s="5">
        <v>0</v>
      </c>
      <c r="BM80" s="5"/>
      <c r="BN80" s="5"/>
      <c r="BO80" s="5"/>
      <c r="BP80" s="5"/>
      <c r="BQ80" s="3">
        <v>1</v>
      </c>
      <c r="BR80" s="3">
        <v>0</v>
      </c>
      <c r="BS80" s="3">
        <v>35</v>
      </c>
      <c r="BT80" s="3">
        <v>4.8</v>
      </c>
      <c r="BU80" s="3">
        <v>4.2</v>
      </c>
      <c r="BV80" s="3">
        <v>1</v>
      </c>
      <c r="BW80" s="3">
        <v>4.5999999999999996</v>
      </c>
      <c r="BY80" s="3">
        <v>1</v>
      </c>
      <c r="BZ80" s="3">
        <v>1</v>
      </c>
      <c r="CA80" s="3">
        <v>136</v>
      </c>
      <c r="CB80" s="3">
        <v>21</v>
      </c>
      <c r="CC80" s="4">
        <v>1.3</v>
      </c>
      <c r="CD80" s="27">
        <v>69</v>
      </c>
      <c r="CE80" s="8"/>
      <c r="CF80" s="8"/>
      <c r="CG80" s="3">
        <v>448</v>
      </c>
      <c r="CH80" s="3">
        <v>0</v>
      </c>
      <c r="CI80" s="3">
        <v>1</v>
      </c>
      <c r="CJ80" s="5">
        <v>51</v>
      </c>
      <c r="CK80" s="57">
        <v>444</v>
      </c>
      <c r="CL80" s="67">
        <f>(CK80/CJ80*100)</f>
        <v>870.58823529411757</v>
      </c>
      <c r="CM80" s="12">
        <v>870.58823529411757</v>
      </c>
      <c r="CN80" s="18">
        <f>LN(CL80)</f>
        <v>6.7691691156959903</v>
      </c>
      <c r="CO80" s="18">
        <f>(CL80/CD80)</f>
        <v>12.617220801364022</v>
      </c>
      <c r="CP80" s="62">
        <v>1554.2</v>
      </c>
      <c r="CQ80" s="49">
        <f>(CP80/CJ80*100)</f>
        <v>3047.4509803921569</v>
      </c>
      <c r="CR80" s="63">
        <f>(CQ80/CD80)</f>
        <v>44.165956237567492</v>
      </c>
      <c r="CS80" s="5">
        <v>824.6333046856721</v>
      </c>
      <c r="CT80" s="19">
        <f>(CS80/CJ80*100)</f>
        <v>1616.9280484032786</v>
      </c>
      <c r="CU80" s="18">
        <f>LN(CT80)</f>
        <v>7.3882833616194183</v>
      </c>
      <c r="CW80" s="40">
        <v>40410</v>
      </c>
      <c r="CX80" s="40"/>
      <c r="CY80" s="40"/>
      <c r="CZ80" s="40"/>
      <c r="DA80" s="19"/>
      <c r="DB80" s="35">
        <v>44272</v>
      </c>
      <c r="DC80" s="35">
        <v>40607</v>
      </c>
      <c r="DD80" s="1">
        <f>(DC80-CW80)</f>
        <v>197</v>
      </c>
      <c r="DE80" s="3">
        <v>1</v>
      </c>
      <c r="DF80" s="39">
        <v>40607</v>
      </c>
      <c r="DG80" s="3">
        <f>(DF80-CW80)</f>
        <v>197</v>
      </c>
      <c r="DH80" s="3">
        <v>1</v>
      </c>
      <c r="DI80" s="3">
        <v>197</v>
      </c>
      <c r="DJ80" s="66">
        <v>0</v>
      </c>
      <c r="DK80" s="66">
        <v>0</v>
      </c>
      <c r="DL80" s="1">
        <v>0</v>
      </c>
      <c r="DM80" s="3" t="s">
        <v>138</v>
      </c>
    </row>
    <row r="81" spans="1:117" s="10" customFormat="1" ht="15.75" x14ac:dyDescent="0.25">
      <c r="A81" s="2">
        <v>2038</v>
      </c>
      <c r="B81" s="3">
        <v>58</v>
      </c>
      <c r="C81" s="3">
        <v>0</v>
      </c>
      <c r="D81" s="3">
        <v>0</v>
      </c>
      <c r="E81" s="3">
        <v>1</v>
      </c>
      <c r="F81" s="3">
        <v>1</v>
      </c>
      <c r="G81" s="3">
        <v>0</v>
      </c>
      <c r="H81" s="1">
        <v>1</v>
      </c>
      <c r="I81" s="3">
        <v>0</v>
      </c>
      <c r="J81" s="3">
        <v>3</v>
      </c>
      <c r="K81" s="3">
        <v>1</v>
      </c>
      <c r="L81" s="3">
        <v>1</v>
      </c>
      <c r="M81" s="3"/>
      <c r="N81" s="3">
        <v>1</v>
      </c>
      <c r="O81" s="3">
        <v>0</v>
      </c>
      <c r="P81" s="3">
        <v>1</v>
      </c>
      <c r="Q81" s="3"/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1</v>
      </c>
      <c r="Z81" s="3">
        <v>0</v>
      </c>
      <c r="AA81" s="3">
        <v>1</v>
      </c>
      <c r="AB81" s="3">
        <v>0</v>
      </c>
      <c r="AC81" s="3">
        <v>1</v>
      </c>
      <c r="AD81" s="3">
        <v>0</v>
      </c>
      <c r="AE81" s="3">
        <v>1</v>
      </c>
      <c r="AF81" s="3">
        <v>0</v>
      </c>
      <c r="AG81" s="3">
        <v>0</v>
      </c>
      <c r="AH81" s="3">
        <v>38</v>
      </c>
      <c r="AI81" s="4">
        <v>2.46</v>
      </c>
      <c r="AJ81" s="3">
        <v>105</v>
      </c>
      <c r="AK81" s="3">
        <v>71</v>
      </c>
      <c r="AL81" s="5">
        <f>(AJ81+2*AK81)/3</f>
        <v>82.333333333333329</v>
      </c>
      <c r="AM81" s="3">
        <v>90</v>
      </c>
      <c r="AN81" s="3">
        <v>1</v>
      </c>
      <c r="AO81" s="3">
        <v>17</v>
      </c>
      <c r="AP81" s="3">
        <v>62</v>
      </c>
      <c r="AQ81" s="3">
        <v>27</v>
      </c>
      <c r="AR81" s="3">
        <v>42</v>
      </c>
      <c r="AS81" s="1">
        <f>(AP81-AQ81)</f>
        <v>35</v>
      </c>
      <c r="AT81" s="7">
        <f>(AS81/AO81)</f>
        <v>2.0588235294117645</v>
      </c>
      <c r="AU81" s="3">
        <v>27</v>
      </c>
      <c r="AV81" s="4">
        <v>3.0996000000000001</v>
      </c>
      <c r="AW81" s="3">
        <v>1.26</v>
      </c>
      <c r="AX81" s="18">
        <f>(AL81*AW81/451)</f>
        <v>0.23002217294900221</v>
      </c>
      <c r="AY81" s="7">
        <f>((AR81-AU81)/AV81)</f>
        <v>4.8393341076267902</v>
      </c>
      <c r="AZ81" s="7">
        <f>((AR81-AU81)*80/AW81)</f>
        <v>952.38095238095241</v>
      </c>
      <c r="BA81" s="7">
        <f>((AL81-AO81)*80/AW81)</f>
        <v>4148.1481481481478</v>
      </c>
      <c r="BB81" s="7">
        <f>(AV81/AM81*1000)</f>
        <v>34.44</v>
      </c>
      <c r="BC81" s="7">
        <f>(AW81*1000/AM81)</f>
        <v>14</v>
      </c>
      <c r="BD81" s="7">
        <f>(BC81*(AL81-AU81)*0.0136)</f>
        <v>10.535466666666666</v>
      </c>
      <c r="BE81" s="7">
        <f>(BC81*(AR81-AO81)*0.0136)</f>
        <v>4.76</v>
      </c>
      <c r="BF81" s="18"/>
      <c r="BG81" s="18">
        <f>(AR81/BB81)</f>
        <v>1.2195121951219512</v>
      </c>
      <c r="BH81" s="18">
        <f>(AP81/BB81)</f>
        <v>1.8002322880371662</v>
      </c>
      <c r="BI81" s="18">
        <f>(BB81/AS81)</f>
        <v>0.98399999999999999</v>
      </c>
      <c r="BJ81" s="18">
        <f>(AO81/AU81)</f>
        <v>0.62962962962962965</v>
      </c>
      <c r="BK81" s="18"/>
      <c r="BL81" s="5">
        <v>0</v>
      </c>
      <c r="BM81" s="5"/>
      <c r="BN81" s="5"/>
      <c r="BO81" s="5"/>
      <c r="BP81" s="5"/>
      <c r="BQ81" s="3">
        <v>1</v>
      </c>
      <c r="BR81" s="3">
        <v>0</v>
      </c>
      <c r="BS81" s="3">
        <v>22.5</v>
      </c>
      <c r="BT81" s="3">
        <v>7.1</v>
      </c>
      <c r="BU81" s="3">
        <v>6.5</v>
      </c>
      <c r="BV81" s="3">
        <v>1.1000000000000001</v>
      </c>
      <c r="BW81" s="3">
        <v>5.9</v>
      </c>
      <c r="BY81" s="3">
        <v>1</v>
      </c>
      <c r="BZ81" s="3">
        <v>0</v>
      </c>
      <c r="CA81" s="3">
        <v>136</v>
      </c>
      <c r="CB81" s="3">
        <v>26</v>
      </c>
      <c r="CC81" s="4">
        <v>1.2</v>
      </c>
      <c r="CD81" s="27">
        <v>90</v>
      </c>
      <c r="CE81" s="8"/>
      <c r="CF81" s="8"/>
      <c r="CG81" s="3">
        <v>2124</v>
      </c>
      <c r="CH81" s="3">
        <v>1</v>
      </c>
      <c r="CI81" s="3">
        <v>2</v>
      </c>
      <c r="CJ81" s="5">
        <v>98</v>
      </c>
      <c r="CK81" s="57">
        <v>1137</v>
      </c>
      <c r="CL81" s="67">
        <f>(CK81/CJ81*100)</f>
        <v>1160.204081632653</v>
      </c>
      <c r="CM81" s="12">
        <v>1160.204081632653</v>
      </c>
      <c r="CN81" s="18">
        <f>LN(CL81)</f>
        <v>7.0563512010680558</v>
      </c>
      <c r="CO81" s="18">
        <f>(CL81/CD81)</f>
        <v>12.891156462585034</v>
      </c>
      <c r="CP81" s="62">
        <v>1214.0999999999999</v>
      </c>
      <c r="CQ81" s="49">
        <f>(CP81/CJ81*100)</f>
        <v>1238.877551020408</v>
      </c>
      <c r="CR81" s="63">
        <f>(CQ81/CD81)</f>
        <v>13.765306122448978</v>
      </c>
      <c r="CS81" s="5">
        <v>660.32500172378695</v>
      </c>
      <c r="CT81" s="19">
        <f>(CS81/CJ81*100)</f>
        <v>673.80102216712953</v>
      </c>
      <c r="CU81" s="18">
        <f>LN(CT81)</f>
        <v>6.5129348479898974</v>
      </c>
      <c r="CW81" s="40">
        <v>40413</v>
      </c>
      <c r="CX81" s="40"/>
      <c r="CY81" s="40"/>
      <c r="CZ81" s="40"/>
      <c r="DA81" s="19"/>
      <c r="DB81" s="35">
        <v>44272</v>
      </c>
      <c r="DC81" s="35">
        <v>41774</v>
      </c>
      <c r="DD81" s="1">
        <f>(DC81-CW81)</f>
        <v>1361</v>
      </c>
      <c r="DE81" s="3">
        <v>1</v>
      </c>
      <c r="DF81" s="35">
        <v>41774</v>
      </c>
      <c r="DG81" s="19">
        <f>(DF81-CW81)</f>
        <v>1361</v>
      </c>
      <c r="DH81" s="19">
        <v>1</v>
      </c>
      <c r="DI81" s="19">
        <v>1361</v>
      </c>
      <c r="DJ81" s="66">
        <v>0</v>
      </c>
      <c r="DK81" s="66">
        <v>0</v>
      </c>
      <c r="DL81" s="1">
        <v>0</v>
      </c>
      <c r="DM81" s="3" t="s">
        <v>141</v>
      </c>
    </row>
    <row r="82" spans="1:117" s="10" customFormat="1" ht="15.75" x14ac:dyDescent="0.25">
      <c r="A82" s="2">
        <v>2039</v>
      </c>
      <c r="B82" s="3">
        <v>61</v>
      </c>
      <c r="C82" s="3">
        <v>0</v>
      </c>
      <c r="D82" s="3">
        <v>1</v>
      </c>
      <c r="E82" s="3">
        <v>1</v>
      </c>
      <c r="F82" s="3">
        <v>1</v>
      </c>
      <c r="G82" s="3">
        <v>0</v>
      </c>
      <c r="H82" s="1">
        <v>1</v>
      </c>
      <c r="I82" s="3">
        <v>0</v>
      </c>
      <c r="J82" s="3">
        <v>4</v>
      </c>
      <c r="K82" s="3">
        <v>1</v>
      </c>
      <c r="L82" s="3">
        <v>1</v>
      </c>
      <c r="M82" s="3"/>
      <c r="N82" s="3">
        <v>1</v>
      </c>
      <c r="O82" s="3">
        <v>0</v>
      </c>
      <c r="P82" s="3">
        <v>1</v>
      </c>
      <c r="Q82" s="3">
        <v>1</v>
      </c>
      <c r="R82" s="3">
        <v>1</v>
      </c>
      <c r="S82" s="3">
        <v>1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1</v>
      </c>
      <c r="AB82" s="3">
        <v>1</v>
      </c>
      <c r="AC82" s="3">
        <v>1</v>
      </c>
      <c r="AD82" s="3">
        <v>0</v>
      </c>
      <c r="AE82" s="3">
        <v>0</v>
      </c>
      <c r="AF82" s="3">
        <v>0</v>
      </c>
      <c r="AG82" s="3">
        <v>0</v>
      </c>
      <c r="AH82" s="3">
        <v>32</v>
      </c>
      <c r="AI82" s="4">
        <v>2.13</v>
      </c>
      <c r="AJ82" s="3">
        <v>129</v>
      </c>
      <c r="AK82" s="3">
        <v>69</v>
      </c>
      <c r="AL82" s="5">
        <f>(AJ82+2*AK82)/3</f>
        <v>89</v>
      </c>
      <c r="AM82" s="3">
        <v>60</v>
      </c>
      <c r="AN82" s="3">
        <v>1</v>
      </c>
      <c r="AO82" s="3">
        <v>9</v>
      </c>
      <c r="AP82" s="3">
        <v>46</v>
      </c>
      <c r="AQ82" s="3">
        <v>21</v>
      </c>
      <c r="AR82" s="3">
        <v>29</v>
      </c>
      <c r="AS82" s="1">
        <f>(AP82-AQ82)</f>
        <v>25</v>
      </c>
      <c r="AT82" s="7">
        <f>(AS82/AO82)</f>
        <v>2.7777777777777777</v>
      </c>
      <c r="AU82" s="3">
        <v>22</v>
      </c>
      <c r="AV82" s="4">
        <v>4.6646999999999998</v>
      </c>
      <c r="AW82" s="3">
        <v>2.19</v>
      </c>
      <c r="AX82" s="18">
        <f>(AL82*AW82/451)</f>
        <v>0.43217294900221731</v>
      </c>
      <c r="AY82" s="7">
        <f>((AR82-AU82)/AV82)</f>
        <v>1.5006324093725214</v>
      </c>
      <c r="AZ82" s="7">
        <f>((AR82-AU82)*80/AW82)</f>
        <v>255.70776255707764</v>
      </c>
      <c r="BA82" s="7">
        <f>((AL82-AO82)*80/AW82)</f>
        <v>2922.3744292237443</v>
      </c>
      <c r="BB82" s="7">
        <f>(AV82/AM82*1000)</f>
        <v>77.74499999999999</v>
      </c>
      <c r="BC82" s="7">
        <f>(AW82*1000/AM82)</f>
        <v>36.5</v>
      </c>
      <c r="BD82" s="7">
        <f>(BC82*(AL82-AU82)*0.0136)</f>
        <v>33.258800000000001</v>
      </c>
      <c r="BE82" s="7">
        <f>(BC82*(AR82-AO82)*0.0136)</f>
        <v>9.927999999999999</v>
      </c>
      <c r="BF82" s="18"/>
      <c r="BG82" s="18">
        <f>(AR82/BB82)</f>
        <v>0.3730143417583125</v>
      </c>
      <c r="BH82" s="18">
        <f>(AP82/BB82)</f>
        <v>0.59167792140973707</v>
      </c>
      <c r="BI82" s="18">
        <f>(BB82/AS82)</f>
        <v>3.1097999999999995</v>
      </c>
      <c r="BJ82" s="18">
        <f>(AO82/AU82)</f>
        <v>0.40909090909090912</v>
      </c>
      <c r="BK82" s="18"/>
      <c r="BL82" s="5">
        <v>0</v>
      </c>
      <c r="BM82" s="5"/>
      <c r="BN82" s="5"/>
      <c r="BO82" s="5"/>
      <c r="BP82" s="5"/>
      <c r="BQ82" s="3">
        <v>1</v>
      </c>
      <c r="BR82" s="3">
        <v>0</v>
      </c>
      <c r="BS82" s="3">
        <v>25</v>
      </c>
      <c r="BT82" s="3"/>
      <c r="BU82" s="3"/>
      <c r="BV82" s="3"/>
      <c r="BW82" s="3"/>
      <c r="BY82" s="3"/>
      <c r="BZ82" s="3"/>
      <c r="CA82" s="3">
        <v>140</v>
      </c>
      <c r="CB82" s="3">
        <v>19</v>
      </c>
      <c r="CC82" s="4">
        <v>0.8</v>
      </c>
      <c r="CD82" s="27">
        <v>90</v>
      </c>
      <c r="CE82" s="8"/>
      <c r="CF82" s="8"/>
      <c r="CG82" s="3">
        <v>1638</v>
      </c>
      <c r="CH82" s="3">
        <v>1</v>
      </c>
      <c r="CI82" s="3">
        <v>2</v>
      </c>
      <c r="CJ82" s="5">
        <v>47</v>
      </c>
      <c r="CK82" s="57">
        <v>590</v>
      </c>
      <c r="CL82" s="67">
        <f>(CK82/CJ82*100)</f>
        <v>1255.3191489361702</v>
      </c>
      <c r="CM82" s="12">
        <v>1255.3191489361702</v>
      </c>
      <c r="CN82" s="18">
        <f>LN(CL82)</f>
        <v>7.1351451211777981</v>
      </c>
      <c r="CO82" s="18">
        <f>(CL82/CD82)</f>
        <v>13.947990543735225</v>
      </c>
      <c r="CP82" s="62">
        <v>1316.3</v>
      </c>
      <c r="CQ82" s="49">
        <f>(CP82/CJ82*100)</f>
        <v>2800.6382978723404</v>
      </c>
      <c r="CR82" s="63">
        <f>(CQ82/CD82)</f>
        <v>31.118203309692671</v>
      </c>
      <c r="CS82" s="5">
        <v>457.75739112806292</v>
      </c>
      <c r="CT82" s="19">
        <f>(CS82/CJ82*100)</f>
        <v>973.95189601715515</v>
      </c>
      <c r="CU82" s="18">
        <f>LN(CT82)</f>
        <v>6.8813619143501681</v>
      </c>
      <c r="CW82" s="40">
        <v>40414</v>
      </c>
      <c r="CX82" s="40"/>
      <c r="CY82" s="40"/>
      <c r="CZ82" s="40"/>
      <c r="DA82" s="19"/>
      <c r="DB82" s="35">
        <v>44272</v>
      </c>
      <c r="DC82" s="35">
        <v>42769</v>
      </c>
      <c r="DD82" s="1">
        <f>(DC82-CW82)</f>
        <v>2355</v>
      </c>
      <c r="DE82" s="3">
        <v>1</v>
      </c>
      <c r="DF82" s="39">
        <v>42769</v>
      </c>
      <c r="DG82" s="3">
        <f>(DF82-CW82)</f>
        <v>2355</v>
      </c>
      <c r="DH82" s="3">
        <v>1</v>
      </c>
      <c r="DI82" s="3">
        <v>2355</v>
      </c>
      <c r="DJ82" s="66">
        <v>0</v>
      </c>
      <c r="DK82" s="66">
        <v>0</v>
      </c>
      <c r="DL82" s="1">
        <v>0</v>
      </c>
      <c r="DM82" s="3" t="s">
        <v>138</v>
      </c>
    </row>
    <row r="83" spans="1:117" s="10" customFormat="1" ht="15.75" x14ac:dyDescent="0.25">
      <c r="A83" s="2">
        <v>2041</v>
      </c>
      <c r="B83" s="3">
        <v>47</v>
      </c>
      <c r="C83" s="3">
        <v>0</v>
      </c>
      <c r="D83" s="3">
        <v>0</v>
      </c>
      <c r="E83" s="3">
        <v>0</v>
      </c>
      <c r="F83" s="3">
        <v>1</v>
      </c>
      <c r="G83" s="3">
        <v>0</v>
      </c>
      <c r="H83" s="1">
        <v>1</v>
      </c>
      <c r="I83" s="3">
        <v>1</v>
      </c>
      <c r="J83" s="3">
        <v>1</v>
      </c>
      <c r="K83" s="3">
        <v>1</v>
      </c>
      <c r="L83" s="3">
        <v>0</v>
      </c>
      <c r="M83" s="3"/>
      <c r="N83" s="3">
        <v>1</v>
      </c>
      <c r="O83" s="3">
        <v>0</v>
      </c>
      <c r="P83" s="3">
        <v>1</v>
      </c>
      <c r="Q83" s="3"/>
      <c r="R83" s="3">
        <v>0</v>
      </c>
      <c r="S83" s="3">
        <v>0</v>
      </c>
      <c r="T83" s="3">
        <v>0</v>
      </c>
      <c r="U83" s="3">
        <v>0</v>
      </c>
      <c r="V83" s="3">
        <v>1</v>
      </c>
      <c r="W83" s="3">
        <v>0</v>
      </c>
      <c r="X83" s="3">
        <v>0</v>
      </c>
      <c r="Y83" s="3">
        <v>0</v>
      </c>
      <c r="Z83" s="3">
        <v>0</v>
      </c>
      <c r="AA83" s="3">
        <v>1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26</v>
      </c>
      <c r="AI83" s="4">
        <v>2.04</v>
      </c>
      <c r="AJ83" s="3">
        <v>152</v>
      </c>
      <c r="AK83" s="3">
        <v>88</v>
      </c>
      <c r="AL83" s="5">
        <f>(AJ83+2*AK83)/3</f>
        <v>109.33333333333333</v>
      </c>
      <c r="AM83" s="3">
        <v>81</v>
      </c>
      <c r="AN83" s="3">
        <v>2</v>
      </c>
      <c r="AO83" s="3">
        <v>1</v>
      </c>
      <c r="AP83" s="3">
        <v>20</v>
      </c>
      <c r="AQ83" s="3">
        <v>8</v>
      </c>
      <c r="AR83" s="3">
        <v>13</v>
      </c>
      <c r="AS83" s="1">
        <f>(AP83-AQ83)</f>
        <v>12</v>
      </c>
      <c r="AT83" s="7">
        <f>(AS83/AO83)</f>
        <v>12</v>
      </c>
      <c r="AU83" s="3">
        <v>8</v>
      </c>
      <c r="AV83" s="4">
        <v>6.8952</v>
      </c>
      <c r="AW83" s="3">
        <v>3.38</v>
      </c>
      <c r="AX83" s="18">
        <f>(AL83*AW83/451)</f>
        <v>0.81939393939393934</v>
      </c>
      <c r="AY83" s="7">
        <f>((AR83-AU83)/AV83)</f>
        <v>0.72514212785706</v>
      </c>
      <c r="AZ83" s="7">
        <f>((AR83-AU83)*80/AW83)</f>
        <v>118.34319526627219</v>
      </c>
      <c r="BA83" s="7">
        <f>((AL83-AO83)*80/AW83)</f>
        <v>2564.102564102564</v>
      </c>
      <c r="BB83" s="7">
        <f>(AV83/AM83*1000)</f>
        <v>85.125925925925927</v>
      </c>
      <c r="BC83" s="7">
        <f>(AW83*1000/AM83)</f>
        <v>41.728395061728392</v>
      </c>
      <c r="BD83" s="7">
        <f>(BC83*(AL83-AU83)*0.0136)</f>
        <v>57.50729218106995</v>
      </c>
      <c r="BE83" s="7">
        <f>(BC83*(AR83-AO83)*0.0136)</f>
        <v>6.8100740740740733</v>
      </c>
      <c r="BF83" s="18"/>
      <c r="BG83" s="18">
        <f>(AR83/BB83)</f>
        <v>0.15271493212669685</v>
      </c>
      <c r="BH83" s="18">
        <f>(AP83/BB83)</f>
        <v>0.23494604942568742</v>
      </c>
      <c r="BI83" s="18">
        <f>(BB83/AS83)</f>
        <v>7.0938271604938272</v>
      </c>
      <c r="BJ83" s="18">
        <f>(AO83/AU83)</f>
        <v>0.125</v>
      </c>
      <c r="BK83" s="18"/>
      <c r="BL83" s="5">
        <v>0</v>
      </c>
      <c r="BM83" s="5"/>
      <c r="BN83" s="5"/>
      <c r="BO83" s="5"/>
      <c r="BP83" s="5"/>
      <c r="BQ83" s="3">
        <v>1</v>
      </c>
      <c r="BR83" s="3">
        <v>0</v>
      </c>
      <c r="BS83" s="3">
        <v>57.5</v>
      </c>
      <c r="BT83" s="3">
        <v>4.5999999999999996</v>
      </c>
      <c r="BU83" s="3">
        <v>2.9</v>
      </c>
      <c r="BV83" s="3">
        <v>1.1000000000000001</v>
      </c>
      <c r="BW83" s="3"/>
      <c r="BY83" s="3">
        <v>1</v>
      </c>
      <c r="BZ83" s="3">
        <v>1</v>
      </c>
      <c r="CA83" s="3">
        <v>142</v>
      </c>
      <c r="CB83" s="3">
        <v>30</v>
      </c>
      <c r="CC83" s="4">
        <v>1.4</v>
      </c>
      <c r="CD83" s="27">
        <v>54</v>
      </c>
      <c r="CE83" s="8"/>
      <c r="CF83" s="8"/>
      <c r="CG83" s="3">
        <v>137</v>
      </c>
      <c r="CH83" s="3">
        <v>0</v>
      </c>
      <c r="CI83" s="3">
        <v>1</v>
      </c>
      <c r="CJ83" s="5">
        <v>134</v>
      </c>
      <c r="CK83" s="57">
        <v>958</v>
      </c>
      <c r="CL83" s="67">
        <f>(CK83/CJ83*100)</f>
        <v>714.92537313432831</v>
      </c>
      <c r="CM83" s="12">
        <v>714.92537313432831</v>
      </c>
      <c r="CN83" s="18">
        <f>LN(CL83)</f>
        <v>6.5721781640080401</v>
      </c>
      <c r="CO83" s="18">
        <f>(CL83/CD83)</f>
        <v>13.239358761746821</v>
      </c>
      <c r="CP83" s="62">
        <v>499.7</v>
      </c>
      <c r="CQ83" s="49">
        <f>(CP83/CJ83*100)</f>
        <v>372.91044776119401</v>
      </c>
      <c r="CR83" s="63">
        <f>(CQ83/CD83)</f>
        <v>6.905749032614704</v>
      </c>
      <c r="CS83" s="5">
        <v>546.57699720267203</v>
      </c>
      <c r="CT83" s="19">
        <f>(CS83/CJ83*100)</f>
        <v>407.89328149453138</v>
      </c>
      <c r="CU83" s="18">
        <f>LN(CT83)</f>
        <v>6.0110055752256963</v>
      </c>
      <c r="CW83" s="40">
        <v>40430</v>
      </c>
      <c r="CX83" s="40"/>
      <c r="CY83" s="40"/>
      <c r="CZ83" s="40"/>
      <c r="DA83" s="19"/>
      <c r="DB83" s="35">
        <v>44272</v>
      </c>
      <c r="DC83" s="35">
        <v>44216</v>
      </c>
      <c r="DD83" s="1">
        <f>(DC83-CW83)</f>
        <v>3786</v>
      </c>
      <c r="DE83" s="3">
        <v>0</v>
      </c>
      <c r="DF83" s="3"/>
      <c r="DG83" s="3"/>
      <c r="DH83" s="3">
        <v>0</v>
      </c>
      <c r="DI83" s="3">
        <v>3786</v>
      </c>
      <c r="DJ83" s="66">
        <v>0</v>
      </c>
      <c r="DK83" s="66">
        <v>0</v>
      </c>
      <c r="DL83" s="1">
        <v>0</v>
      </c>
      <c r="DM83" s="3"/>
    </row>
    <row r="84" spans="1:117" s="10" customFormat="1" ht="15.75" x14ac:dyDescent="0.25">
      <c r="A84" s="2">
        <v>2042</v>
      </c>
      <c r="B84" s="3">
        <v>76</v>
      </c>
      <c r="C84" s="3">
        <v>0</v>
      </c>
      <c r="D84" s="3">
        <v>0</v>
      </c>
      <c r="E84" s="3">
        <v>1</v>
      </c>
      <c r="F84" s="3">
        <v>1</v>
      </c>
      <c r="G84" s="3">
        <v>0</v>
      </c>
      <c r="H84" s="1">
        <v>1</v>
      </c>
      <c r="I84" s="3">
        <v>0</v>
      </c>
      <c r="J84" s="3">
        <v>2</v>
      </c>
      <c r="K84" s="3">
        <v>0</v>
      </c>
      <c r="L84" s="3">
        <v>0</v>
      </c>
      <c r="M84" s="3"/>
      <c r="N84" s="3">
        <v>1</v>
      </c>
      <c r="O84" s="3">
        <v>1</v>
      </c>
      <c r="P84" s="3">
        <v>1</v>
      </c>
      <c r="Q84" s="3">
        <v>1</v>
      </c>
      <c r="R84" s="3">
        <v>1</v>
      </c>
      <c r="S84" s="3">
        <v>1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1</v>
      </c>
      <c r="Z84" s="3">
        <v>1</v>
      </c>
      <c r="AA84" s="3">
        <v>1</v>
      </c>
      <c r="AB84" s="3">
        <v>1</v>
      </c>
      <c r="AC84" s="3">
        <v>1</v>
      </c>
      <c r="AD84" s="3">
        <v>0</v>
      </c>
      <c r="AE84" s="3">
        <v>1</v>
      </c>
      <c r="AF84" s="3">
        <v>0</v>
      </c>
      <c r="AG84" s="3">
        <v>1</v>
      </c>
      <c r="AH84" s="3">
        <v>24.5</v>
      </c>
      <c r="AI84" s="4">
        <v>1.95</v>
      </c>
      <c r="AJ84" s="3">
        <v>90</v>
      </c>
      <c r="AK84" s="3">
        <v>64</v>
      </c>
      <c r="AL84" s="5">
        <f>(AJ84+2*AK84)/3</f>
        <v>72.666666666666671</v>
      </c>
      <c r="AM84" s="3">
        <v>69</v>
      </c>
      <c r="AN84" s="3">
        <v>2</v>
      </c>
      <c r="AO84" s="3">
        <v>22</v>
      </c>
      <c r="AP84" s="3">
        <v>37</v>
      </c>
      <c r="AQ84" s="3">
        <v>24</v>
      </c>
      <c r="AR84" s="3">
        <v>28</v>
      </c>
      <c r="AS84" s="1">
        <f>(AP84-AQ84)</f>
        <v>13</v>
      </c>
      <c r="AT84" s="7">
        <f>(AS84/AO84)</f>
        <v>0.59090909090909094</v>
      </c>
      <c r="AU84" s="3">
        <v>21</v>
      </c>
      <c r="AV84" s="4">
        <v>4.3094999999999999</v>
      </c>
      <c r="AW84" s="3">
        <v>2.21</v>
      </c>
      <c r="AX84" s="18">
        <f>(AL84*AW84/451)</f>
        <v>0.35608277900960827</v>
      </c>
      <c r="AY84" s="7">
        <f>((AR84-AU84)/AV84)</f>
        <v>1.6243183663998144</v>
      </c>
      <c r="AZ84" s="7">
        <f>((AR84-AU84)*80/AW84)</f>
        <v>253.39366515837105</v>
      </c>
      <c r="BA84" s="7">
        <f>((AL84-AO84)*80/AW84)</f>
        <v>1834.087481146305</v>
      </c>
      <c r="BB84" s="7">
        <f>(AV84/AM84*1000)</f>
        <v>62.45652173913043</v>
      </c>
      <c r="BC84" s="7">
        <f>(AW84*1000/AM84)</f>
        <v>32.028985507246375</v>
      </c>
      <c r="BD84" s="7">
        <f>(BC84*(AL84-AU84)*0.0136)</f>
        <v>22.505700483091786</v>
      </c>
      <c r="BE84" s="7">
        <f>(BC84*(AR84-AO84)*0.0136)</f>
        <v>2.613565217391304</v>
      </c>
      <c r="BF84" s="18"/>
      <c r="BG84" s="18">
        <f>(AR84/BB84)</f>
        <v>0.44831186912634879</v>
      </c>
      <c r="BH84" s="18">
        <f>(AP84/BB84)</f>
        <v>0.59241211277410377</v>
      </c>
      <c r="BI84" s="18">
        <f>(BB84/AS84)</f>
        <v>4.8043478260869561</v>
      </c>
      <c r="BJ84" s="18">
        <f>(AO84/AU84)</f>
        <v>1.0476190476190477</v>
      </c>
      <c r="BK84" s="18"/>
      <c r="BL84" s="5">
        <v>0</v>
      </c>
      <c r="BM84" s="5"/>
      <c r="BN84" s="5"/>
      <c r="BO84" s="5"/>
      <c r="BP84" s="5"/>
      <c r="BQ84" s="3">
        <v>1</v>
      </c>
      <c r="BR84" s="3">
        <v>0</v>
      </c>
      <c r="BS84" s="3">
        <v>22.5</v>
      </c>
      <c r="BT84" s="3">
        <v>5.2</v>
      </c>
      <c r="BU84" s="3">
        <v>4.7</v>
      </c>
      <c r="BV84" s="3">
        <v>0.99</v>
      </c>
      <c r="BW84" s="3">
        <v>4.8</v>
      </c>
      <c r="BY84" s="3">
        <v>1</v>
      </c>
      <c r="BZ84" s="3">
        <v>0</v>
      </c>
      <c r="CA84" s="3">
        <v>139</v>
      </c>
      <c r="CB84" s="3">
        <v>90</v>
      </c>
      <c r="CC84" s="4">
        <v>3</v>
      </c>
      <c r="CD84" s="27">
        <v>20</v>
      </c>
      <c r="CE84" s="8"/>
      <c r="CF84" s="8"/>
      <c r="CG84" s="3">
        <v>6106</v>
      </c>
      <c r="CH84" s="3">
        <v>1</v>
      </c>
      <c r="CI84" s="3">
        <v>3</v>
      </c>
      <c r="CJ84" s="5">
        <v>59</v>
      </c>
      <c r="CK84" s="57">
        <v>1065</v>
      </c>
      <c r="CL84" s="67">
        <f>(CK84/CJ84*100)</f>
        <v>1805.0847457627117</v>
      </c>
      <c r="CM84" s="12">
        <v>1805.0847457627117</v>
      </c>
      <c r="CN84" s="18">
        <f>LN(CL84)</f>
        <v>7.4983628202258972</v>
      </c>
      <c r="CO84" s="18">
        <f>(CL84/CD84)</f>
        <v>90.254237288135585</v>
      </c>
      <c r="CP84" s="62">
        <v>504.4</v>
      </c>
      <c r="CQ84" s="49">
        <f>(CP84/CJ84*100)</f>
        <v>854.91525423728808</v>
      </c>
      <c r="CR84" s="63">
        <f>(CQ84/CD84)</f>
        <v>42.745762711864401</v>
      </c>
      <c r="CS84" s="5">
        <v>648.57190296796693</v>
      </c>
      <c r="CT84" s="19">
        <f>(CS84/CJ84*100)</f>
        <v>1099.2744118101134</v>
      </c>
      <c r="CU84" s="18">
        <f>LN(CT84)</f>
        <v>7.0024056155105923</v>
      </c>
      <c r="CW84" s="40">
        <v>40438</v>
      </c>
      <c r="CX84" s="40"/>
      <c r="CY84" s="40"/>
      <c r="CZ84" s="40"/>
      <c r="DA84" s="19"/>
      <c r="DB84" s="35">
        <v>44272</v>
      </c>
      <c r="DC84" s="35">
        <v>42514</v>
      </c>
      <c r="DD84" s="1">
        <f>(DC84-CW84)</f>
        <v>2076</v>
      </c>
      <c r="DE84" s="3">
        <v>1</v>
      </c>
      <c r="DF84" s="39">
        <v>42514</v>
      </c>
      <c r="DG84" s="19">
        <f>(DF84-CW84)</f>
        <v>2076</v>
      </c>
      <c r="DH84" s="19">
        <v>1</v>
      </c>
      <c r="DI84" s="19">
        <v>2076</v>
      </c>
      <c r="DJ84" s="65">
        <v>1</v>
      </c>
      <c r="DK84" s="65">
        <v>1</v>
      </c>
      <c r="DL84" s="1">
        <v>1</v>
      </c>
      <c r="DM84" s="3"/>
    </row>
    <row r="85" spans="1:117" s="10" customFormat="1" ht="15.75" x14ac:dyDescent="0.25">
      <c r="A85" s="2">
        <v>2043</v>
      </c>
      <c r="B85" s="3">
        <v>62</v>
      </c>
      <c r="C85" s="3">
        <v>0</v>
      </c>
      <c r="D85" s="3">
        <v>1</v>
      </c>
      <c r="E85" s="3">
        <v>1</v>
      </c>
      <c r="F85" s="3">
        <v>1</v>
      </c>
      <c r="G85" s="3">
        <v>1</v>
      </c>
      <c r="H85" s="1">
        <v>0</v>
      </c>
      <c r="I85" s="3">
        <v>0</v>
      </c>
      <c r="J85" s="3">
        <v>4</v>
      </c>
      <c r="K85" s="3">
        <v>0</v>
      </c>
      <c r="L85" s="3">
        <v>0</v>
      </c>
      <c r="M85" s="3"/>
      <c r="N85" s="3">
        <v>0</v>
      </c>
      <c r="O85" s="3">
        <v>1</v>
      </c>
      <c r="P85" s="3">
        <v>1</v>
      </c>
      <c r="Q85" s="3"/>
      <c r="R85" s="3">
        <v>1</v>
      </c>
      <c r="S85" s="3">
        <v>1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</v>
      </c>
      <c r="AA85" s="3">
        <v>0</v>
      </c>
      <c r="AB85" s="3">
        <v>0</v>
      </c>
      <c r="AC85" s="3">
        <v>1</v>
      </c>
      <c r="AD85" s="3">
        <v>0</v>
      </c>
      <c r="AE85" s="3">
        <v>1</v>
      </c>
      <c r="AF85" s="3">
        <v>0</v>
      </c>
      <c r="AG85" s="3">
        <v>0</v>
      </c>
      <c r="AH85" s="3">
        <v>34</v>
      </c>
      <c r="AI85" s="4">
        <v>1.95</v>
      </c>
      <c r="AJ85" s="3">
        <v>96</v>
      </c>
      <c r="AK85" s="3">
        <v>72</v>
      </c>
      <c r="AL85" s="5">
        <f>(AJ85+2*AK85)/3</f>
        <v>80</v>
      </c>
      <c r="AM85" s="3">
        <v>84</v>
      </c>
      <c r="AN85" s="3">
        <v>1</v>
      </c>
      <c r="AO85" s="3">
        <v>12</v>
      </c>
      <c r="AP85" s="3">
        <v>63</v>
      </c>
      <c r="AQ85" s="3">
        <v>26</v>
      </c>
      <c r="AR85" s="3">
        <v>46</v>
      </c>
      <c r="AS85" s="1">
        <f>(AP85-AQ85)</f>
        <v>37</v>
      </c>
      <c r="AT85" s="7">
        <f>(AS85/AO85)</f>
        <v>3.0833333333333335</v>
      </c>
      <c r="AU85" s="3">
        <v>38</v>
      </c>
      <c r="AV85" s="4">
        <v>3.7049999999999996</v>
      </c>
      <c r="AW85" s="3">
        <v>1.9</v>
      </c>
      <c r="AX85" s="18">
        <f>(AL85*AW85/451)</f>
        <v>0.33702882483370289</v>
      </c>
      <c r="AY85" s="7">
        <f>((AR85-AU85)/AV85)</f>
        <v>2.1592442645074228</v>
      </c>
      <c r="AZ85" s="7">
        <f>((AR85-AU85)*80/AW85)</f>
        <v>336.84210526315792</v>
      </c>
      <c r="BA85" s="7">
        <f>((AL85-AO85)*80/AW85)</f>
        <v>2863.1578947368421</v>
      </c>
      <c r="BB85" s="7">
        <f>(AV85/AM85*1000)</f>
        <v>44.107142857142854</v>
      </c>
      <c r="BC85" s="7">
        <f>(AW85*1000/AM85)</f>
        <v>22.61904761904762</v>
      </c>
      <c r="BD85" s="7">
        <f>(BC85*(AL85-AU85)*0.0136)</f>
        <v>12.92</v>
      </c>
      <c r="BE85" s="7">
        <f>(BC85*(AR85-AO85)*0.0136)</f>
        <v>10.459047619047618</v>
      </c>
      <c r="BF85" s="18"/>
      <c r="BG85" s="18">
        <f>(AR85/BB85)</f>
        <v>1.0429149797570851</v>
      </c>
      <c r="BH85" s="18">
        <f>(AP85/BB85)</f>
        <v>1.42834008097166</v>
      </c>
      <c r="BI85" s="18">
        <f>(BB85/AS85)</f>
        <v>1.192084942084942</v>
      </c>
      <c r="BJ85" s="18">
        <f>(AO85/AU85)</f>
        <v>0.31578947368421051</v>
      </c>
      <c r="BK85" s="18"/>
      <c r="BL85" s="5">
        <v>0</v>
      </c>
      <c r="BM85" s="5"/>
      <c r="BN85" s="5"/>
      <c r="BO85" s="5"/>
      <c r="BP85" s="5"/>
      <c r="BQ85" s="3">
        <v>1</v>
      </c>
      <c r="BR85" s="3">
        <v>0</v>
      </c>
      <c r="BS85" s="3">
        <v>27.5</v>
      </c>
      <c r="BT85" s="3">
        <v>7.1</v>
      </c>
      <c r="BU85" s="3">
        <v>6</v>
      </c>
      <c r="BV85" s="3">
        <v>0.87</v>
      </c>
      <c r="BW85" s="3">
        <v>4.8</v>
      </c>
      <c r="BY85" s="3">
        <v>1</v>
      </c>
      <c r="BZ85" s="3">
        <v>0</v>
      </c>
      <c r="CA85" s="3">
        <v>136</v>
      </c>
      <c r="CB85" s="3">
        <v>44</v>
      </c>
      <c r="CC85" s="4">
        <v>1.5</v>
      </c>
      <c r="CD85" s="27">
        <v>35</v>
      </c>
      <c r="CE85" s="8"/>
      <c r="CF85" s="8"/>
      <c r="CG85" s="3">
        <v>6067</v>
      </c>
      <c r="CH85" s="3">
        <v>1</v>
      </c>
      <c r="CI85" s="3">
        <v>3</v>
      </c>
      <c r="CJ85" s="5">
        <v>66</v>
      </c>
      <c r="CK85" s="57">
        <v>1387</v>
      </c>
      <c r="CL85" s="67">
        <f>(CK85/CJ85*100)</f>
        <v>2101.5151515151515</v>
      </c>
      <c r="CM85" s="12">
        <v>2101.5151515151515</v>
      </c>
      <c r="CN85" s="18">
        <f>LN(CL85)</f>
        <v>7.6504138642764978</v>
      </c>
      <c r="CO85" s="18">
        <f>(CL85/CD85)</f>
        <v>60.043290043290042</v>
      </c>
      <c r="CP85" s="62">
        <v>722.7</v>
      </c>
      <c r="CQ85" s="49">
        <f>(CP85/CJ85*100)</f>
        <v>1095</v>
      </c>
      <c r="CR85" s="63">
        <f>(CQ85/CD85)</f>
        <v>31.285714285714285</v>
      </c>
      <c r="CS85" s="5">
        <v>800.8247285605371</v>
      </c>
      <c r="CT85" s="19">
        <f>(CS85/CJ85*100)</f>
        <v>1213.3708008492986</v>
      </c>
      <c r="CU85" s="18">
        <f>LN(CT85)</f>
        <v>7.1011575513067555</v>
      </c>
      <c r="CW85" s="40">
        <v>40441</v>
      </c>
      <c r="CX85" s="40"/>
      <c r="CY85" s="40"/>
      <c r="CZ85" s="40"/>
      <c r="DA85" s="19"/>
      <c r="DB85" s="35">
        <v>44272</v>
      </c>
      <c r="DC85" s="35">
        <v>41203</v>
      </c>
      <c r="DD85" s="1">
        <f>(DC85-CW85)</f>
        <v>762</v>
      </c>
      <c r="DE85" s="3">
        <v>1</v>
      </c>
      <c r="DF85" s="35">
        <v>41203</v>
      </c>
      <c r="DG85" s="19">
        <f>(DF85-CW85)</f>
        <v>762</v>
      </c>
      <c r="DH85" s="19">
        <v>1</v>
      </c>
      <c r="DI85" s="19">
        <v>762</v>
      </c>
      <c r="DJ85" s="65">
        <v>1</v>
      </c>
      <c r="DK85" s="65">
        <v>1</v>
      </c>
      <c r="DL85" s="1">
        <v>1</v>
      </c>
      <c r="DM85" s="3" t="s">
        <v>141</v>
      </c>
    </row>
    <row r="86" spans="1:117" s="10" customFormat="1" ht="15.75" x14ac:dyDescent="0.25">
      <c r="A86" s="2">
        <v>2045</v>
      </c>
      <c r="B86" s="3">
        <v>61</v>
      </c>
      <c r="C86" s="3">
        <v>0</v>
      </c>
      <c r="D86" s="3">
        <v>0</v>
      </c>
      <c r="E86" s="3">
        <v>1</v>
      </c>
      <c r="F86" s="3">
        <v>1</v>
      </c>
      <c r="G86" s="3">
        <v>0</v>
      </c>
      <c r="H86" s="1">
        <v>1</v>
      </c>
      <c r="I86" s="3">
        <v>0</v>
      </c>
      <c r="J86" s="3">
        <v>4</v>
      </c>
      <c r="K86" s="3">
        <v>0</v>
      </c>
      <c r="L86" s="3">
        <v>0</v>
      </c>
      <c r="M86" s="3"/>
      <c r="N86" s="3">
        <v>1</v>
      </c>
      <c r="O86" s="3">
        <v>0</v>
      </c>
      <c r="P86" s="3">
        <v>1</v>
      </c>
      <c r="Q86" s="3">
        <v>0</v>
      </c>
      <c r="R86" s="3">
        <v>1</v>
      </c>
      <c r="S86" s="3">
        <v>0</v>
      </c>
      <c r="T86" s="3">
        <v>1</v>
      </c>
      <c r="U86" s="3">
        <v>0</v>
      </c>
      <c r="V86" s="3">
        <v>0</v>
      </c>
      <c r="W86" s="3">
        <v>0</v>
      </c>
      <c r="X86" s="3">
        <v>0</v>
      </c>
      <c r="Y86" s="3">
        <v>1</v>
      </c>
      <c r="Z86" s="3">
        <v>1</v>
      </c>
      <c r="AA86" s="3">
        <v>1</v>
      </c>
      <c r="AB86" s="3">
        <v>1</v>
      </c>
      <c r="AC86" s="3">
        <v>1</v>
      </c>
      <c r="AD86" s="3">
        <v>1</v>
      </c>
      <c r="AE86" s="3">
        <v>1</v>
      </c>
      <c r="AF86" s="3">
        <v>0</v>
      </c>
      <c r="AG86" s="3">
        <v>2</v>
      </c>
      <c r="AH86" s="3">
        <v>20</v>
      </c>
      <c r="AI86" s="4">
        <v>1.57</v>
      </c>
      <c r="AJ86" s="3">
        <v>92</v>
      </c>
      <c r="AK86" s="3">
        <v>74</v>
      </c>
      <c r="AL86" s="5">
        <f>(AJ86+2*AK86)/3</f>
        <v>80</v>
      </c>
      <c r="AM86" s="3">
        <v>112</v>
      </c>
      <c r="AN86" s="3">
        <v>1</v>
      </c>
      <c r="AO86" s="3">
        <v>8</v>
      </c>
      <c r="AP86" s="3">
        <v>68</v>
      </c>
      <c r="AQ86" s="3">
        <v>36</v>
      </c>
      <c r="AR86" s="3">
        <v>49</v>
      </c>
      <c r="AS86" s="1">
        <f>(AP86-AQ86)</f>
        <v>32</v>
      </c>
      <c r="AT86" s="7">
        <f>(AS86/AO86)</f>
        <v>4</v>
      </c>
      <c r="AU86" s="3">
        <v>36</v>
      </c>
      <c r="AV86" s="4">
        <v>2.3707000000000003</v>
      </c>
      <c r="AW86" s="3">
        <v>1.51</v>
      </c>
      <c r="AX86" s="18">
        <f>(AL86*AW86/451)</f>
        <v>0.2678492239467849</v>
      </c>
      <c r="AY86" s="7">
        <f>((AR86-AU86)/AV86)</f>
        <v>5.4836124351457372</v>
      </c>
      <c r="AZ86" s="7">
        <f>((AR86-AU86)*80/AW86)</f>
        <v>688.74172185430461</v>
      </c>
      <c r="BA86" s="7">
        <f>((AL86-AO86)*80/AW86)</f>
        <v>3814.5695364238409</v>
      </c>
      <c r="BB86" s="7">
        <f>(AV86/AM86*1000)</f>
        <v>21.16696428571429</v>
      </c>
      <c r="BC86" s="7">
        <f>(AW86*1000/AM86)</f>
        <v>13.482142857142858</v>
      </c>
      <c r="BD86" s="7">
        <f>(BC86*(AL86-AU86)*0.0136)</f>
        <v>8.0677142857142865</v>
      </c>
      <c r="BE86" s="7">
        <f>(BC86*(AR86-AO86)*0.0136)</f>
        <v>7.5176428571428566</v>
      </c>
      <c r="BF86" s="18"/>
      <c r="BG86" s="18">
        <f>(AR86/BB86)</f>
        <v>2.3149280803138308</v>
      </c>
      <c r="BH86" s="18">
        <f>(AP86/BB86)</f>
        <v>3.2125532543130717</v>
      </c>
      <c r="BI86" s="18">
        <f>(BB86/AS86)</f>
        <v>0.66146763392857155</v>
      </c>
      <c r="BJ86" s="18">
        <f>(AO86/AU86)</f>
        <v>0.22222222222222221</v>
      </c>
      <c r="BK86" s="18"/>
      <c r="BL86" s="5">
        <v>0</v>
      </c>
      <c r="BM86" s="5"/>
      <c r="BN86" s="5"/>
      <c r="BO86" s="5"/>
      <c r="BP86" s="5"/>
      <c r="BQ86" s="3">
        <v>1</v>
      </c>
      <c r="BR86" s="3">
        <v>0</v>
      </c>
      <c r="BS86" s="3">
        <v>10</v>
      </c>
      <c r="BT86" s="3">
        <v>7.8</v>
      </c>
      <c r="BU86" s="3">
        <v>7.8</v>
      </c>
      <c r="BV86" s="3">
        <v>0.99</v>
      </c>
      <c r="BW86" s="3">
        <v>4.5999999999999996</v>
      </c>
      <c r="BY86" s="3">
        <v>1</v>
      </c>
      <c r="BZ86" s="3">
        <v>0</v>
      </c>
      <c r="CA86" s="3">
        <v>139</v>
      </c>
      <c r="CB86" s="3">
        <v>28</v>
      </c>
      <c r="CC86" s="4">
        <v>1.5</v>
      </c>
      <c r="CD86" s="27">
        <v>47</v>
      </c>
      <c r="CE86" s="8"/>
      <c r="CF86" s="8"/>
      <c r="CG86" s="3">
        <v>7304</v>
      </c>
      <c r="CH86" s="3">
        <v>1</v>
      </c>
      <c r="CI86" s="3">
        <v>3</v>
      </c>
      <c r="CJ86" s="5">
        <v>31</v>
      </c>
      <c r="CK86" s="57">
        <v>366</v>
      </c>
      <c r="CL86" s="67">
        <f>(CK86/CJ86*100)</f>
        <v>1180.6451612903227</v>
      </c>
      <c r="CM86" s="12">
        <v>1180.6451612903227</v>
      </c>
      <c r="CN86" s="18">
        <f>LN(CL86)</f>
        <v>7.0738163149043114</v>
      </c>
      <c r="CO86" s="18">
        <f>(CL86/CD86)</f>
        <v>25.120109814687716</v>
      </c>
      <c r="CP86" s="62">
        <v>361</v>
      </c>
      <c r="CQ86" s="49">
        <f>(CP86/CJ86*100)</f>
        <v>1164.516129032258</v>
      </c>
      <c r="CR86" s="63">
        <f>(CQ86/CD86)</f>
        <v>24.776938915579958</v>
      </c>
      <c r="CS86" s="5">
        <v>436.20703588706726</v>
      </c>
      <c r="CT86" s="19">
        <f>(CS86/CJ86*100)</f>
        <v>1407.1194706034428</v>
      </c>
      <c r="CU86" s="18">
        <f>LN(CT86)</f>
        <v>7.2492999650969834</v>
      </c>
      <c r="CW86" s="40">
        <v>40455</v>
      </c>
      <c r="CX86" s="40">
        <v>40471</v>
      </c>
      <c r="CY86" s="19">
        <f>(CX86-CW86)</f>
        <v>16</v>
      </c>
      <c r="CZ86" s="40">
        <v>41611</v>
      </c>
      <c r="DA86" s="42">
        <f>(CZ86-CW86)</f>
        <v>1156</v>
      </c>
      <c r="DB86" s="35">
        <v>44272</v>
      </c>
      <c r="DC86" s="35">
        <v>44207</v>
      </c>
      <c r="DD86" s="1">
        <f>(DC86-CW86)</f>
        <v>3752</v>
      </c>
      <c r="DE86" s="3">
        <v>0</v>
      </c>
      <c r="DF86" s="3"/>
      <c r="DG86" s="3"/>
      <c r="DH86" s="3">
        <v>1</v>
      </c>
      <c r="DI86" s="3">
        <v>16</v>
      </c>
      <c r="DJ86" s="66">
        <v>0</v>
      </c>
      <c r="DK86" s="66">
        <v>0</v>
      </c>
      <c r="DL86" s="1">
        <v>1</v>
      </c>
      <c r="DM86" s="3"/>
    </row>
    <row r="87" spans="1:117" s="10" customFormat="1" ht="14.25" customHeight="1" x14ac:dyDescent="0.25">
      <c r="A87" s="2">
        <v>2046</v>
      </c>
      <c r="B87" s="3">
        <v>53</v>
      </c>
      <c r="C87" s="3">
        <v>1</v>
      </c>
      <c r="D87" s="3">
        <v>0</v>
      </c>
      <c r="E87" s="3">
        <v>1</v>
      </c>
      <c r="F87" s="3">
        <v>1</v>
      </c>
      <c r="G87" s="3">
        <v>0</v>
      </c>
      <c r="H87" s="1">
        <v>1</v>
      </c>
      <c r="I87" s="3">
        <v>0</v>
      </c>
      <c r="J87" s="3">
        <v>4</v>
      </c>
      <c r="K87" s="3">
        <v>0</v>
      </c>
      <c r="L87" s="3">
        <v>0</v>
      </c>
      <c r="M87" s="3"/>
      <c r="N87" s="3">
        <v>1</v>
      </c>
      <c r="O87" s="3">
        <v>0</v>
      </c>
      <c r="P87" s="3">
        <v>0</v>
      </c>
      <c r="Q87" s="3"/>
      <c r="R87" s="3">
        <v>1</v>
      </c>
      <c r="S87" s="3">
        <v>0</v>
      </c>
      <c r="T87" s="3">
        <v>1</v>
      </c>
      <c r="U87" s="3">
        <v>0</v>
      </c>
      <c r="V87" s="3">
        <v>0</v>
      </c>
      <c r="W87" s="3">
        <v>0</v>
      </c>
      <c r="X87" s="3">
        <v>0</v>
      </c>
      <c r="Y87" s="3">
        <v>1</v>
      </c>
      <c r="Z87" s="3">
        <v>1</v>
      </c>
      <c r="AA87" s="3">
        <v>1</v>
      </c>
      <c r="AB87" s="3">
        <v>1</v>
      </c>
      <c r="AC87" s="3">
        <v>1</v>
      </c>
      <c r="AD87" s="3">
        <v>0</v>
      </c>
      <c r="AE87" s="3">
        <v>0</v>
      </c>
      <c r="AF87" s="3">
        <v>0</v>
      </c>
      <c r="AG87" s="3">
        <v>1</v>
      </c>
      <c r="AH87" s="3">
        <v>37.5</v>
      </c>
      <c r="AI87" s="4">
        <v>2.41</v>
      </c>
      <c r="AJ87" s="3">
        <v>102</v>
      </c>
      <c r="AK87" s="3">
        <v>76</v>
      </c>
      <c r="AL87" s="5">
        <f>(AJ87+2*AK87)/3</f>
        <v>84.666666666666671</v>
      </c>
      <c r="AM87" s="3">
        <v>105</v>
      </c>
      <c r="AN87" s="3">
        <v>1</v>
      </c>
      <c r="AO87" s="3">
        <v>15</v>
      </c>
      <c r="AP87" s="3">
        <v>76</v>
      </c>
      <c r="AQ87" s="3">
        <v>36</v>
      </c>
      <c r="AR87" s="3">
        <v>52</v>
      </c>
      <c r="AS87" s="1">
        <f>(AP87-AQ87)</f>
        <v>40</v>
      </c>
      <c r="AT87" s="7">
        <f>(AS87/AO87)</f>
        <v>2.6666666666666665</v>
      </c>
      <c r="AU87" s="3">
        <v>37</v>
      </c>
      <c r="AV87" s="4">
        <v>2.6028000000000002</v>
      </c>
      <c r="AW87" s="3">
        <v>1.08</v>
      </c>
      <c r="AX87" s="18">
        <f>(AL87*AW87/451)</f>
        <v>0.20274944567627498</v>
      </c>
      <c r="AY87" s="7">
        <f>((AR87-AU87)/AV87)</f>
        <v>5.7630244352236044</v>
      </c>
      <c r="AZ87" s="7">
        <f>((AR87-AU87)*80/AW87)</f>
        <v>1111.1111111111111</v>
      </c>
      <c r="BA87" s="7">
        <f>((AL87-AO87)*80/AW87)</f>
        <v>5160.4938271604942</v>
      </c>
      <c r="BB87" s="7">
        <f>(AV87/AM87*1000)</f>
        <v>24.78857142857143</v>
      </c>
      <c r="BC87" s="7">
        <f>(AW87*1000/AM87)</f>
        <v>10.285714285714286</v>
      </c>
      <c r="BD87" s="7">
        <f>(BC87*(AL87-AU87)*0.0136)</f>
        <v>6.6678857142857151</v>
      </c>
      <c r="BE87" s="7">
        <f>(BC87*(AR87-AO87)*0.0136)</f>
        <v>5.1757714285714291</v>
      </c>
      <c r="BF87" s="18"/>
      <c r="BG87" s="18">
        <f>(AR87/BB87)</f>
        <v>2.0977408944213924</v>
      </c>
      <c r="BH87" s="18">
        <f>(AP87/BB87)</f>
        <v>3.0659289995389578</v>
      </c>
      <c r="BI87" s="18">
        <f>(BB87/AS87)</f>
        <v>0.61971428571428577</v>
      </c>
      <c r="BJ87" s="18">
        <f>(AO87/AU87)</f>
        <v>0.40540540540540543</v>
      </c>
      <c r="BK87" s="18"/>
      <c r="BL87" s="5">
        <v>0</v>
      </c>
      <c r="BM87" s="5"/>
      <c r="BN87" s="5"/>
      <c r="BO87" s="5"/>
      <c r="BP87" s="5"/>
      <c r="BQ87" s="3">
        <v>1</v>
      </c>
      <c r="BR87" s="3">
        <v>0</v>
      </c>
      <c r="BS87" s="3">
        <v>10</v>
      </c>
      <c r="BT87" s="3">
        <v>6.5</v>
      </c>
      <c r="BU87" s="3">
        <v>5.8</v>
      </c>
      <c r="BV87" s="3">
        <v>0.8</v>
      </c>
      <c r="BW87" s="3">
        <v>5.3</v>
      </c>
      <c r="BY87" s="3">
        <v>1</v>
      </c>
      <c r="BZ87" s="3">
        <v>1</v>
      </c>
      <c r="CA87" s="3">
        <v>131</v>
      </c>
      <c r="CB87" s="3">
        <v>43</v>
      </c>
      <c r="CC87" s="4">
        <v>1.6</v>
      </c>
      <c r="CD87" s="27">
        <v>55</v>
      </c>
      <c r="CE87" s="8"/>
      <c r="CF87" s="8"/>
      <c r="CG87" s="3">
        <v>2077</v>
      </c>
      <c r="CH87" s="3">
        <v>1</v>
      </c>
      <c r="CI87" s="3">
        <v>2</v>
      </c>
      <c r="CJ87" s="5">
        <v>83</v>
      </c>
      <c r="CK87" s="57">
        <v>1781</v>
      </c>
      <c r="CL87" s="67">
        <f>(CK87/CJ87*100)</f>
        <v>2145.7831325301204</v>
      </c>
      <c r="CM87" s="12">
        <v>2145.7831325301204</v>
      </c>
      <c r="CN87" s="18">
        <f>LN(CL87)</f>
        <v>7.6712598614811549</v>
      </c>
      <c r="CO87" s="18">
        <f>(CL87/CD87)</f>
        <v>39.014238773274919</v>
      </c>
      <c r="CP87" s="5"/>
      <c r="CQ87" s="49"/>
      <c r="CR87" s="63"/>
      <c r="CS87" s="5">
        <v>1833.8381664529024</v>
      </c>
      <c r="CT87" s="19">
        <f>(CS87/CJ87*100)</f>
        <v>2209.4435740396411</v>
      </c>
      <c r="CU87" s="18">
        <f>LN(CT87)</f>
        <v>7.7004959863581348</v>
      </c>
      <c r="CW87" s="40">
        <v>40459</v>
      </c>
      <c r="CX87" s="40"/>
      <c r="CY87" s="40"/>
      <c r="CZ87" s="40"/>
      <c r="DA87" s="19"/>
      <c r="DB87" s="35">
        <v>44272</v>
      </c>
      <c r="DC87" s="35">
        <v>44271</v>
      </c>
      <c r="DD87" s="1">
        <f>(DC87-CW87)</f>
        <v>3812</v>
      </c>
      <c r="DE87" s="3">
        <v>0</v>
      </c>
      <c r="DF87" s="3"/>
      <c r="DG87" s="3"/>
      <c r="DH87" s="3">
        <v>0</v>
      </c>
      <c r="DI87" s="3">
        <v>3812</v>
      </c>
      <c r="DJ87" s="65">
        <v>1</v>
      </c>
      <c r="DK87" s="65">
        <v>1</v>
      </c>
      <c r="DL87" s="1">
        <v>1</v>
      </c>
      <c r="DM87" s="3"/>
    </row>
    <row r="88" spans="1:117" s="10" customFormat="1" ht="15.75" x14ac:dyDescent="0.25">
      <c r="A88" s="2">
        <v>2047</v>
      </c>
      <c r="B88" s="3">
        <v>51</v>
      </c>
      <c r="C88" s="3">
        <v>1</v>
      </c>
      <c r="D88" s="3">
        <v>0</v>
      </c>
      <c r="E88" s="3">
        <v>1</v>
      </c>
      <c r="F88" s="3">
        <v>2</v>
      </c>
      <c r="G88" s="3">
        <v>1</v>
      </c>
      <c r="H88" s="1">
        <v>0</v>
      </c>
      <c r="I88" s="3">
        <v>0</v>
      </c>
      <c r="J88" s="3">
        <v>4</v>
      </c>
      <c r="K88" s="3">
        <v>1</v>
      </c>
      <c r="L88" s="3">
        <v>0</v>
      </c>
      <c r="M88" s="3"/>
      <c r="N88" s="3">
        <v>0</v>
      </c>
      <c r="O88" s="3">
        <v>1</v>
      </c>
      <c r="P88" s="3">
        <v>1</v>
      </c>
      <c r="Q88" s="3">
        <v>1</v>
      </c>
      <c r="R88" s="3">
        <v>0</v>
      </c>
      <c r="S88" s="3">
        <v>0</v>
      </c>
      <c r="T88" s="3">
        <v>1</v>
      </c>
      <c r="U88" s="3">
        <v>0</v>
      </c>
      <c r="V88" s="3">
        <v>0</v>
      </c>
      <c r="W88" s="3">
        <v>0</v>
      </c>
      <c r="X88" s="3">
        <v>0</v>
      </c>
      <c r="Y88" s="3">
        <v>1</v>
      </c>
      <c r="Z88" s="3">
        <v>0</v>
      </c>
      <c r="AA88" s="3">
        <v>0</v>
      </c>
      <c r="AB88" s="3">
        <v>1</v>
      </c>
      <c r="AC88" s="3">
        <v>1</v>
      </c>
      <c r="AD88" s="3">
        <v>0</v>
      </c>
      <c r="AE88" s="3">
        <v>1</v>
      </c>
      <c r="AF88" s="3">
        <v>0</v>
      </c>
      <c r="AG88" s="3">
        <v>0</v>
      </c>
      <c r="AH88" s="3">
        <v>32</v>
      </c>
      <c r="AI88" s="4">
        <v>2.19</v>
      </c>
      <c r="AJ88" s="3">
        <v>116</v>
      </c>
      <c r="AK88" s="3">
        <v>82</v>
      </c>
      <c r="AL88" s="5">
        <f>(AJ88+2*AK88)/3</f>
        <v>93.333333333333329</v>
      </c>
      <c r="AM88" s="3">
        <v>60</v>
      </c>
      <c r="AN88" s="3">
        <v>3</v>
      </c>
      <c r="AO88" s="3">
        <v>16</v>
      </c>
      <c r="AP88" s="3">
        <v>62</v>
      </c>
      <c r="AQ88" s="3">
        <v>27</v>
      </c>
      <c r="AR88" s="3">
        <v>40</v>
      </c>
      <c r="AS88" s="1">
        <f>(AP88-AQ88)</f>
        <v>35</v>
      </c>
      <c r="AT88" s="7">
        <f>(AS88/AO88)</f>
        <v>2.1875</v>
      </c>
      <c r="AU88" s="3">
        <v>22</v>
      </c>
      <c r="AV88" s="4">
        <v>4.9931999999999999</v>
      </c>
      <c r="AW88" s="3">
        <v>2.2799999999999998</v>
      </c>
      <c r="AX88" s="18">
        <f>(AL88*AW88/451)</f>
        <v>0.471840354767184</v>
      </c>
      <c r="AY88" s="7">
        <f>((AR88-AU88)/AV88)</f>
        <v>3.6049026676279743</v>
      </c>
      <c r="AZ88" s="7">
        <f>((AR88-AU88)*80/AW88)</f>
        <v>631.57894736842115</v>
      </c>
      <c r="BA88" s="7">
        <f>((AL88-AO88)*80/AW88)</f>
        <v>2713.4502923976606</v>
      </c>
      <c r="BB88" s="7">
        <f>(AV88/AM88*1000)</f>
        <v>83.22</v>
      </c>
      <c r="BC88" s="7">
        <f>(AW88*1000/AM88)</f>
        <v>38</v>
      </c>
      <c r="BD88" s="7">
        <f>(BC88*(AL88-AU88)*0.0136)</f>
        <v>36.865066666666664</v>
      </c>
      <c r="BE88" s="7">
        <f>(BC88*(AR88-AO88)*0.0136)</f>
        <v>12.4032</v>
      </c>
      <c r="BF88" s="18"/>
      <c r="BG88" s="18">
        <f>(AR88/BB88)</f>
        <v>0.48065368901706323</v>
      </c>
      <c r="BH88" s="18">
        <f>(AP88/BB88)</f>
        <v>0.74501321797644793</v>
      </c>
      <c r="BI88" s="18">
        <f>(BB88/AS88)</f>
        <v>2.3777142857142857</v>
      </c>
      <c r="BJ88" s="18">
        <f>(AO88/AU88)</f>
        <v>0.72727272727272729</v>
      </c>
      <c r="BK88" s="18"/>
      <c r="BL88" s="5">
        <v>0</v>
      </c>
      <c r="BM88" s="5"/>
      <c r="BN88" s="5"/>
      <c r="BO88" s="5"/>
      <c r="BP88" s="5"/>
      <c r="BQ88" s="3">
        <v>1</v>
      </c>
      <c r="BR88" s="3">
        <v>0</v>
      </c>
      <c r="BS88" s="3">
        <v>67.5</v>
      </c>
      <c r="BT88" s="3">
        <v>5.5</v>
      </c>
      <c r="BU88" s="3">
        <v>3.6</v>
      </c>
      <c r="BV88" s="3">
        <v>1.3</v>
      </c>
      <c r="BW88" s="3">
        <v>4.8</v>
      </c>
      <c r="BY88" s="3">
        <v>1</v>
      </c>
      <c r="BZ88" s="3">
        <v>1</v>
      </c>
      <c r="CA88" s="3">
        <v>137</v>
      </c>
      <c r="CB88" s="3">
        <v>44</v>
      </c>
      <c r="CC88" s="4">
        <v>1.4</v>
      </c>
      <c r="CD88" s="27">
        <v>85</v>
      </c>
      <c r="CE88" s="8"/>
      <c r="CF88" s="8"/>
      <c r="CG88" s="3">
        <v>2051</v>
      </c>
      <c r="CH88" s="3">
        <v>1</v>
      </c>
      <c r="CI88" s="3">
        <v>2</v>
      </c>
      <c r="CJ88" s="5">
        <v>23</v>
      </c>
      <c r="CK88" s="57">
        <v>320</v>
      </c>
      <c r="CL88" s="67">
        <f>(CK88/CJ88*100)</f>
        <v>1391.304347826087</v>
      </c>
      <c r="CM88" s="12">
        <v>1391.304347826087</v>
      </c>
      <c r="CN88" s="18">
        <f>LN(CL88)</f>
        <v>7.2379969658527141</v>
      </c>
      <c r="CO88" s="18">
        <f>(CL88/CD88)</f>
        <v>16.368286445012789</v>
      </c>
      <c r="CP88" s="62">
        <v>350.2</v>
      </c>
      <c r="CQ88" s="49">
        <f>(CP88/CJ88*100)</f>
        <v>1522.6086956521738</v>
      </c>
      <c r="CR88" s="63">
        <f>(CQ88/CD88)</f>
        <v>17.913043478260867</v>
      </c>
      <c r="CS88" s="5">
        <v>331.89377691886222</v>
      </c>
      <c r="CT88" s="19">
        <f>(CS88/CJ88*100)</f>
        <v>1443.0164213863575</v>
      </c>
      <c r="CU88" s="18">
        <f>LN(CT88)</f>
        <v>7.2744909387412449</v>
      </c>
      <c r="CW88" s="40">
        <v>40462</v>
      </c>
      <c r="CX88" s="40"/>
      <c r="CY88" s="40"/>
      <c r="CZ88" s="40"/>
      <c r="DA88" s="19"/>
      <c r="DB88" s="35">
        <v>44272</v>
      </c>
      <c r="DC88" s="35">
        <v>41848</v>
      </c>
      <c r="DD88" s="1">
        <f>(DC88-CW88)</f>
        <v>1386</v>
      </c>
      <c r="DE88" s="3">
        <v>1</v>
      </c>
      <c r="DF88" s="39">
        <v>41848</v>
      </c>
      <c r="DG88" s="19">
        <f>(DF88-CW88)</f>
        <v>1386</v>
      </c>
      <c r="DH88" s="19">
        <v>1</v>
      </c>
      <c r="DI88" s="19">
        <v>1386</v>
      </c>
      <c r="DJ88" s="66">
        <v>0</v>
      </c>
      <c r="DK88" s="65">
        <v>1</v>
      </c>
      <c r="DL88" s="1">
        <v>0</v>
      </c>
      <c r="DM88" s="3" t="s">
        <v>138</v>
      </c>
    </row>
    <row r="89" spans="1:117" s="10" customFormat="1" ht="15.75" x14ac:dyDescent="0.25">
      <c r="A89" s="2">
        <v>2048</v>
      </c>
      <c r="B89" s="3">
        <v>66</v>
      </c>
      <c r="C89" s="3">
        <v>0</v>
      </c>
      <c r="D89" s="3">
        <v>0</v>
      </c>
      <c r="E89" s="3">
        <v>1</v>
      </c>
      <c r="F89" s="3">
        <v>1</v>
      </c>
      <c r="G89" s="3">
        <v>1</v>
      </c>
      <c r="H89" s="1">
        <v>0</v>
      </c>
      <c r="I89" s="3">
        <v>0</v>
      </c>
      <c r="J89" s="3">
        <v>4</v>
      </c>
      <c r="K89" s="3">
        <v>0</v>
      </c>
      <c r="L89" s="3">
        <v>0</v>
      </c>
      <c r="M89" s="3"/>
      <c r="N89" s="3">
        <v>0</v>
      </c>
      <c r="O89" s="3">
        <v>1</v>
      </c>
      <c r="P89" s="3">
        <v>1</v>
      </c>
      <c r="Q89" s="3">
        <v>1</v>
      </c>
      <c r="R89" s="3">
        <v>0</v>
      </c>
      <c r="S89" s="3">
        <v>1</v>
      </c>
      <c r="T89" s="3">
        <v>1</v>
      </c>
      <c r="U89" s="3">
        <v>0</v>
      </c>
      <c r="V89" s="3">
        <v>0</v>
      </c>
      <c r="W89" s="3">
        <v>0</v>
      </c>
      <c r="X89" s="3">
        <v>0</v>
      </c>
      <c r="Y89" s="3">
        <v>1</v>
      </c>
      <c r="Z89" s="3">
        <v>0</v>
      </c>
      <c r="AA89" s="3">
        <v>0</v>
      </c>
      <c r="AB89" s="3">
        <v>1</v>
      </c>
      <c r="AC89" s="3">
        <v>1</v>
      </c>
      <c r="AD89" s="3">
        <v>0</v>
      </c>
      <c r="AE89" s="3">
        <v>1</v>
      </c>
      <c r="AF89" s="3">
        <v>0</v>
      </c>
      <c r="AG89" s="3">
        <v>0</v>
      </c>
      <c r="AH89" s="3">
        <v>24.5</v>
      </c>
      <c r="AI89" s="4">
        <v>2.0499999999999998</v>
      </c>
      <c r="AJ89" s="3">
        <v>75</v>
      </c>
      <c r="AK89" s="3">
        <v>50</v>
      </c>
      <c r="AL89" s="5">
        <f>(AJ89+2*AK89)/3</f>
        <v>58.333333333333336</v>
      </c>
      <c r="AM89" s="3">
        <v>72</v>
      </c>
      <c r="AN89" s="3">
        <v>2</v>
      </c>
      <c r="AO89" s="3">
        <v>6</v>
      </c>
      <c r="AP89" s="3">
        <v>36</v>
      </c>
      <c r="AQ89" s="3">
        <v>12</v>
      </c>
      <c r="AR89" s="3">
        <v>24</v>
      </c>
      <c r="AS89" s="1">
        <f>(AP89-AQ89)</f>
        <v>24</v>
      </c>
      <c r="AT89" s="7">
        <f>(AS89/AO89)</f>
        <v>4</v>
      </c>
      <c r="AU89" s="3">
        <v>20</v>
      </c>
      <c r="AV89" s="4">
        <v>5.0839999999999996</v>
      </c>
      <c r="AW89" s="3">
        <v>2.48</v>
      </c>
      <c r="AX89" s="18">
        <f>(AL89*AW89/451)</f>
        <v>0.3207686622320769</v>
      </c>
      <c r="AY89" s="7">
        <f>((AR89-AU89)/AV89)</f>
        <v>0.78678206136900086</v>
      </c>
      <c r="AZ89" s="7">
        <f>((AR89-AU89)*80/AW89)</f>
        <v>129.03225806451613</v>
      </c>
      <c r="BA89" s="7">
        <f>((AL89-AO89)*80/AW89)</f>
        <v>1688.1720430107528</v>
      </c>
      <c r="BB89" s="7">
        <f>(AV89/AM89*1000)</f>
        <v>70.611111111111114</v>
      </c>
      <c r="BC89" s="7">
        <f>(AW89*1000/AM89)</f>
        <v>34.444444444444443</v>
      </c>
      <c r="BD89" s="7">
        <f>(BC89*(AL89-AU89)*0.0136)</f>
        <v>17.957037037037036</v>
      </c>
      <c r="BE89" s="7">
        <f>(BC89*(AR89-AO89)*0.0136)</f>
        <v>8.4320000000000004</v>
      </c>
      <c r="BF89" s="18"/>
      <c r="BG89" s="18">
        <f>(AR89/BB89)</f>
        <v>0.3398898505114083</v>
      </c>
      <c r="BH89" s="18">
        <f>(AP89/BB89)</f>
        <v>0.50983477576711245</v>
      </c>
      <c r="BI89" s="18">
        <f>(BB89/AS89)</f>
        <v>2.9421296296296298</v>
      </c>
      <c r="BJ89" s="18">
        <f>(AO89/AU89)</f>
        <v>0.3</v>
      </c>
      <c r="BK89" s="18"/>
      <c r="BL89" s="5">
        <v>0</v>
      </c>
      <c r="BM89" s="5"/>
      <c r="BN89" s="5"/>
      <c r="BO89" s="5"/>
      <c r="BP89" s="5"/>
      <c r="BQ89" s="3">
        <v>1</v>
      </c>
      <c r="BR89" s="3">
        <v>0</v>
      </c>
      <c r="BS89" s="3">
        <v>7.5</v>
      </c>
      <c r="BT89" s="3">
        <v>8.5</v>
      </c>
      <c r="BU89" s="3">
        <v>8.1</v>
      </c>
      <c r="BV89" s="3">
        <v>0.79</v>
      </c>
      <c r="BW89" s="3"/>
      <c r="BY89" s="3">
        <v>1</v>
      </c>
      <c r="BZ89" s="3">
        <v>1</v>
      </c>
      <c r="CA89" s="3">
        <v>138</v>
      </c>
      <c r="CB89" s="3">
        <v>17</v>
      </c>
      <c r="CC89" s="4">
        <v>0.9</v>
      </c>
      <c r="CD89" s="27">
        <v>90</v>
      </c>
      <c r="CE89" s="8"/>
      <c r="CF89" s="8"/>
      <c r="CG89" s="3">
        <v>5257</v>
      </c>
      <c r="CH89" s="3">
        <v>1</v>
      </c>
      <c r="CI89" s="3">
        <v>3</v>
      </c>
      <c r="CJ89" s="5">
        <v>83</v>
      </c>
      <c r="CK89" s="57">
        <v>1094</v>
      </c>
      <c r="CL89" s="67">
        <f>(CK89/CJ89*100)</f>
        <v>1318.0722891566265</v>
      </c>
      <c r="CM89" s="12">
        <v>1318.0722891566265</v>
      </c>
      <c r="CN89" s="18">
        <f>LN(CL89)</f>
        <v>7.1839255611734201</v>
      </c>
      <c r="CO89" s="18">
        <f>(CL89/CD89)</f>
        <v>14.645247657295851</v>
      </c>
      <c r="CP89" s="62">
        <v>834.3</v>
      </c>
      <c r="CQ89" s="49">
        <f>(CP89/CJ89*100)</f>
        <v>1005.1807228915661</v>
      </c>
      <c r="CR89" s="63">
        <f>(CQ89/CD89)</f>
        <v>11.168674698795179</v>
      </c>
      <c r="CS89" s="5">
        <v>1634.5310068423712</v>
      </c>
      <c r="CT89" s="19">
        <f>(CS89/CJ89*100)</f>
        <v>1969.3144660751461</v>
      </c>
      <c r="CU89" s="18">
        <f>LN(CT89)</f>
        <v>7.5854407744067052</v>
      </c>
      <c r="CW89" s="40">
        <v>40469</v>
      </c>
      <c r="CX89" s="35">
        <v>40603</v>
      </c>
      <c r="CY89" s="19">
        <f>(CX89-CW89)</f>
        <v>134</v>
      </c>
      <c r="CZ89" s="40"/>
      <c r="DA89" s="19"/>
      <c r="DB89" s="35">
        <v>44272</v>
      </c>
      <c r="DC89" s="35">
        <v>40688</v>
      </c>
      <c r="DD89" s="1">
        <f>(DC89-CW89)</f>
        <v>219</v>
      </c>
      <c r="DE89" s="3">
        <v>1</v>
      </c>
      <c r="DF89" s="35">
        <v>40688</v>
      </c>
      <c r="DG89" s="19">
        <f>(DF89-CW89)</f>
        <v>219</v>
      </c>
      <c r="DH89" s="19">
        <v>1</v>
      </c>
      <c r="DI89" s="19">
        <v>134</v>
      </c>
      <c r="DJ89" s="66">
        <v>0</v>
      </c>
      <c r="DK89" s="65">
        <v>1</v>
      </c>
      <c r="DL89" s="1">
        <v>0</v>
      </c>
      <c r="DM89" t="s">
        <v>152</v>
      </c>
    </row>
    <row r="90" spans="1:117" s="10" customFormat="1" ht="15.75" x14ac:dyDescent="0.25">
      <c r="A90" s="2">
        <v>2049</v>
      </c>
      <c r="B90" s="3">
        <v>65</v>
      </c>
      <c r="C90" s="3">
        <v>1</v>
      </c>
      <c r="D90" s="3">
        <v>0</v>
      </c>
      <c r="E90" s="3">
        <v>1</v>
      </c>
      <c r="F90" s="3">
        <v>1</v>
      </c>
      <c r="G90" s="3">
        <v>1</v>
      </c>
      <c r="H90" s="1">
        <v>0</v>
      </c>
      <c r="I90" s="3">
        <v>0</v>
      </c>
      <c r="J90" s="3">
        <v>3</v>
      </c>
      <c r="K90" s="3">
        <v>1</v>
      </c>
      <c r="L90" s="3">
        <v>1</v>
      </c>
      <c r="M90" s="3"/>
      <c r="N90" s="3">
        <v>0</v>
      </c>
      <c r="O90" s="3">
        <v>0</v>
      </c>
      <c r="P90" s="3">
        <v>0</v>
      </c>
      <c r="Q90" s="3"/>
      <c r="R90" s="3">
        <v>1</v>
      </c>
      <c r="S90" s="3">
        <v>0</v>
      </c>
      <c r="T90" s="3">
        <v>1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1</v>
      </c>
      <c r="AB90" s="3">
        <v>1</v>
      </c>
      <c r="AC90" s="3">
        <v>1</v>
      </c>
      <c r="AD90" s="3">
        <v>0</v>
      </c>
      <c r="AE90" s="3">
        <v>1</v>
      </c>
      <c r="AF90" s="3">
        <v>0</v>
      </c>
      <c r="AG90" s="3">
        <v>2</v>
      </c>
      <c r="AH90" s="3">
        <v>27.5</v>
      </c>
      <c r="AI90" s="4">
        <v>1.99</v>
      </c>
      <c r="AJ90" s="3">
        <v>140</v>
      </c>
      <c r="AK90" s="3">
        <v>79</v>
      </c>
      <c r="AL90" s="5">
        <f>(AJ90+2*AK90)/3</f>
        <v>99.333333333333329</v>
      </c>
      <c r="AM90" s="3">
        <v>105</v>
      </c>
      <c r="AN90" s="3">
        <v>1</v>
      </c>
      <c r="AO90" s="3">
        <v>4</v>
      </c>
      <c r="AP90" s="3">
        <v>38</v>
      </c>
      <c r="AQ90" s="3">
        <v>18</v>
      </c>
      <c r="AR90" s="3">
        <v>25</v>
      </c>
      <c r="AS90" s="1">
        <f>(AP90-AQ90)</f>
        <v>20</v>
      </c>
      <c r="AT90" s="7">
        <f>(AS90/AO90)</f>
        <v>5</v>
      </c>
      <c r="AU90" s="3">
        <v>17</v>
      </c>
      <c r="AV90" s="4">
        <v>5.7709999999999999</v>
      </c>
      <c r="AW90" s="3">
        <v>2.9</v>
      </c>
      <c r="AX90" s="18">
        <f>(AL90*AW90/451)</f>
        <v>0.63872875092387282</v>
      </c>
      <c r="AY90" s="7">
        <f>((AR90-AU90)/AV90)</f>
        <v>1.3862415525905389</v>
      </c>
      <c r="AZ90" s="7">
        <f>((AR90-AU90)*80/AW90)</f>
        <v>220.68965517241381</v>
      </c>
      <c r="BA90" s="7">
        <f>((AL90-AO90)*80/AW90)</f>
        <v>2629.8850574712642</v>
      </c>
      <c r="BB90" s="7">
        <f>(AV90/AM90*1000)</f>
        <v>54.961904761904762</v>
      </c>
      <c r="BC90" s="7">
        <f>(AW90*1000/AM90)</f>
        <v>27.61904761904762</v>
      </c>
      <c r="BD90" s="7">
        <f>(BC90*(AL90-AU90)*0.0136)</f>
        <v>30.925968253968254</v>
      </c>
      <c r="BE90" s="7">
        <f>(BC90*(AR90-AO90)*0.0136)</f>
        <v>7.8879999999999999</v>
      </c>
      <c r="BF90" s="18"/>
      <c r="BG90" s="18">
        <f>(AR90/BB90)</f>
        <v>0.4548605094437706</v>
      </c>
      <c r="BH90" s="18">
        <f>(AP90/BB90)</f>
        <v>0.69138797435453125</v>
      </c>
      <c r="BI90" s="18">
        <f>(BB90/AS90)</f>
        <v>2.7480952380952379</v>
      </c>
      <c r="BJ90" s="18">
        <f>(AO90/AU90)</f>
        <v>0.23529411764705882</v>
      </c>
      <c r="BK90" s="18"/>
      <c r="BL90" s="5">
        <v>0</v>
      </c>
      <c r="BM90" s="5"/>
      <c r="BN90" s="5"/>
      <c r="BO90" s="5"/>
      <c r="BP90" s="5"/>
      <c r="BQ90" s="3">
        <v>1</v>
      </c>
      <c r="BR90" s="3">
        <v>0</v>
      </c>
      <c r="BS90" s="3">
        <v>35</v>
      </c>
      <c r="BT90" s="3">
        <v>4.9000000000000004</v>
      </c>
      <c r="BU90" s="3">
        <v>3.9</v>
      </c>
      <c r="BV90" s="3">
        <v>1.2</v>
      </c>
      <c r="BW90" s="3">
        <v>3.5</v>
      </c>
      <c r="BY90" s="3">
        <v>0</v>
      </c>
      <c r="BZ90" s="3">
        <v>0</v>
      </c>
      <c r="CA90" s="3">
        <v>141</v>
      </c>
      <c r="CB90" s="3">
        <v>82</v>
      </c>
      <c r="CC90" s="4">
        <v>2.8</v>
      </c>
      <c r="CD90" s="27">
        <v>28</v>
      </c>
      <c r="CE90" s="8"/>
      <c r="CF90" s="8"/>
      <c r="CG90" s="3">
        <v>178</v>
      </c>
      <c r="CH90" s="3">
        <v>0</v>
      </c>
      <c r="CI90" s="3">
        <v>1</v>
      </c>
      <c r="CJ90" s="5">
        <v>95</v>
      </c>
      <c r="CK90" s="57">
        <v>323</v>
      </c>
      <c r="CL90" s="67">
        <f>(CK90/CJ90*100)</f>
        <v>340</v>
      </c>
      <c r="CM90" s="12">
        <v>340</v>
      </c>
      <c r="CN90" s="18">
        <f>LN(CL90)</f>
        <v>5.8289456176102075</v>
      </c>
      <c r="CO90" s="18">
        <f>(CL90/CD90)</f>
        <v>12.142857142857142</v>
      </c>
      <c r="CP90" s="62">
        <v>436.3</v>
      </c>
      <c r="CQ90" s="49">
        <f>(CP90/CJ90*100)</f>
        <v>459.26315789473682</v>
      </c>
      <c r="CR90" s="63">
        <f>(CQ90/CD90)</f>
        <v>16.402255639097742</v>
      </c>
      <c r="CS90" s="5">
        <v>849.98985055649814</v>
      </c>
      <c r="CT90" s="19">
        <f>(CS90/CJ90*100)</f>
        <v>894.7261584805243</v>
      </c>
      <c r="CU90" s="18">
        <f>LN(CT90)</f>
        <v>6.7965177032788571</v>
      </c>
      <c r="CW90" s="35">
        <v>40472</v>
      </c>
      <c r="CZ90" s="35"/>
      <c r="DA90" s="19"/>
      <c r="DB90" s="35">
        <v>44272</v>
      </c>
      <c r="DC90" s="35">
        <v>42115</v>
      </c>
      <c r="DD90" s="1">
        <f>(DC90-CW90)</f>
        <v>1643</v>
      </c>
      <c r="DE90" s="3">
        <v>1</v>
      </c>
      <c r="DF90" s="35">
        <v>42115</v>
      </c>
      <c r="DG90" s="19">
        <f>(DF90-CW90)</f>
        <v>1643</v>
      </c>
      <c r="DH90" s="19">
        <v>1</v>
      </c>
      <c r="DI90" s="19">
        <v>1643</v>
      </c>
      <c r="DJ90" s="66">
        <v>0</v>
      </c>
      <c r="DK90" s="66">
        <v>0</v>
      </c>
      <c r="DL90" s="1">
        <v>0</v>
      </c>
      <c r="DM90" t="s">
        <v>145</v>
      </c>
    </row>
    <row r="91" spans="1:117" s="10" customFormat="1" ht="15.75" x14ac:dyDescent="0.25">
      <c r="A91" s="2">
        <v>2050</v>
      </c>
      <c r="B91" s="3">
        <v>63</v>
      </c>
      <c r="C91" s="3">
        <v>0</v>
      </c>
      <c r="D91" s="3">
        <v>1</v>
      </c>
      <c r="E91" s="3">
        <v>1</v>
      </c>
      <c r="F91" s="3">
        <v>1</v>
      </c>
      <c r="G91" s="3">
        <v>1</v>
      </c>
      <c r="H91" s="1">
        <v>0</v>
      </c>
      <c r="I91" s="3">
        <v>0</v>
      </c>
      <c r="J91" s="3">
        <v>4</v>
      </c>
      <c r="K91" s="3">
        <v>0</v>
      </c>
      <c r="L91" s="3">
        <v>0</v>
      </c>
      <c r="M91" s="3"/>
      <c r="N91" s="3">
        <v>1</v>
      </c>
      <c r="O91" s="3">
        <v>0</v>
      </c>
      <c r="P91" s="3">
        <v>1</v>
      </c>
      <c r="Q91" s="3"/>
      <c r="R91" s="3">
        <v>1</v>
      </c>
      <c r="S91" s="3">
        <v>1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1</v>
      </c>
      <c r="Z91" s="3">
        <v>1</v>
      </c>
      <c r="AA91" s="3">
        <v>1</v>
      </c>
      <c r="AB91" s="3">
        <v>1</v>
      </c>
      <c r="AC91" s="3">
        <v>1</v>
      </c>
      <c r="AD91" s="3">
        <v>1</v>
      </c>
      <c r="AE91" s="3">
        <v>1</v>
      </c>
      <c r="AF91" s="3">
        <v>0</v>
      </c>
      <c r="AG91" s="3">
        <v>0</v>
      </c>
      <c r="AH91" s="3">
        <v>22.5</v>
      </c>
      <c r="AI91" s="4">
        <v>1.49</v>
      </c>
      <c r="AJ91" s="3">
        <v>114</v>
      </c>
      <c r="AK91" s="3">
        <v>62</v>
      </c>
      <c r="AL91" s="5">
        <f>(AJ91+2*AK91)/3</f>
        <v>79.333333333333329</v>
      </c>
      <c r="AM91" s="3">
        <v>87</v>
      </c>
      <c r="AN91" s="3">
        <v>2</v>
      </c>
      <c r="AO91" s="3">
        <v>1</v>
      </c>
      <c r="AP91" s="3">
        <v>40</v>
      </c>
      <c r="AQ91" s="3">
        <v>16</v>
      </c>
      <c r="AR91" s="3">
        <v>24</v>
      </c>
      <c r="AS91" s="1">
        <f>(AP91-AQ91)</f>
        <v>24</v>
      </c>
      <c r="AT91" s="7">
        <f>(AS91/AO91)</f>
        <v>24</v>
      </c>
      <c r="AU91" s="3">
        <v>18</v>
      </c>
      <c r="AV91" s="4">
        <v>2.8756999999999997</v>
      </c>
      <c r="AW91" s="3">
        <v>1.93</v>
      </c>
      <c r="AX91" s="18">
        <f>(AL91*AW91/451)</f>
        <v>0.33949741315594972</v>
      </c>
      <c r="AY91" s="7">
        <f>((AR91-AU91)/AV91)</f>
        <v>2.0864485168828462</v>
      </c>
      <c r="AZ91" s="7">
        <f>((AR91-AU91)*80/AW91)</f>
        <v>248.70466321243524</v>
      </c>
      <c r="BA91" s="7">
        <f>((AL91-AO91)*80/AW91)</f>
        <v>3246.9775474956818</v>
      </c>
      <c r="BB91" s="7">
        <f>(AV91/AM91*1000)</f>
        <v>33.054022988505743</v>
      </c>
      <c r="BC91" s="7">
        <f>(AW91*1000/AM91)</f>
        <v>22.183908045977013</v>
      </c>
      <c r="BD91" s="7">
        <f>(BC91*(AL91-AU91)*0.0136)</f>
        <v>18.504337164750957</v>
      </c>
      <c r="BE91" s="7">
        <f>(BC91*(AR91-AO91)*0.0136)</f>
        <v>6.939126436781609</v>
      </c>
      <c r="BF91" s="18"/>
      <c r="BG91" s="18">
        <f>(AR91/BB91)</f>
        <v>0.72608408387523049</v>
      </c>
      <c r="BH91" s="18">
        <f>(AP91/BB91)</f>
        <v>1.2101401397920508</v>
      </c>
      <c r="BI91" s="18">
        <f>(BB91/AS91)</f>
        <v>1.3772509578544059</v>
      </c>
      <c r="BJ91" s="18">
        <f>(AO91/AU91)</f>
        <v>5.5555555555555552E-2</v>
      </c>
      <c r="BK91" s="18"/>
      <c r="BL91" s="5">
        <v>0</v>
      </c>
      <c r="BM91" s="5"/>
      <c r="BN91" s="5"/>
      <c r="BO91" s="5"/>
      <c r="BP91" s="5"/>
      <c r="BQ91" s="3">
        <v>1</v>
      </c>
      <c r="BR91" s="3">
        <v>0</v>
      </c>
      <c r="BS91" s="3">
        <v>17.5</v>
      </c>
      <c r="BT91" s="3">
        <v>7.5</v>
      </c>
      <c r="BU91" s="3">
        <v>7.3</v>
      </c>
      <c r="BV91" s="3">
        <v>1.5</v>
      </c>
      <c r="BW91" s="3"/>
      <c r="BY91" s="3">
        <v>1</v>
      </c>
      <c r="BZ91" s="3">
        <v>1</v>
      </c>
      <c r="CA91" s="3">
        <v>128</v>
      </c>
      <c r="CB91" s="3">
        <v>36</v>
      </c>
      <c r="CC91" s="4">
        <v>1.9</v>
      </c>
      <c r="CD91" s="27">
        <v>27</v>
      </c>
      <c r="CE91" s="8"/>
      <c r="CF91" s="8"/>
      <c r="CG91" s="3">
        <v>3770</v>
      </c>
      <c r="CH91" s="3">
        <v>1</v>
      </c>
      <c r="CI91" s="3">
        <v>3</v>
      </c>
      <c r="CJ91" s="5">
        <v>168</v>
      </c>
      <c r="CK91" s="57">
        <v>2813</v>
      </c>
      <c r="CL91" s="67">
        <f>(CK91/CJ91*100)</f>
        <v>1674.4047619047619</v>
      </c>
      <c r="CM91" s="12">
        <v>1674.4047619047619</v>
      </c>
      <c r="CN91" s="18">
        <f>LN(CL91)</f>
        <v>7.4232130150746896</v>
      </c>
      <c r="CO91" s="18">
        <f>(CL91/CD91)</f>
        <v>62.014991181657848</v>
      </c>
      <c r="CP91" s="62">
        <v>1271.3</v>
      </c>
      <c r="CQ91" s="49">
        <f>(CP91/CJ91*100)</f>
        <v>756.72619047619048</v>
      </c>
      <c r="CR91" s="63">
        <f>(CQ91/CD91)</f>
        <v>28.026895943562611</v>
      </c>
      <c r="CS91" s="5">
        <v>1732.5595627844141</v>
      </c>
      <c r="CT91" s="19">
        <f>(CS91/CJ91*100)</f>
        <v>1031.2854540383419</v>
      </c>
      <c r="CU91" s="18">
        <f>LN(CT91)</f>
        <v>6.9385613167314668</v>
      </c>
      <c r="CW91" s="35">
        <v>40490</v>
      </c>
      <c r="CX91" s="35"/>
      <c r="CY91" s="35"/>
      <c r="CZ91" s="35"/>
      <c r="DA91" s="19"/>
      <c r="DB91" s="35">
        <v>44272</v>
      </c>
      <c r="DC91" s="35">
        <v>40543</v>
      </c>
      <c r="DD91" s="1">
        <f>(DC91-CW91)</f>
        <v>53</v>
      </c>
      <c r="DE91" s="3">
        <v>1</v>
      </c>
      <c r="DF91" s="39">
        <v>40543</v>
      </c>
      <c r="DG91" s="19">
        <f>(DF91-CW91)</f>
        <v>53</v>
      </c>
      <c r="DH91" s="19">
        <v>1</v>
      </c>
      <c r="DI91" s="19">
        <v>53</v>
      </c>
      <c r="DJ91" s="65">
        <v>1</v>
      </c>
      <c r="DK91" s="65">
        <v>1</v>
      </c>
      <c r="DL91" s="1">
        <v>1</v>
      </c>
      <c r="DM91" s="3" t="s">
        <v>138</v>
      </c>
    </row>
    <row r="92" spans="1:117" s="10" customFormat="1" ht="15.75" x14ac:dyDescent="0.25">
      <c r="A92" s="2">
        <v>2051</v>
      </c>
      <c r="B92" s="3">
        <v>63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1">
        <v>0</v>
      </c>
      <c r="I92" s="3">
        <v>0</v>
      </c>
      <c r="J92" s="3">
        <v>3</v>
      </c>
      <c r="K92" s="3">
        <v>0</v>
      </c>
      <c r="L92" s="3">
        <v>0</v>
      </c>
      <c r="M92" s="3"/>
      <c r="N92" s="3">
        <v>0</v>
      </c>
      <c r="O92" s="3">
        <v>0</v>
      </c>
      <c r="P92" s="3">
        <v>1</v>
      </c>
      <c r="Q92" s="3"/>
      <c r="R92" s="3">
        <v>1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1</v>
      </c>
      <c r="Z92" s="3">
        <v>1</v>
      </c>
      <c r="AA92" s="3">
        <v>0</v>
      </c>
      <c r="AB92" s="3">
        <v>1</v>
      </c>
      <c r="AC92" s="3">
        <v>1</v>
      </c>
      <c r="AD92" s="3">
        <v>0</v>
      </c>
      <c r="AE92" s="3">
        <v>1</v>
      </c>
      <c r="AF92" s="3">
        <v>0</v>
      </c>
      <c r="AG92" s="3">
        <v>0</v>
      </c>
      <c r="AH92" s="3">
        <v>20.5</v>
      </c>
      <c r="AI92" s="4">
        <v>1.78</v>
      </c>
      <c r="AJ92" s="3">
        <v>110</v>
      </c>
      <c r="AK92" s="3">
        <v>74</v>
      </c>
      <c r="AL92" s="5">
        <f>(AJ92+2*AK92)/3</f>
        <v>86</v>
      </c>
      <c r="AM92" s="3">
        <v>82</v>
      </c>
      <c r="AN92" s="3">
        <v>1</v>
      </c>
      <c r="AO92" s="3">
        <v>10</v>
      </c>
      <c r="AP92" s="3">
        <v>58</v>
      </c>
      <c r="AQ92" s="3">
        <v>25</v>
      </c>
      <c r="AR92" s="3">
        <v>37</v>
      </c>
      <c r="AS92" s="1">
        <f>(AP92-AQ92)</f>
        <v>33</v>
      </c>
      <c r="AT92" s="7">
        <f>(AS92/AO92)</f>
        <v>3.3</v>
      </c>
      <c r="AU92" s="3">
        <v>30</v>
      </c>
      <c r="AV92" s="4">
        <v>2.7234000000000003</v>
      </c>
      <c r="AW92" s="3">
        <v>1.53</v>
      </c>
      <c r="AX92" s="18">
        <f>(AL92*AW92/451)</f>
        <v>0.29175166297117522</v>
      </c>
      <c r="AY92" s="7">
        <f>((AR92-AU92)/AV92)</f>
        <v>2.570316516119556</v>
      </c>
      <c r="AZ92" s="7">
        <f>((AR92-AU92)*80/AW92)</f>
        <v>366.01307189542484</v>
      </c>
      <c r="BA92" s="7">
        <f>((AL92-AO92)*80/AW92)</f>
        <v>3973.8562091503268</v>
      </c>
      <c r="BB92" s="7">
        <f>(AV92/AM92*1000)</f>
        <v>33.212195121951218</v>
      </c>
      <c r="BC92" s="7">
        <f>(AW92*1000/AM92)</f>
        <v>18.658536585365855</v>
      </c>
      <c r="BD92" s="7">
        <f>(BC92*(AL92-AU92)*0.0136)</f>
        <v>14.210341463414634</v>
      </c>
      <c r="BE92" s="7">
        <f>(BC92*(AR92-AO92)*0.0136)</f>
        <v>6.8514146341463418</v>
      </c>
      <c r="BF92" s="18"/>
      <c r="BG92" s="18">
        <f>(AR92/BB92)</f>
        <v>1.1140486157009621</v>
      </c>
      <c r="BH92" s="18">
        <f>(AP92/BB92)</f>
        <v>1.7463464786663729</v>
      </c>
      <c r="BI92" s="18">
        <f>(BB92/AS92)</f>
        <v>1.0064301552106429</v>
      </c>
      <c r="BJ92" s="18">
        <f>(AO92/AU92)</f>
        <v>0.33333333333333331</v>
      </c>
      <c r="BK92" s="18"/>
      <c r="BL92" s="5">
        <v>0</v>
      </c>
      <c r="BM92" s="5"/>
      <c r="BN92" s="5"/>
      <c r="BO92" s="5"/>
      <c r="BP92" s="5"/>
      <c r="BQ92" s="3">
        <v>1</v>
      </c>
      <c r="BR92" s="3">
        <v>0</v>
      </c>
      <c r="BS92" s="3">
        <v>15</v>
      </c>
      <c r="BT92" s="3"/>
      <c r="BU92" s="3"/>
      <c r="BV92" s="3"/>
      <c r="BW92" s="3"/>
      <c r="BY92" s="3"/>
      <c r="BZ92" s="3"/>
      <c r="CA92" s="3">
        <v>141</v>
      </c>
      <c r="CB92" s="3">
        <v>29</v>
      </c>
      <c r="CC92" s="4">
        <v>1.3</v>
      </c>
      <c r="CD92" s="27">
        <v>50</v>
      </c>
      <c r="CE92" s="8"/>
      <c r="CF92" s="8"/>
      <c r="CG92" s="3">
        <v>7169</v>
      </c>
      <c r="CH92" s="3">
        <v>1</v>
      </c>
      <c r="CI92" s="3">
        <v>3</v>
      </c>
      <c r="CJ92" s="5">
        <v>131</v>
      </c>
      <c r="CK92" s="57">
        <v>1330</v>
      </c>
      <c r="CL92" s="67">
        <f>(CK92/CJ92*100)</f>
        <v>1015.267175572519</v>
      </c>
      <c r="CM92" s="12">
        <v>1015.267175572519</v>
      </c>
      <c r="CN92" s="18">
        <f>LN(CL92)</f>
        <v>6.9229070840027394</v>
      </c>
      <c r="CO92" s="18">
        <f>(CL92/CD92)</f>
        <v>20.305343511450381</v>
      </c>
      <c r="CP92" s="62">
        <v>1582.1</v>
      </c>
      <c r="CQ92" s="49">
        <f>(CP92/CJ92*100)</f>
        <v>1207.709923664122</v>
      </c>
      <c r="CR92" s="63">
        <f>(CQ92/CD92)</f>
        <v>24.154198473282442</v>
      </c>
      <c r="CS92" s="5">
        <v>1442.2871680605201</v>
      </c>
      <c r="CT92" s="19">
        <f>(CS92/CJ92*100)</f>
        <v>1100.9825710385651</v>
      </c>
      <c r="CU92" s="18">
        <f>LN(CT92)</f>
        <v>7.0039583064780047</v>
      </c>
      <c r="CW92" s="35">
        <v>40493</v>
      </c>
      <c r="CX92" s="35"/>
      <c r="CY92" s="35"/>
      <c r="CZ92" s="35"/>
      <c r="DA92" s="19"/>
      <c r="DB92" s="35">
        <v>44274</v>
      </c>
      <c r="DC92" s="35">
        <v>41691</v>
      </c>
      <c r="DD92" s="1">
        <f>(DC92-CW92)</f>
        <v>1198</v>
      </c>
      <c r="DE92" s="3">
        <v>1</v>
      </c>
      <c r="DF92" s="39">
        <v>41691</v>
      </c>
      <c r="DG92" s="3">
        <f>(DF92-CW92)</f>
        <v>1198</v>
      </c>
      <c r="DH92" s="3">
        <v>1</v>
      </c>
      <c r="DI92" s="3">
        <v>1198</v>
      </c>
      <c r="DJ92" s="66">
        <v>0</v>
      </c>
      <c r="DK92" s="66">
        <v>0</v>
      </c>
      <c r="DL92" s="1">
        <v>1</v>
      </c>
      <c r="DM92" s="3"/>
    </row>
    <row r="93" spans="1:117" s="10" customFormat="1" ht="15.75" x14ac:dyDescent="0.25">
      <c r="A93" s="2">
        <v>2052</v>
      </c>
      <c r="B93" s="3">
        <v>53</v>
      </c>
      <c r="C93" s="3">
        <v>1</v>
      </c>
      <c r="D93" s="3">
        <v>0</v>
      </c>
      <c r="E93" s="3">
        <v>1</v>
      </c>
      <c r="F93" s="3">
        <v>1</v>
      </c>
      <c r="G93" s="3">
        <v>1</v>
      </c>
      <c r="H93" s="1">
        <v>0</v>
      </c>
      <c r="I93" s="3">
        <v>0</v>
      </c>
      <c r="J93" s="3">
        <v>4</v>
      </c>
      <c r="K93" s="3">
        <v>1</v>
      </c>
      <c r="L93" s="3">
        <v>0</v>
      </c>
      <c r="M93" s="3"/>
      <c r="N93" s="3">
        <v>0</v>
      </c>
      <c r="O93" s="3">
        <v>0</v>
      </c>
      <c r="P93" s="3">
        <v>1</v>
      </c>
      <c r="Q93" s="3">
        <v>1</v>
      </c>
      <c r="R93" s="3">
        <v>1</v>
      </c>
      <c r="S93" s="3">
        <v>1</v>
      </c>
      <c r="T93" s="3">
        <v>1</v>
      </c>
      <c r="U93" s="3">
        <v>0</v>
      </c>
      <c r="V93" s="3">
        <v>0</v>
      </c>
      <c r="W93" s="3">
        <v>0</v>
      </c>
      <c r="X93" s="3">
        <v>1</v>
      </c>
      <c r="Y93" s="3">
        <v>1</v>
      </c>
      <c r="Z93" s="3">
        <v>1</v>
      </c>
      <c r="AA93" s="3">
        <v>1</v>
      </c>
      <c r="AB93" s="3">
        <v>0</v>
      </c>
      <c r="AC93" s="3">
        <v>1</v>
      </c>
      <c r="AD93" s="3">
        <v>1</v>
      </c>
      <c r="AE93" s="3">
        <v>1</v>
      </c>
      <c r="AF93" s="3">
        <v>0</v>
      </c>
      <c r="AG93" s="3">
        <v>0</v>
      </c>
      <c r="AH93" s="3">
        <v>31</v>
      </c>
      <c r="AI93" s="4">
        <v>2.3199999999999998</v>
      </c>
      <c r="AJ93" s="3">
        <v>100</v>
      </c>
      <c r="AK93" s="3">
        <v>62</v>
      </c>
      <c r="AL93" s="5">
        <f>(AJ93+2*AK93)/3</f>
        <v>74.666666666666671</v>
      </c>
      <c r="AM93" s="3">
        <v>81</v>
      </c>
      <c r="AN93" s="3">
        <v>3</v>
      </c>
      <c r="AO93" s="3">
        <v>27</v>
      </c>
      <c r="AP93" s="3"/>
      <c r="AQ93" s="3"/>
      <c r="AR93" s="3">
        <v>43</v>
      </c>
      <c r="AS93" s="3"/>
      <c r="AT93" s="8"/>
      <c r="AU93" s="3">
        <v>34</v>
      </c>
      <c r="AV93" s="4">
        <v>3.9439999999999995</v>
      </c>
      <c r="AW93" s="3">
        <v>1.7</v>
      </c>
      <c r="AX93" s="18">
        <f>(AL93*AW93/451)</f>
        <v>0.28144863266814485</v>
      </c>
      <c r="AY93" s="7">
        <f>((AR93-AU93)/AV93)</f>
        <v>2.2819472616632863</v>
      </c>
      <c r="AZ93" s="7">
        <f>((AR93-AU93)*80/AW93)</f>
        <v>423.52941176470591</v>
      </c>
      <c r="BA93" s="7">
        <f>((AL93-AO93)*80/AW93)</f>
        <v>2243.1372549019611</v>
      </c>
      <c r="BB93" s="7">
        <f>(AV93/AM93*1000)</f>
        <v>48.691358024691347</v>
      </c>
      <c r="BC93" s="7">
        <f>(AW93*1000/AM93)</f>
        <v>20.987654320987655</v>
      </c>
      <c r="BD93" s="7">
        <f>(BC93*(AL93-AU93)*0.0136)</f>
        <v>11.607572016460907</v>
      </c>
      <c r="BE93" s="7">
        <f>(BC93*(AR93-AO93)*0.0136)</f>
        <v>4.5669135802469132</v>
      </c>
      <c r="BF93" s="18"/>
      <c r="BG93" s="18">
        <f>(AR93/BB93)</f>
        <v>0.88311359026369185</v>
      </c>
      <c r="BH93" s="18"/>
      <c r="BI93" s="18"/>
      <c r="BJ93" s="18">
        <f>(AO93/AU93)</f>
        <v>0.79411764705882348</v>
      </c>
      <c r="BK93" s="18"/>
      <c r="BL93" s="5">
        <v>0</v>
      </c>
      <c r="BM93" s="5"/>
      <c r="BN93" s="5"/>
      <c r="BO93" s="5"/>
      <c r="BP93" s="5"/>
      <c r="BQ93" s="3">
        <v>1</v>
      </c>
      <c r="BR93" s="3">
        <v>0</v>
      </c>
      <c r="BS93" s="3">
        <v>15</v>
      </c>
      <c r="BT93" s="3">
        <v>7.3</v>
      </c>
      <c r="BU93" s="3">
        <v>7.1</v>
      </c>
      <c r="BV93" s="3">
        <v>0.95</v>
      </c>
      <c r="BW93" s="3"/>
      <c r="BY93" s="3">
        <v>1</v>
      </c>
      <c r="BZ93" s="3">
        <v>1</v>
      </c>
      <c r="CA93" s="3">
        <v>127</v>
      </c>
      <c r="CB93" s="3">
        <v>64</v>
      </c>
      <c r="CC93" s="4">
        <v>2.9</v>
      </c>
      <c r="CD93" s="27">
        <v>28</v>
      </c>
      <c r="CE93" s="8"/>
      <c r="CF93" s="8"/>
      <c r="CG93" s="3">
        <v>5827</v>
      </c>
      <c r="CH93" s="3">
        <v>1</v>
      </c>
      <c r="CI93" s="3">
        <v>3</v>
      </c>
      <c r="CJ93" s="5">
        <v>51</v>
      </c>
      <c r="CK93" s="57">
        <v>1576</v>
      </c>
      <c r="CL93" s="67">
        <f>(CK93/CJ93*100)</f>
        <v>3090.1960784313724</v>
      </c>
      <c r="CM93" s="12">
        <v>3090.1960784313724</v>
      </c>
      <c r="CN93" s="18">
        <f>LN(CL93)</f>
        <v>8.0359898236815894</v>
      </c>
      <c r="CO93" s="18">
        <f>(CL93/CD93)</f>
        <v>110.3641456582633</v>
      </c>
      <c r="CP93" s="62">
        <v>1159.4000000000001</v>
      </c>
      <c r="CQ93" s="49">
        <f>(CP93/CJ93*100)</f>
        <v>2273.3333333333335</v>
      </c>
      <c r="CR93" s="63">
        <f>(CQ93/CD93)</f>
        <v>81.19047619047619</v>
      </c>
      <c r="CS93" s="5">
        <v>801.901874921473</v>
      </c>
      <c r="CT93" s="19">
        <f>(CS93/CJ93*100)</f>
        <v>1572.3566174930843</v>
      </c>
      <c r="CU93" s="18">
        <f>LN(CT93)</f>
        <v>7.3603308031728716</v>
      </c>
      <c r="CW93" s="35">
        <v>40497</v>
      </c>
      <c r="CX93" s="35">
        <v>40499</v>
      </c>
      <c r="CY93" s="19">
        <f>(CX93-CW93)</f>
        <v>2</v>
      </c>
      <c r="CZ93" s="35"/>
      <c r="DA93" s="19"/>
      <c r="DB93" s="35">
        <v>44272</v>
      </c>
      <c r="DC93" s="35">
        <v>44125</v>
      </c>
      <c r="DD93" s="1">
        <f>(DC93-CW93)</f>
        <v>3628</v>
      </c>
      <c r="DE93" s="3">
        <v>0</v>
      </c>
      <c r="DF93" s="3"/>
      <c r="DG93" s="3"/>
      <c r="DH93" s="3">
        <v>1</v>
      </c>
      <c r="DI93" s="3">
        <v>2</v>
      </c>
      <c r="DJ93" s="65">
        <v>1</v>
      </c>
      <c r="DK93" s="65">
        <v>1</v>
      </c>
      <c r="DL93" s="1">
        <v>1</v>
      </c>
      <c r="DM93" s="3" t="s">
        <v>146</v>
      </c>
    </row>
    <row r="94" spans="1:117" s="10" customFormat="1" ht="15.75" x14ac:dyDescent="0.25">
      <c r="A94" s="2">
        <v>2053</v>
      </c>
      <c r="B94" s="3">
        <v>62</v>
      </c>
      <c r="C94" s="3">
        <v>0</v>
      </c>
      <c r="D94" s="3">
        <v>0</v>
      </c>
      <c r="E94" s="3">
        <v>1</v>
      </c>
      <c r="F94" s="3">
        <v>1</v>
      </c>
      <c r="G94" s="3">
        <v>0</v>
      </c>
      <c r="H94" s="1">
        <v>1</v>
      </c>
      <c r="I94" s="3">
        <v>0</v>
      </c>
      <c r="J94" s="3">
        <v>4</v>
      </c>
      <c r="K94" s="3">
        <v>1</v>
      </c>
      <c r="L94" s="3">
        <v>0</v>
      </c>
      <c r="M94" s="3"/>
      <c r="N94" s="3">
        <v>1</v>
      </c>
      <c r="O94" s="3">
        <v>0</v>
      </c>
      <c r="P94" s="3">
        <v>1</v>
      </c>
      <c r="Q94" s="3">
        <v>1</v>
      </c>
      <c r="R94" s="3">
        <v>1</v>
      </c>
      <c r="S94" s="3">
        <v>1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1</v>
      </c>
      <c r="Z94" s="3">
        <v>1</v>
      </c>
      <c r="AA94" s="3">
        <v>1</v>
      </c>
      <c r="AB94" s="3">
        <v>1</v>
      </c>
      <c r="AC94" s="3">
        <v>1</v>
      </c>
      <c r="AD94" s="3">
        <v>0</v>
      </c>
      <c r="AE94" s="3">
        <v>1</v>
      </c>
      <c r="AF94" s="3">
        <v>0</v>
      </c>
      <c r="AG94" s="3">
        <v>0</v>
      </c>
      <c r="AH94" s="3">
        <v>32.299999999999997</v>
      </c>
      <c r="AI94" s="4">
        <v>2.13</v>
      </c>
      <c r="AJ94" s="3">
        <v>93</v>
      </c>
      <c r="AK94" s="3">
        <v>62</v>
      </c>
      <c r="AL94" s="5">
        <f>(AJ94+2*AK94)/3</f>
        <v>72.333333333333329</v>
      </c>
      <c r="AM94" s="3">
        <v>85</v>
      </c>
      <c r="AN94" s="3">
        <v>3</v>
      </c>
      <c r="AO94" s="3">
        <v>8</v>
      </c>
      <c r="AP94" s="3">
        <v>32</v>
      </c>
      <c r="AQ94" s="3">
        <v>17</v>
      </c>
      <c r="AR94" s="3">
        <v>21</v>
      </c>
      <c r="AS94" s="1">
        <f>(AP94-AQ94)</f>
        <v>15</v>
      </c>
      <c r="AT94" s="7">
        <f>(AS94/AO94)</f>
        <v>1.875</v>
      </c>
      <c r="AU94" s="3">
        <v>12</v>
      </c>
      <c r="AV94" s="4">
        <v>3.5996999999999999</v>
      </c>
      <c r="AW94" s="3">
        <v>1.69</v>
      </c>
      <c r="AX94" s="18">
        <f>(AL94*AW94/451)</f>
        <v>0.27104951958610496</v>
      </c>
      <c r="AY94" s="7">
        <f>((AR94-AU94)/AV94)</f>
        <v>2.5002083506958912</v>
      </c>
      <c r="AZ94" s="7">
        <f>((AR94-AU94)*80/AW94)</f>
        <v>426.03550295857991</v>
      </c>
      <c r="BA94" s="7">
        <f>((AL94-AO94)*80/AW94)</f>
        <v>3045.3648915187373</v>
      </c>
      <c r="BB94" s="7">
        <f>(AV94/AM94*1000)</f>
        <v>42.349411764705877</v>
      </c>
      <c r="BC94" s="7">
        <f>(AW94*1000/AM94)</f>
        <v>19.882352941176471</v>
      </c>
      <c r="BD94" s="7">
        <f>(BC94*(AL94-AU94)*0.0136)</f>
        <v>16.314133333333331</v>
      </c>
      <c r="BE94" s="7">
        <f>(BC94*(AR94-AO94)*0.0136)</f>
        <v>3.5152000000000001</v>
      </c>
      <c r="BF94" s="18"/>
      <c r="BG94" s="18">
        <f>(AR94/BB94)</f>
        <v>0.49587465622135185</v>
      </c>
      <c r="BH94" s="18">
        <f>(AP94/BB94)</f>
        <v>0.75561852376586947</v>
      </c>
      <c r="BI94" s="18">
        <f>(BB94/AS94)</f>
        <v>2.8232941176470585</v>
      </c>
      <c r="BJ94" s="18">
        <f>(AO94/AU94)</f>
        <v>0.66666666666666663</v>
      </c>
      <c r="BK94" s="18"/>
      <c r="BL94" s="5">
        <v>0</v>
      </c>
      <c r="BM94" s="5"/>
      <c r="BN94" s="5"/>
      <c r="BO94" s="5"/>
      <c r="BP94" s="5"/>
      <c r="BQ94" s="3">
        <v>1</v>
      </c>
      <c r="BR94" s="3">
        <v>0</v>
      </c>
      <c r="BS94" s="15">
        <v>17.5</v>
      </c>
      <c r="BT94" s="3">
        <v>6.8</v>
      </c>
      <c r="BU94" s="3">
        <v>6.4</v>
      </c>
      <c r="BV94" s="3">
        <v>1</v>
      </c>
      <c r="BW94" s="3"/>
      <c r="BY94" s="3">
        <v>1</v>
      </c>
      <c r="BZ94" s="3">
        <v>0</v>
      </c>
      <c r="CA94" s="3">
        <v>135</v>
      </c>
      <c r="CB94" s="3">
        <v>19</v>
      </c>
      <c r="CC94" s="4">
        <v>1.1000000000000001</v>
      </c>
      <c r="CD94" s="27">
        <v>88</v>
      </c>
      <c r="CE94" s="8"/>
      <c r="CF94" s="8"/>
      <c r="CG94" s="3">
        <v>5804</v>
      </c>
      <c r="CH94" s="3">
        <v>1</v>
      </c>
      <c r="CI94" s="3">
        <v>3</v>
      </c>
      <c r="CJ94" s="5">
        <v>9</v>
      </c>
      <c r="CK94" s="57">
        <v>120</v>
      </c>
      <c r="CL94" s="67">
        <f>(CK94/CJ94*100)</f>
        <v>1333.3333333333335</v>
      </c>
      <c r="CM94" s="12">
        <v>1333.3333333333335</v>
      </c>
      <c r="CN94" s="18">
        <f>LN(CL94)</f>
        <v>7.1954373514339185</v>
      </c>
      <c r="CO94" s="18">
        <f>(CL94/CD94)</f>
        <v>15.151515151515154</v>
      </c>
      <c r="CP94" s="62">
        <v>212.1</v>
      </c>
      <c r="CQ94" s="49">
        <f>(CP94/CJ94*100)</f>
        <v>2356.6666666666665</v>
      </c>
      <c r="CR94" s="63">
        <f>(CQ94/CD94)</f>
        <v>26.780303030303028</v>
      </c>
      <c r="CS94" s="5">
        <v>222.21688641375422</v>
      </c>
      <c r="CT94" s="19">
        <f>(CS94/CJ94*100)</f>
        <v>2469.0765157083802</v>
      </c>
      <c r="CU94" s="18">
        <f>LN(CT94)</f>
        <v>7.811599479431357</v>
      </c>
      <c r="CW94" s="35">
        <v>40504</v>
      </c>
      <c r="CX94" s="35"/>
      <c r="CY94" s="35"/>
      <c r="CZ94" s="35"/>
      <c r="DA94" s="19"/>
      <c r="DB94" s="35">
        <v>44272</v>
      </c>
      <c r="DC94" s="35">
        <v>40985</v>
      </c>
      <c r="DD94" s="1">
        <f>(DC94-CW94)</f>
        <v>481</v>
      </c>
      <c r="DE94" s="3">
        <v>1</v>
      </c>
      <c r="DF94" s="39">
        <v>40985</v>
      </c>
      <c r="DG94" s="3">
        <f>(DF94-CW94)</f>
        <v>481</v>
      </c>
      <c r="DH94" s="3">
        <v>1</v>
      </c>
      <c r="DI94" s="3">
        <v>481</v>
      </c>
      <c r="DJ94" s="66">
        <v>0</v>
      </c>
      <c r="DK94" s="65">
        <v>1</v>
      </c>
      <c r="DL94" s="1">
        <v>0</v>
      </c>
      <c r="DM94" s="9" t="s">
        <v>138</v>
      </c>
    </row>
    <row r="95" spans="1:117" s="10" customFormat="1" ht="15.75" x14ac:dyDescent="0.25">
      <c r="A95" s="2">
        <v>2054</v>
      </c>
      <c r="B95" s="3">
        <v>69</v>
      </c>
      <c r="C95" s="3">
        <v>0</v>
      </c>
      <c r="D95" s="3">
        <v>0</v>
      </c>
      <c r="E95" s="3">
        <v>1</v>
      </c>
      <c r="F95" s="3">
        <v>1</v>
      </c>
      <c r="G95" s="3">
        <v>0</v>
      </c>
      <c r="H95" s="1">
        <v>1</v>
      </c>
      <c r="I95" s="3">
        <v>0</v>
      </c>
      <c r="J95" s="3">
        <v>3</v>
      </c>
      <c r="K95" s="9">
        <v>1</v>
      </c>
      <c r="L95" s="3">
        <v>0</v>
      </c>
      <c r="M95" s="9"/>
      <c r="N95" s="3">
        <v>1</v>
      </c>
      <c r="O95" s="9">
        <v>1</v>
      </c>
      <c r="P95" s="3">
        <v>0</v>
      </c>
      <c r="Q95" s="3"/>
      <c r="R95" s="3">
        <v>1</v>
      </c>
      <c r="S95" s="3">
        <v>0</v>
      </c>
      <c r="T95" s="3">
        <v>1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1</v>
      </c>
      <c r="AA95" s="3">
        <v>1</v>
      </c>
      <c r="AB95" s="3">
        <v>1</v>
      </c>
      <c r="AC95" s="3">
        <v>0</v>
      </c>
      <c r="AD95" s="3">
        <v>0</v>
      </c>
      <c r="AE95" s="3">
        <v>1</v>
      </c>
      <c r="AF95" s="3">
        <v>0</v>
      </c>
      <c r="AG95" s="3">
        <v>0</v>
      </c>
      <c r="AH95" s="3">
        <v>26.5</v>
      </c>
      <c r="AI95" s="4">
        <v>1.8</v>
      </c>
      <c r="AJ95" s="3">
        <v>119</v>
      </c>
      <c r="AK95" s="3">
        <v>71</v>
      </c>
      <c r="AL95" s="5">
        <f>(AJ95+2*AK95)/3</f>
        <v>87</v>
      </c>
      <c r="AM95" s="3">
        <v>71</v>
      </c>
      <c r="AN95" s="3">
        <v>1</v>
      </c>
      <c r="AO95" s="3">
        <v>9</v>
      </c>
      <c r="AP95" s="3">
        <v>79</v>
      </c>
      <c r="AQ95" s="3">
        <v>26</v>
      </c>
      <c r="AR95" s="3">
        <v>45</v>
      </c>
      <c r="AS95" s="1">
        <f>(AP95-AQ95)</f>
        <v>53</v>
      </c>
      <c r="AT95" s="7">
        <f>(AS95/AO95)</f>
        <v>5.8888888888888893</v>
      </c>
      <c r="AU95" s="3">
        <v>18</v>
      </c>
      <c r="AV95" s="4">
        <v>4.2300000000000004</v>
      </c>
      <c r="AW95" s="3">
        <v>2.35</v>
      </c>
      <c r="AX95" s="18">
        <f>(AL95*AW95/451)</f>
        <v>0.45332594235033263</v>
      </c>
      <c r="AY95" s="7">
        <f>((AR95-AU95)/AV95)</f>
        <v>6.3829787234042543</v>
      </c>
      <c r="AZ95" s="7">
        <f>((AR95-AU95)*80/AW95)</f>
        <v>919.14893617021278</v>
      </c>
      <c r="BA95" s="7">
        <f>((AL95-AO95)*80/AW95)</f>
        <v>2655.3191489361702</v>
      </c>
      <c r="BB95" s="7">
        <f>(AV95/AM95*1000)</f>
        <v>59.577464788732399</v>
      </c>
      <c r="BC95" s="7">
        <f>(AW95*1000/AM95)</f>
        <v>33.098591549295776</v>
      </c>
      <c r="BD95" s="7">
        <f>(BC95*(AL95-AU95)*0.0136)</f>
        <v>31.059718309859157</v>
      </c>
      <c r="BE95" s="7">
        <f>(BC95*(AR95-AO95)*0.0136)</f>
        <v>16.205070422535208</v>
      </c>
      <c r="BF95" s="18"/>
      <c r="BG95" s="18">
        <f>(AR95/BB95)</f>
        <v>0.75531914893617014</v>
      </c>
      <c r="BH95" s="18">
        <f>(AP95/BB95)</f>
        <v>1.3260047281323877</v>
      </c>
      <c r="BI95" s="18">
        <f>(BB95/AS95)</f>
        <v>1.124103109221366</v>
      </c>
      <c r="BJ95" s="18">
        <f>(AO95/AU95)</f>
        <v>0.5</v>
      </c>
      <c r="BK95" s="18"/>
      <c r="BL95" s="5">
        <v>0</v>
      </c>
      <c r="BM95" s="5"/>
      <c r="BN95" s="5"/>
      <c r="BO95" s="5"/>
      <c r="BP95" s="5"/>
      <c r="BQ95" s="3">
        <v>1</v>
      </c>
      <c r="BR95" s="3">
        <v>0</v>
      </c>
      <c r="BS95" s="3">
        <v>22.5</v>
      </c>
      <c r="BT95" s="3">
        <v>5.8</v>
      </c>
      <c r="BU95" s="3">
        <v>4.8</v>
      </c>
      <c r="BV95" s="3">
        <v>1</v>
      </c>
      <c r="BW95" s="3"/>
      <c r="BY95" s="3">
        <v>1</v>
      </c>
      <c r="BZ95" s="3">
        <v>1</v>
      </c>
      <c r="CA95" s="3">
        <v>139</v>
      </c>
      <c r="CB95" s="3">
        <v>30</v>
      </c>
      <c r="CC95" s="4">
        <v>1.3</v>
      </c>
      <c r="CD95" s="27">
        <v>55</v>
      </c>
      <c r="CE95" s="8"/>
      <c r="CF95" s="8"/>
      <c r="CG95" s="3">
        <v>3667</v>
      </c>
      <c r="CH95" s="3">
        <v>1</v>
      </c>
      <c r="CI95" s="3">
        <v>3</v>
      </c>
      <c r="CJ95" s="5">
        <v>85</v>
      </c>
      <c r="CK95" s="57">
        <v>1442</v>
      </c>
      <c r="CL95" s="67">
        <f>(CK95/CJ95*100)</f>
        <v>1696.4705882352941</v>
      </c>
      <c r="CM95" s="12">
        <v>1696.4705882352941</v>
      </c>
      <c r="CN95" s="18">
        <f>LN(CL95)</f>
        <v>7.436305247342669</v>
      </c>
      <c r="CO95" s="18">
        <f>(CL95/CD95)</f>
        <v>30.844919786096256</v>
      </c>
      <c r="CP95" s="62">
        <v>1198.8</v>
      </c>
      <c r="CQ95" s="49">
        <f>(CP95/CJ95*100)</f>
        <v>1410.3529411764705</v>
      </c>
      <c r="CR95" s="63">
        <f>(CQ95/CD95)</f>
        <v>25.6427807486631</v>
      </c>
      <c r="CS95" s="5">
        <v>1845.1795963211723</v>
      </c>
      <c r="CT95" s="19">
        <f>(CS95/CJ95*100)</f>
        <v>2170.7995250837321</v>
      </c>
      <c r="CU95" s="18">
        <f>LN(CT95)</f>
        <v>7.6828508234144568</v>
      </c>
      <c r="CW95" s="35">
        <v>40511</v>
      </c>
      <c r="CX95" s="35"/>
      <c r="CY95" s="35"/>
      <c r="CZ95" s="35"/>
      <c r="DA95" s="19"/>
      <c r="DB95" s="35">
        <v>44274</v>
      </c>
      <c r="DC95" s="35">
        <v>41039</v>
      </c>
      <c r="DD95" s="1">
        <f>(DC95-CW95)</f>
        <v>528</v>
      </c>
      <c r="DE95" s="3">
        <v>1</v>
      </c>
      <c r="DF95" s="39">
        <v>41039</v>
      </c>
      <c r="DG95" s="3">
        <f>(DF95-CW95)</f>
        <v>528</v>
      </c>
      <c r="DH95" s="3">
        <v>1</v>
      </c>
      <c r="DI95" s="3">
        <v>528</v>
      </c>
      <c r="DJ95" s="65">
        <v>1</v>
      </c>
      <c r="DK95" s="65">
        <v>1</v>
      </c>
      <c r="DL95" s="1">
        <v>1</v>
      </c>
      <c r="DM95" s="3" t="s">
        <v>138</v>
      </c>
    </row>
    <row r="96" spans="1:117" s="10" customFormat="1" ht="15.75" x14ac:dyDescent="0.25">
      <c r="A96" s="2">
        <v>2055</v>
      </c>
      <c r="B96" s="3">
        <v>71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1">
        <v>0</v>
      </c>
      <c r="I96" s="3">
        <v>0</v>
      </c>
      <c r="J96" s="3">
        <v>4</v>
      </c>
      <c r="K96" s="3">
        <v>1</v>
      </c>
      <c r="L96" s="3">
        <v>0</v>
      </c>
      <c r="M96" s="3"/>
      <c r="N96" s="3">
        <v>0</v>
      </c>
      <c r="O96" s="3">
        <v>1</v>
      </c>
      <c r="P96" s="3">
        <v>0</v>
      </c>
      <c r="Q96" s="3"/>
      <c r="R96" s="3">
        <v>0</v>
      </c>
      <c r="S96" s="3">
        <v>0</v>
      </c>
      <c r="T96" s="3">
        <v>1</v>
      </c>
      <c r="U96" s="3">
        <v>0</v>
      </c>
      <c r="V96" s="3">
        <v>0</v>
      </c>
      <c r="W96" s="3">
        <v>0</v>
      </c>
      <c r="X96" s="3">
        <v>0</v>
      </c>
      <c r="Y96" s="3">
        <v>1</v>
      </c>
      <c r="Z96" s="3">
        <v>1</v>
      </c>
      <c r="AA96" s="3">
        <v>1</v>
      </c>
      <c r="AB96" s="3">
        <v>1</v>
      </c>
      <c r="AC96" s="3">
        <v>0</v>
      </c>
      <c r="AD96" s="3">
        <v>0</v>
      </c>
      <c r="AE96" s="3">
        <v>1</v>
      </c>
      <c r="AF96" s="3">
        <v>0</v>
      </c>
      <c r="AG96" s="3">
        <v>0</v>
      </c>
      <c r="AH96" s="3">
        <v>23.5</v>
      </c>
      <c r="AI96" s="4">
        <v>1.62</v>
      </c>
      <c r="AJ96" s="3">
        <v>128</v>
      </c>
      <c r="AK96" s="3">
        <v>60</v>
      </c>
      <c r="AL96" s="5">
        <f>(AJ96+2*AK96)/3</f>
        <v>82.666666666666671</v>
      </c>
      <c r="AM96" s="3">
        <v>66</v>
      </c>
      <c r="AN96" s="3">
        <v>1</v>
      </c>
      <c r="AO96" s="3">
        <v>8</v>
      </c>
      <c r="AP96" s="3">
        <v>41</v>
      </c>
      <c r="AQ96" s="3">
        <v>15</v>
      </c>
      <c r="AR96" s="3">
        <v>24</v>
      </c>
      <c r="AS96" s="1">
        <f>(AP96-AQ96)</f>
        <v>26</v>
      </c>
      <c r="AT96" s="7">
        <f>(AS96/AO96)</f>
        <v>3.25</v>
      </c>
      <c r="AU96" s="3">
        <v>10</v>
      </c>
      <c r="AV96" s="4">
        <v>3.5964000000000005</v>
      </c>
      <c r="AW96" s="3">
        <v>2.2200000000000002</v>
      </c>
      <c r="AX96" s="18">
        <f>(AL96*AW96/451)</f>
        <v>0.40691796008869185</v>
      </c>
      <c r="AY96" s="7">
        <f>((AR96-AU96)/AV96)</f>
        <v>3.8927816705594478</v>
      </c>
      <c r="AZ96" s="7">
        <f>((AR96-AU96)*80/AW96)</f>
        <v>504.50450450450444</v>
      </c>
      <c r="BA96" s="7">
        <f>((AL96-AO96)*80/AW96)</f>
        <v>2690.6906906906906</v>
      </c>
      <c r="BB96" s="7">
        <f>(AV96/AM96*1000)</f>
        <v>54.490909090909099</v>
      </c>
      <c r="BC96" s="7">
        <f>(AW96*1000/AM96)</f>
        <v>33.636363636363633</v>
      </c>
      <c r="BD96" s="7">
        <f>(BC96*(AL96-AU96)*0.0136)</f>
        <v>33.241696969696967</v>
      </c>
      <c r="BE96" s="7">
        <f>(BC96*(AR96-AO96)*0.0136)</f>
        <v>7.3192727272727263</v>
      </c>
      <c r="BF96" s="18"/>
      <c r="BG96" s="18">
        <f>(AR96/BB96)</f>
        <v>0.44044044044044039</v>
      </c>
      <c r="BH96" s="18">
        <f>(AP96/BB96)</f>
        <v>0.752419085752419</v>
      </c>
      <c r="BI96" s="18">
        <f>(BB96/AS96)</f>
        <v>2.0958041958041962</v>
      </c>
      <c r="BJ96" s="18">
        <f>(AO96/AU96)</f>
        <v>0.8</v>
      </c>
      <c r="BK96" s="18"/>
      <c r="BL96" s="5">
        <v>1</v>
      </c>
      <c r="BM96" s="5"/>
      <c r="BN96" s="5"/>
      <c r="BO96" s="5">
        <v>0</v>
      </c>
      <c r="BP96" s="5">
        <v>0</v>
      </c>
      <c r="BQ96" s="3">
        <v>1</v>
      </c>
      <c r="BR96" s="3">
        <v>0</v>
      </c>
      <c r="BS96" s="3">
        <v>27.5</v>
      </c>
      <c r="BT96" s="3">
        <v>4.0999999999999996</v>
      </c>
      <c r="BU96" s="3">
        <v>3.9</v>
      </c>
      <c r="BV96" s="3">
        <v>0.9</v>
      </c>
      <c r="BW96" s="3">
        <v>2.6</v>
      </c>
      <c r="BY96" s="3">
        <v>0</v>
      </c>
      <c r="BZ96" s="3">
        <v>1</v>
      </c>
      <c r="CA96" s="3">
        <v>139</v>
      </c>
      <c r="CB96" s="3">
        <v>28</v>
      </c>
      <c r="CC96" s="4">
        <v>1.3</v>
      </c>
      <c r="CD96" s="27">
        <v>49</v>
      </c>
      <c r="CE96" s="8"/>
      <c r="CF96" s="8"/>
      <c r="CG96" s="3">
        <v>391</v>
      </c>
      <c r="CH96" s="3">
        <v>0</v>
      </c>
      <c r="CI96" s="3">
        <v>1</v>
      </c>
      <c r="CJ96" s="5">
        <v>147</v>
      </c>
      <c r="CK96" s="57">
        <v>4378</v>
      </c>
      <c r="CL96" s="67">
        <f>(CK96/CJ96*100)</f>
        <v>2978.2312925170068</v>
      </c>
      <c r="CM96" s="12">
        <v>2978.2312925170068</v>
      </c>
      <c r="CN96" s="18">
        <f>LN(CL96)</f>
        <v>7.9990848772921632</v>
      </c>
      <c r="CO96" s="18">
        <f>(CL96/CD96)</f>
        <v>60.780230459530749</v>
      </c>
      <c r="CP96" s="62">
        <v>2214.5</v>
      </c>
      <c r="CQ96" s="49">
        <f>(CP96/CJ96*100)</f>
        <v>1506.4625850340135</v>
      </c>
      <c r="CR96" s="63">
        <f>(CQ96/CD96)</f>
        <v>30.744134388449254</v>
      </c>
      <c r="CS96" s="5">
        <v>3160.0544571558712</v>
      </c>
      <c r="CT96" s="19">
        <f>(CS96/CJ96*100)</f>
        <v>2149.6969096298444</v>
      </c>
      <c r="CU96" s="18">
        <f>LN(CT96)</f>
        <v>7.6730821389189963</v>
      </c>
      <c r="CW96" s="35">
        <v>40519</v>
      </c>
      <c r="CX96" s="35"/>
      <c r="CY96" s="35"/>
      <c r="CZ96" s="35"/>
      <c r="DA96" s="19"/>
      <c r="DB96" s="35">
        <v>44274</v>
      </c>
      <c r="DC96" s="35">
        <v>44275</v>
      </c>
      <c r="DD96" s="1">
        <f>(DC96-CW96)</f>
        <v>3756</v>
      </c>
      <c r="DE96" s="3">
        <v>0</v>
      </c>
      <c r="DF96" s="3"/>
      <c r="DG96" s="3"/>
      <c r="DH96" s="3">
        <v>0</v>
      </c>
      <c r="DI96" s="3">
        <v>3756</v>
      </c>
      <c r="DJ96" s="65">
        <v>1</v>
      </c>
      <c r="DK96" s="65">
        <v>1</v>
      </c>
      <c r="DL96" s="1">
        <v>1</v>
      </c>
      <c r="DM96" s="3" t="s">
        <v>153</v>
      </c>
    </row>
    <row r="97" spans="1:126" s="10" customFormat="1" ht="15.75" x14ac:dyDescent="0.25">
      <c r="A97" s="2">
        <v>2056</v>
      </c>
      <c r="B97" s="3">
        <v>49</v>
      </c>
      <c r="C97" s="3">
        <v>0</v>
      </c>
      <c r="D97" s="3">
        <v>0</v>
      </c>
      <c r="E97" s="3">
        <v>0</v>
      </c>
      <c r="F97" s="3">
        <v>2</v>
      </c>
      <c r="G97" s="3">
        <v>1</v>
      </c>
      <c r="H97" s="1">
        <v>0</v>
      </c>
      <c r="I97" s="3">
        <v>1</v>
      </c>
      <c r="J97" s="3">
        <v>1</v>
      </c>
      <c r="K97" s="3">
        <v>0</v>
      </c>
      <c r="L97" s="3">
        <v>0</v>
      </c>
      <c r="M97" s="3"/>
      <c r="N97" s="3">
        <v>0</v>
      </c>
      <c r="O97" s="3">
        <v>0</v>
      </c>
      <c r="P97" s="3">
        <v>1</v>
      </c>
      <c r="Q97" s="3"/>
      <c r="R97" s="3">
        <v>0</v>
      </c>
      <c r="S97" s="3">
        <v>0</v>
      </c>
      <c r="T97" s="3">
        <v>0</v>
      </c>
      <c r="U97" s="3">
        <v>0</v>
      </c>
      <c r="V97" s="3">
        <v>1</v>
      </c>
      <c r="W97" s="3">
        <v>0</v>
      </c>
      <c r="X97" s="3">
        <v>0</v>
      </c>
      <c r="Y97" s="3">
        <v>0</v>
      </c>
      <c r="Z97" s="3">
        <v>0</v>
      </c>
      <c r="AA97" s="3">
        <v>1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23</v>
      </c>
      <c r="AI97" s="4">
        <v>1.7</v>
      </c>
      <c r="AJ97" s="3">
        <v>118</v>
      </c>
      <c r="AK97" s="3">
        <v>78</v>
      </c>
      <c r="AL97" s="5">
        <f>(AJ97+2*AK97)/3</f>
        <v>91.333333333333329</v>
      </c>
      <c r="AM97" s="3">
        <v>88</v>
      </c>
      <c r="AN97" s="3">
        <v>1</v>
      </c>
      <c r="AO97" s="3">
        <v>4</v>
      </c>
      <c r="AP97" s="3">
        <v>18</v>
      </c>
      <c r="AQ97" s="3">
        <v>8</v>
      </c>
      <c r="AR97" s="3">
        <v>11</v>
      </c>
      <c r="AS97" s="1">
        <f>(AP97-AQ97)</f>
        <v>10</v>
      </c>
      <c r="AT97" s="7">
        <f>(AS97/AO97)</f>
        <v>2.5</v>
      </c>
      <c r="AU97" s="3">
        <v>6</v>
      </c>
      <c r="AV97" s="4">
        <v>3.8080000000000003</v>
      </c>
      <c r="AW97" s="3">
        <v>2.2400000000000002</v>
      </c>
      <c r="AX97" s="18">
        <f>(AL97*AW97/451)</f>
        <v>0.45362897265336294</v>
      </c>
      <c r="AY97" s="7">
        <f>((AR97-AU97)/AV97)</f>
        <v>1.3130252100840336</v>
      </c>
      <c r="AZ97" s="7">
        <f>((AR97-AU97)*80/AW97)</f>
        <v>178.57142857142856</v>
      </c>
      <c r="BA97" s="7">
        <f>((AL97-AO97)*80/AW97)</f>
        <v>3119.0476190476184</v>
      </c>
      <c r="BB97" s="7">
        <f>(AV97/AM97*1000)</f>
        <v>43.272727272727273</v>
      </c>
      <c r="BC97" s="7">
        <f>(AW97*1000/AM97)</f>
        <v>25.454545454545453</v>
      </c>
      <c r="BD97" s="7">
        <f>(BC97*(AL97-AU97)*0.0136)</f>
        <v>29.540848484848482</v>
      </c>
      <c r="BE97" s="7">
        <f>(BC97*(AR97-AO97)*0.0136)</f>
        <v>2.4232727272727272</v>
      </c>
      <c r="BF97" s="18"/>
      <c r="BG97" s="18">
        <f>(AR97/BB97)</f>
        <v>0.25420168067226889</v>
      </c>
      <c r="BH97" s="18">
        <f>(AP97/BB97)</f>
        <v>0.41596638655462187</v>
      </c>
      <c r="BI97" s="18">
        <f>(BB97/AS97)</f>
        <v>4.3272727272727272</v>
      </c>
      <c r="BJ97" s="18">
        <f>(AO97/AU97)</f>
        <v>0.66666666666666663</v>
      </c>
      <c r="BK97" s="18"/>
      <c r="BL97" s="5">
        <v>0</v>
      </c>
      <c r="BM97" s="5"/>
      <c r="BN97" s="5"/>
      <c r="BO97" s="5"/>
      <c r="BP97" s="5"/>
      <c r="BQ97" s="3">
        <v>1</v>
      </c>
      <c r="BR97" s="3">
        <v>0</v>
      </c>
      <c r="BS97" s="3">
        <v>55</v>
      </c>
      <c r="BT97" s="3"/>
      <c r="BU97" s="3"/>
      <c r="BV97" s="3"/>
      <c r="BW97" s="3"/>
      <c r="BY97" s="3">
        <v>1</v>
      </c>
      <c r="BZ97" s="3">
        <v>0</v>
      </c>
      <c r="CA97" s="3">
        <v>141</v>
      </c>
      <c r="CB97" s="3">
        <v>25</v>
      </c>
      <c r="CC97" s="4">
        <v>1.1000000000000001</v>
      </c>
      <c r="CD97" s="27">
        <v>77</v>
      </c>
      <c r="CE97" s="8"/>
      <c r="CF97" s="8"/>
      <c r="CG97" s="3">
        <v>366</v>
      </c>
      <c r="CH97" s="3">
        <v>0</v>
      </c>
      <c r="CI97" s="3">
        <v>1</v>
      </c>
      <c r="CJ97" s="5">
        <v>228</v>
      </c>
      <c r="CK97" s="57">
        <v>1890</v>
      </c>
      <c r="CL97" s="67">
        <f>(CK97/CJ97*100)</f>
        <v>828.9473684210526</v>
      </c>
      <c r="CM97" s="12">
        <v>828.9473684210526</v>
      </c>
      <c r="CN97" s="18">
        <f>LN(CL97)</f>
        <v>6.7201566650873383</v>
      </c>
      <c r="CO97" s="18">
        <f>(CL97/CD97)</f>
        <v>10.76555023923445</v>
      </c>
      <c r="CP97" s="62">
        <v>2772.7</v>
      </c>
      <c r="CQ97" s="49">
        <f>(CP97/CJ97*100)</f>
        <v>1216.0964912280701</v>
      </c>
      <c r="CR97" s="63">
        <f>(CQ97/CD97)</f>
        <v>15.793460925039872</v>
      </c>
      <c r="CS97" s="5">
        <v>1698.3210496369838</v>
      </c>
      <c r="CT97" s="19">
        <f>(CS97/CJ97*100)</f>
        <v>744.87765334955429</v>
      </c>
      <c r="CU97" s="18">
        <f>LN(CT97)</f>
        <v>6.6132199812014987</v>
      </c>
      <c r="CW97" s="35">
        <v>40521</v>
      </c>
      <c r="CX97" s="35"/>
      <c r="CY97" s="35"/>
      <c r="CZ97" s="35"/>
      <c r="DA97" s="21"/>
      <c r="DB97" s="35">
        <v>44274</v>
      </c>
      <c r="DC97" s="39">
        <v>43879</v>
      </c>
      <c r="DD97" s="3">
        <f>(DC97-CW97)</f>
        <v>3358</v>
      </c>
      <c r="DE97" s="3">
        <v>0</v>
      </c>
      <c r="DF97" s="3"/>
      <c r="DG97" s="3"/>
      <c r="DH97" s="3">
        <v>0</v>
      </c>
      <c r="DI97" s="3">
        <v>3358</v>
      </c>
      <c r="DJ97" s="66">
        <v>0</v>
      </c>
      <c r="DK97" s="66">
        <v>0</v>
      </c>
      <c r="DL97" s="1">
        <v>0</v>
      </c>
      <c r="DM97" s="3"/>
    </row>
    <row r="98" spans="1:126" s="10" customFormat="1" ht="15.75" x14ac:dyDescent="0.25">
      <c r="A98" s="2">
        <v>2057</v>
      </c>
      <c r="B98" s="3">
        <v>68</v>
      </c>
      <c r="C98" s="3">
        <v>1</v>
      </c>
      <c r="D98" s="3">
        <v>0</v>
      </c>
      <c r="E98" s="3">
        <v>0</v>
      </c>
      <c r="F98" s="3">
        <v>1</v>
      </c>
      <c r="G98" s="3">
        <v>0</v>
      </c>
      <c r="H98" s="1">
        <v>1</v>
      </c>
      <c r="I98" s="3">
        <v>1</v>
      </c>
      <c r="J98" s="3">
        <v>1</v>
      </c>
      <c r="K98" s="3">
        <v>1</v>
      </c>
      <c r="L98" s="3">
        <v>0</v>
      </c>
      <c r="M98" s="3"/>
      <c r="N98" s="3">
        <v>1</v>
      </c>
      <c r="O98" s="3">
        <v>0</v>
      </c>
      <c r="P98" s="3">
        <v>1</v>
      </c>
      <c r="Q98" s="3"/>
      <c r="R98" s="3">
        <v>1</v>
      </c>
      <c r="S98" s="3">
        <v>0</v>
      </c>
      <c r="T98" s="3">
        <v>0</v>
      </c>
      <c r="U98" s="3">
        <v>0</v>
      </c>
      <c r="V98" s="3">
        <v>0</v>
      </c>
      <c r="W98" s="3">
        <v>1</v>
      </c>
      <c r="X98" s="3">
        <v>0</v>
      </c>
      <c r="Y98" s="3">
        <v>1</v>
      </c>
      <c r="Z98" s="3">
        <v>1</v>
      </c>
      <c r="AA98" s="3">
        <v>1</v>
      </c>
      <c r="AB98" s="3">
        <v>1</v>
      </c>
      <c r="AC98" s="3">
        <v>1</v>
      </c>
      <c r="AD98" s="3">
        <v>0</v>
      </c>
      <c r="AE98" s="3">
        <v>1</v>
      </c>
      <c r="AF98" s="3">
        <v>0</v>
      </c>
      <c r="AG98" s="3">
        <v>0</v>
      </c>
      <c r="AH98" s="3">
        <v>28</v>
      </c>
      <c r="AI98" s="4">
        <v>2.35</v>
      </c>
      <c r="AJ98" s="3"/>
      <c r="AK98" s="3"/>
      <c r="AL98" s="5"/>
      <c r="AM98" s="3">
        <v>74</v>
      </c>
      <c r="AN98" s="3">
        <v>1</v>
      </c>
      <c r="AO98" s="3">
        <v>16</v>
      </c>
      <c r="AP98" s="3">
        <v>37</v>
      </c>
      <c r="AQ98" s="3">
        <v>20</v>
      </c>
      <c r="AR98" s="3">
        <v>26</v>
      </c>
      <c r="AS98" s="1">
        <f>(AP98-AQ98)</f>
        <v>17</v>
      </c>
      <c r="AT98" s="7">
        <f>(AS98/AO98)</f>
        <v>1.0625</v>
      </c>
      <c r="AU98" s="3">
        <v>22</v>
      </c>
      <c r="AV98" s="4">
        <v>4.2065000000000001</v>
      </c>
      <c r="AW98" s="3">
        <v>1.79</v>
      </c>
      <c r="AX98" s="18"/>
      <c r="AY98" s="7">
        <f>((AR98-AU98)/AV98)</f>
        <v>0.95090930702484244</v>
      </c>
      <c r="AZ98" s="7">
        <f>((AR98-AU98)*80/AW98)</f>
        <v>178.77094972067039</v>
      </c>
      <c r="BA98" s="7"/>
      <c r="BB98" s="7">
        <f>(AV98/AM98*1000)</f>
        <v>56.844594594594597</v>
      </c>
      <c r="BC98" s="7">
        <f>(AW98*1000/AM98)</f>
        <v>24.189189189189189</v>
      </c>
      <c r="BD98" s="7"/>
      <c r="BE98" s="7">
        <f>(BC98*(AR98-AO98)*0.0136)</f>
        <v>3.2897297297297299</v>
      </c>
      <c r="BF98" s="18"/>
      <c r="BG98" s="18">
        <f>(AR98/BB98)</f>
        <v>0.45738737667894924</v>
      </c>
      <c r="BH98" s="18">
        <f>(AP98/BB98)</f>
        <v>0.65089742065850464</v>
      </c>
      <c r="BI98" s="18">
        <f>(BB98/AS98)</f>
        <v>3.3437996820349762</v>
      </c>
      <c r="BJ98" s="18">
        <f>(AO98/AU98)</f>
        <v>0.72727272727272729</v>
      </c>
      <c r="BK98" s="18"/>
      <c r="BL98" s="5">
        <v>0</v>
      </c>
      <c r="BM98" s="5"/>
      <c r="BN98" s="5"/>
      <c r="BO98" s="5"/>
      <c r="BP98" s="5"/>
      <c r="BQ98" s="3">
        <v>1</v>
      </c>
      <c r="BR98" s="3">
        <v>0</v>
      </c>
      <c r="BS98" s="3"/>
      <c r="BT98" s="3">
        <v>6.2</v>
      </c>
      <c r="BU98" s="3">
        <v>5.4</v>
      </c>
      <c r="BV98" s="3">
        <v>1</v>
      </c>
      <c r="BW98" s="3"/>
      <c r="BY98" s="3">
        <v>1</v>
      </c>
      <c r="BZ98" s="3">
        <v>0</v>
      </c>
      <c r="CA98" s="3">
        <v>142</v>
      </c>
      <c r="CB98" s="3">
        <v>26</v>
      </c>
      <c r="CC98" s="4">
        <v>2</v>
      </c>
      <c r="CD98" s="27">
        <v>42</v>
      </c>
      <c r="CE98" s="8"/>
      <c r="CF98" s="8"/>
      <c r="CG98" s="3">
        <v>1145</v>
      </c>
      <c r="CH98" s="3">
        <v>1</v>
      </c>
      <c r="CI98" s="3">
        <v>2</v>
      </c>
      <c r="CJ98" s="5">
        <v>238</v>
      </c>
      <c r="CK98" s="57">
        <v>2955</v>
      </c>
      <c r="CL98" s="67">
        <f>(CK98/CJ98*100)</f>
        <v>1241.5966386554621</v>
      </c>
      <c r="CM98" s="12">
        <v>1241.5966386554621</v>
      </c>
      <c r="CN98" s="18">
        <f>LN(CL98)</f>
        <v>7.1241534421568149</v>
      </c>
      <c r="CO98" s="18">
        <f>(CL98/CD98)</f>
        <v>29.561824729891956</v>
      </c>
      <c r="CP98" s="62">
        <v>3314.4</v>
      </c>
      <c r="CQ98" s="49">
        <f>(CP98/CJ98*100)</f>
        <v>1392.6050420168067</v>
      </c>
      <c r="CR98" s="63">
        <f>(CQ98/CD98)</f>
        <v>33.157262905162064</v>
      </c>
      <c r="CS98" s="5">
        <v>2520.3490389463668</v>
      </c>
      <c r="CT98" s="19">
        <f>(CS98/CJ98*100)</f>
        <v>1058.9701844312465</v>
      </c>
      <c r="CU98" s="18">
        <f>LN(CT98)</f>
        <v>6.965052190749204</v>
      </c>
      <c r="CW98" s="35">
        <v>40526</v>
      </c>
      <c r="CX98" s="35"/>
      <c r="CY98" s="35"/>
      <c r="CZ98" s="35">
        <v>42037</v>
      </c>
      <c r="DA98" s="42">
        <f>(CZ98-CW98)</f>
        <v>1511</v>
      </c>
      <c r="DB98" s="35">
        <v>44274</v>
      </c>
      <c r="DC98" s="39">
        <v>44263</v>
      </c>
      <c r="DD98" s="3">
        <f>(DC98-CW98)</f>
        <v>3737</v>
      </c>
      <c r="DE98" s="3">
        <v>0</v>
      </c>
      <c r="DF98" s="3"/>
      <c r="DG98" s="3"/>
      <c r="DH98" s="3">
        <v>1</v>
      </c>
      <c r="DI98" s="3">
        <v>1511</v>
      </c>
      <c r="DJ98" s="66">
        <v>0</v>
      </c>
      <c r="DK98" s="66">
        <v>0</v>
      </c>
      <c r="DL98" s="1">
        <v>1</v>
      </c>
      <c r="DM98" s="3"/>
    </row>
    <row r="99" spans="1:126" s="10" customFormat="1" ht="15.75" x14ac:dyDescent="0.25">
      <c r="A99" s="2">
        <v>2058</v>
      </c>
      <c r="B99" s="3">
        <v>61</v>
      </c>
      <c r="C99" s="3">
        <v>0</v>
      </c>
      <c r="D99" s="3">
        <v>0</v>
      </c>
      <c r="E99" s="3">
        <v>0</v>
      </c>
      <c r="F99" s="3">
        <v>1</v>
      </c>
      <c r="G99" s="3">
        <v>0</v>
      </c>
      <c r="H99" s="1">
        <v>1</v>
      </c>
      <c r="I99" s="3">
        <v>1</v>
      </c>
      <c r="J99" s="3">
        <v>1</v>
      </c>
      <c r="K99" s="3">
        <v>0</v>
      </c>
      <c r="L99" s="3">
        <v>1</v>
      </c>
      <c r="M99" s="3"/>
      <c r="N99" s="3">
        <v>1</v>
      </c>
      <c r="O99" s="3">
        <v>0</v>
      </c>
      <c r="P99" s="3">
        <v>1</v>
      </c>
      <c r="Q99" s="3">
        <v>1</v>
      </c>
      <c r="R99" s="3">
        <v>0</v>
      </c>
      <c r="S99" s="3">
        <v>0</v>
      </c>
      <c r="T99" s="3">
        <v>0</v>
      </c>
      <c r="U99" s="3">
        <v>0</v>
      </c>
      <c r="V99" s="3">
        <v>1</v>
      </c>
      <c r="W99" s="3">
        <v>0</v>
      </c>
      <c r="X99" s="3">
        <v>0</v>
      </c>
      <c r="Y99" s="3">
        <v>0</v>
      </c>
      <c r="Z99" s="3">
        <v>1</v>
      </c>
      <c r="AA99" s="3">
        <v>1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34.5</v>
      </c>
      <c r="AI99" s="4">
        <v>2.15</v>
      </c>
      <c r="AJ99" s="3">
        <v>120</v>
      </c>
      <c r="AK99" s="3">
        <v>70</v>
      </c>
      <c r="AL99" s="5">
        <f>(AJ99+2*AK99)/3</f>
        <v>86.666666666666671</v>
      </c>
      <c r="AM99" s="3">
        <v>94</v>
      </c>
      <c r="AN99" s="3">
        <v>1</v>
      </c>
      <c r="AO99" s="3">
        <v>10</v>
      </c>
      <c r="AP99" s="3">
        <v>27</v>
      </c>
      <c r="AQ99" s="3">
        <v>17</v>
      </c>
      <c r="AR99" s="3">
        <v>20</v>
      </c>
      <c r="AS99" s="1">
        <f>(AP99-AQ99)</f>
        <v>10</v>
      </c>
      <c r="AT99" s="7">
        <f>(AS99/AO99)</f>
        <v>1</v>
      </c>
      <c r="AU99" s="3">
        <v>14</v>
      </c>
      <c r="AV99" s="4">
        <v>6.4929999999999994</v>
      </c>
      <c r="AW99" s="3">
        <v>3.02</v>
      </c>
      <c r="AX99" s="18">
        <f>(AL99*AW99/451)</f>
        <v>0.58033998521803398</v>
      </c>
      <c r="AY99" s="7">
        <f>((AR99-AU99)/AV99)</f>
        <v>0.92407207762205457</v>
      </c>
      <c r="AZ99" s="7">
        <f>((AR99-AU99)*80/AW99)</f>
        <v>158.94039735099338</v>
      </c>
      <c r="BA99" s="7">
        <f>((AL99-AO99)*80/AW99)</f>
        <v>2030.9050772626933</v>
      </c>
      <c r="BB99" s="7">
        <f>(AV99/AM99*1000)</f>
        <v>69.074468085106375</v>
      </c>
      <c r="BC99" s="7">
        <f>(AW99*1000/AM99)</f>
        <v>32.127659574468083</v>
      </c>
      <c r="BD99" s="7">
        <f>(BC99*(AL99-AU99)*0.0136)</f>
        <v>31.750695035460993</v>
      </c>
      <c r="BE99" s="7">
        <f>(BC99*(AR99-AO99)*0.0136)</f>
        <v>4.3693617021276587</v>
      </c>
      <c r="BF99" s="18"/>
      <c r="BG99" s="18">
        <f>(AR99/BB99)</f>
        <v>0.28954258432157709</v>
      </c>
      <c r="BH99" s="18">
        <f>(AP99/BB99)</f>
        <v>0.39088248883412913</v>
      </c>
      <c r="BI99" s="18">
        <f>(BB99/AS99)</f>
        <v>6.9074468085106373</v>
      </c>
      <c r="BJ99" s="18">
        <f>(AO99/AU99)</f>
        <v>0.7142857142857143</v>
      </c>
      <c r="BK99" s="18"/>
      <c r="BL99" s="5">
        <v>0</v>
      </c>
      <c r="BM99" s="5"/>
      <c r="BN99" s="5"/>
      <c r="BO99" s="5"/>
      <c r="BP99" s="5"/>
      <c r="BQ99" s="3">
        <v>1</v>
      </c>
      <c r="BR99" s="3">
        <v>0</v>
      </c>
      <c r="BS99" s="3">
        <v>55</v>
      </c>
      <c r="BT99" s="3">
        <v>4.5999999999999996</v>
      </c>
      <c r="BU99" s="3">
        <v>2.6</v>
      </c>
      <c r="BV99" s="3">
        <v>0.93</v>
      </c>
      <c r="BW99" s="3">
        <v>5.3</v>
      </c>
      <c r="BY99" s="3">
        <v>1</v>
      </c>
      <c r="BZ99" s="3">
        <v>0</v>
      </c>
      <c r="CA99" s="3">
        <v>140</v>
      </c>
      <c r="CB99" s="3">
        <v>26</v>
      </c>
      <c r="CC99" s="4">
        <v>1</v>
      </c>
      <c r="CD99" s="27">
        <v>90</v>
      </c>
      <c r="CE99" s="8"/>
      <c r="CF99" s="8"/>
      <c r="CG99" s="3">
        <v>167</v>
      </c>
      <c r="CH99" s="3">
        <v>0</v>
      </c>
      <c r="CI99" s="3">
        <v>1</v>
      </c>
      <c r="CJ99" s="5">
        <v>142</v>
      </c>
      <c r="CK99" s="57">
        <v>1037</v>
      </c>
      <c r="CL99" s="67">
        <f>(CK99/CJ99*100)</f>
        <v>730.28169014084506</v>
      </c>
      <c r="CM99" s="12">
        <v>730.28169014084506</v>
      </c>
      <c r="CN99" s="18">
        <f>LN(CL99)</f>
        <v>6.5934303366163576</v>
      </c>
      <c r="CO99" s="18">
        <f>(CL99/CD99)</f>
        <v>8.1142410015649453</v>
      </c>
      <c r="CP99" s="62">
        <v>1249</v>
      </c>
      <c r="CQ99" s="49">
        <f>(CP99/CJ99*100)</f>
        <v>879.57746478873241</v>
      </c>
      <c r="CR99" s="63">
        <f>(CQ99/CD99)</f>
        <v>9.7730829420970267</v>
      </c>
      <c r="CS99" s="5">
        <v>340.04318733962123</v>
      </c>
      <c r="CT99" s="19">
        <f>(CS99/CJ99*100)</f>
        <v>239.46703333776145</v>
      </c>
      <c r="CU99" s="18">
        <f>LN(CT99)</f>
        <v>5.4784157595176</v>
      </c>
      <c r="CW99" s="35">
        <v>40549</v>
      </c>
      <c r="CX99" s="35"/>
      <c r="CY99" s="35"/>
      <c r="CZ99" s="35"/>
      <c r="DA99" s="21"/>
      <c r="DB99" s="35">
        <v>44274</v>
      </c>
      <c r="DC99" s="39">
        <v>44272</v>
      </c>
      <c r="DD99" s="3">
        <f>(DC99-CW99)</f>
        <v>3723</v>
      </c>
      <c r="DE99" s="3">
        <v>0</v>
      </c>
      <c r="DF99" s="3"/>
      <c r="DG99" s="3"/>
      <c r="DH99" s="3">
        <v>0</v>
      </c>
      <c r="DI99" s="3">
        <v>3723</v>
      </c>
      <c r="DJ99" s="66">
        <v>0</v>
      </c>
      <c r="DK99" s="66">
        <v>0</v>
      </c>
      <c r="DL99" s="1">
        <v>0</v>
      </c>
      <c r="DM99" s="3"/>
    </row>
    <row r="100" spans="1:126" s="10" customFormat="1" ht="15.75" x14ac:dyDescent="0.25">
      <c r="A100" s="2">
        <v>2059</v>
      </c>
      <c r="B100" s="3">
        <v>76</v>
      </c>
      <c r="C100" s="3">
        <v>0</v>
      </c>
      <c r="D100" s="3">
        <v>0</v>
      </c>
      <c r="E100" s="3">
        <v>1</v>
      </c>
      <c r="F100" s="3">
        <v>2</v>
      </c>
      <c r="G100" s="3">
        <v>0</v>
      </c>
      <c r="H100" s="1">
        <v>1</v>
      </c>
      <c r="I100" s="3">
        <v>0</v>
      </c>
      <c r="J100" s="3">
        <v>4</v>
      </c>
      <c r="K100" s="3">
        <v>1</v>
      </c>
      <c r="L100" s="3">
        <v>1</v>
      </c>
      <c r="M100" s="3"/>
      <c r="N100" s="3">
        <v>1</v>
      </c>
      <c r="O100" s="3">
        <v>0</v>
      </c>
      <c r="P100" s="3">
        <v>1</v>
      </c>
      <c r="Q100" s="3">
        <v>1</v>
      </c>
      <c r="R100" s="3">
        <v>0</v>
      </c>
      <c r="S100" s="3">
        <v>0</v>
      </c>
      <c r="T100" s="3">
        <v>1</v>
      </c>
      <c r="U100" s="3">
        <v>0</v>
      </c>
      <c r="V100" s="3">
        <v>0</v>
      </c>
      <c r="W100" s="3">
        <v>0</v>
      </c>
      <c r="X100" s="3">
        <v>0</v>
      </c>
      <c r="Y100" s="3">
        <v>1</v>
      </c>
      <c r="Z100" s="3">
        <v>1</v>
      </c>
      <c r="AA100" s="3">
        <v>1</v>
      </c>
      <c r="AB100" s="3">
        <v>0</v>
      </c>
      <c r="AC100" s="3">
        <v>0</v>
      </c>
      <c r="AD100" s="3">
        <v>0</v>
      </c>
      <c r="AE100" s="3">
        <v>1</v>
      </c>
      <c r="AF100" s="3">
        <v>0</v>
      </c>
      <c r="AG100" s="3">
        <v>0</v>
      </c>
      <c r="AH100" s="3">
        <v>40.700000000000003</v>
      </c>
      <c r="AI100" s="4">
        <v>2.44</v>
      </c>
      <c r="AJ100" s="3">
        <v>119</v>
      </c>
      <c r="AK100" s="3">
        <v>54</v>
      </c>
      <c r="AL100" s="5">
        <f>(AJ100+2*AK100)/3</f>
        <v>75.666666666666671</v>
      </c>
      <c r="AM100" s="3">
        <v>64</v>
      </c>
      <c r="AN100" s="3">
        <v>3</v>
      </c>
      <c r="AO100" s="3">
        <v>14</v>
      </c>
      <c r="AP100" s="3">
        <v>44</v>
      </c>
      <c r="AQ100" s="3">
        <v>30</v>
      </c>
      <c r="AR100" s="3">
        <v>35</v>
      </c>
      <c r="AS100" s="1">
        <f>(AP100-AQ100)</f>
        <v>14</v>
      </c>
      <c r="AT100" s="7">
        <f>(AS100/AO100)</f>
        <v>1</v>
      </c>
      <c r="AU100" s="3">
        <v>22</v>
      </c>
      <c r="AV100" s="4">
        <v>4.8311999999999999</v>
      </c>
      <c r="AW100" s="3">
        <v>1.98</v>
      </c>
      <c r="AX100" s="18">
        <f>(AL100*AW100/451)</f>
        <v>0.33219512195121959</v>
      </c>
      <c r="AY100" s="7">
        <f>((AR100-AU100)/AV100)</f>
        <v>2.6908428547772809</v>
      </c>
      <c r="AZ100" s="7">
        <f>((AR100-AU100)*80/AW100)</f>
        <v>525.25252525252529</v>
      </c>
      <c r="BA100" s="7">
        <f>((AL100-AO100)*80/AW100)</f>
        <v>2491.5824915824919</v>
      </c>
      <c r="BB100" s="7">
        <f>(AV100/AM100*1000)</f>
        <v>75.487499999999997</v>
      </c>
      <c r="BC100" s="7">
        <f>(AW100*1000/AM100)</f>
        <v>30.9375</v>
      </c>
      <c r="BD100" s="7">
        <f>(BC100*(AL100-AU100)*0.0136)</f>
        <v>22.580250000000003</v>
      </c>
      <c r="BE100" s="7">
        <f>(BC100*(AR100-AO100)*0.0136)</f>
        <v>8.8357499999999991</v>
      </c>
      <c r="BF100" s="18"/>
      <c r="BG100" s="18">
        <f>(AR100/BB100)</f>
        <v>0.46365292266931613</v>
      </c>
      <c r="BH100" s="18">
        <f>(AP100/BB100)</f>
        <v>0.58287795992714031</v>
      </c>
      <c r="BI100" s="18">
        <f>(BB100/AS100)</f>
        <v>5.3919642857142858</v>
      </c>
      <c r="BJ100" s="18">
        <f>(AO100/AU100)</f>
        <v>0.63636363636363635</v>
      </c>
      <c r="BK100" s="18"/>
      <c r="BL100" s="5">
        <v>0</v>
      </c>
      <c r="BM100" s="5"/>
      <c r="BN100" s="5"/>
      <c r="BO100" s="5"/>
      <c r="BP100" s="5"/>
      <c r="BQ100" s="3">
        <v>1</v>
      </c>
      <c r="BR100" s="3">
        <v>0</v>
      </c>
      <c r="BS100" s="3">
        <v>67.5</v>
      </c>
      <c r="BT100" s="3">
        <v>4.4000000000000004</v>
      </c>
      <c r="BU100" s="3">
        <v>2.6</v>
      </c>
      <c r="BV100" s="3">
        <v>1.2</v>
      </c>
      <c r="BW100" s="3">
        <v>5.6</v>
      </c>
      <c r="BY100" s="3">
        <v>1</v>
      </c>
      <c r="BZ100" s="3">
        <v>0</v>
      </c>
      <c r="CA100" s="3">
        <v>134</v>
      </c>
      <c r="CB100" s="3">
        <v>85</v>
      </c>
      <c r="CC100" s="4">
        <v>1.6</v>
      </c>
      <c r="CD100" s="27">
        <v>42</v>
      </c>
      <c r="CE100" s="8"/>
      <c r="CF100" s="8"/>
      <c r="CG100" s="3">
        <v>1041</v>
      </c>
      <c r="CH100" s="3">
        <v>1</v>
      </c>
      <c r="CI100" s="3">
        <v>2</v>
      </c>
      <c r="CJ100" s="5">
        <v>98</v>
      </c>
      <c r="CK100" s="57">
        <v>1714</v>
      </c>
      <c r="CL100" s="67">
        <f>(CK100/CJ100*100)</f>
        <v>1748.9795918367345</v>
      </c>
      <c r="CM100" s="12">
        <v>1748.9795918367345</v>
      </c>
      <c r="CN100" s="18">
        <f>LN(CL100)</f>
        <v>7.466787806475244</v>
      </c>
      <c r="CO100" s="18">
        <f>(CL100/CD100)</f>
        <v>41.642371234207964</v>
      </c>
      <c r="CP100" s="62">
        <v>1086.5999999999999</v>
      </c>
      <c r="CQ100" s="49">
        <f>(CP100/CJ100*100)</f>
        <v>1108.7755102040817</v>
      </c>
      <c r="CR100" s="63">
        <f>(CQ100/CD100)</f>
        <v>26.399416909620992</v>
      </c>
      <c r="CS100" s="5">
        <v>1156.0549921880415</v>
      </c>
      <c r="CT100" s="19">
        <f>(CS100/CJ100*100)</f>
        <v>1179.6479512122871</v>
      </c>
      <c r="CU100" s="18">
        <f>LN(CT100)</f>
        <v>7.0729713265152947</v>
      </c>
      <c r="CW100" s="35">
        <v>40563</v>
      </c>
      <c r="CX100" s="35"/>
      <c r="CY100" s="35"/>
      <c r="CZ100" s="35"/>
      <c r="DA100" s="19"/>
      <c r="DB100" s="35">
        <v>44274</v>
      </c>
      <c r="DC100" s="39">
        <v>40609</v>
      </c>
      <c r="DD100" s="1">
        <f>(DC100-CW100)</f>
        <v>46</v>
      </c>
      <c r="DE100" s="3">
        <v>1</v>
      </c>
      <c r="DF100" s="39">
        <v>40609</v>
      </c>
      <c r="DG100" s="3">
        <f>(DF100-CW100)</f>
        <v>46</v>
      </c>
      <c r="DH100" s="3">
        <v>1</v>
      </c>
      <c r="DI100" s="3">
        <v>46</v>
      </c>
      <c r="DJ100" s="65">
        <v>1</v>
      </c>
      <c r="DK100" s="65">
        <v>1</v>
      </c>
      <c r="DL100" s="1">
        <v>1</v>
      </c>
      <c r="DM100" s="3"/>
    </row>
    <row r="101" spans="1:126" s="10" customFormat="1" ht="15.75" x14ac:dyDescent="0.25">
      <c r="A101" s="2">
        <v>2060</v>
      </c>
      <c r="B101" s="3">
        <v>65</v>
      </c>
      <c r="C101" s="3">
        <v>0</v>
      </c>
      <c r="D101" s="3">
        <v>0</v>
      </c>
      <c r="E101" s="3">
        <v>1</v>
      </c>
      <c r="F101" s="3">
        <v>1</v>
      </c>
      <c r="G101" s="3">
        <v>0</v>
      </c>
      <c r="H101" s="1">
        <v>1</v>
      </c>
      <c r="I101" s="3">
        <v>1</v>
      </c>
      <c r="J101" s="3">
        <v>2</v>
      </c>
      <c r="K101" s="3">
        <v>1</v>
      </c>
      <c r="L101" s="3">
        <v>0</v>
      </c>
      <c r="M101" s="3"/>
      <c r="N101" s="3">
        <v>1</v>
      </c>
      <c r="O101" s="3">
        <v>0</v>
      </c>
      <c r="P101" s="3">
        <v>0</v>
      </c>
      <c r="Q101" s="3"/>
      <c r="R101" s="3">
        <v>1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1</v>
      </c>
      <c r="AB101" s="3">
        <v>1</v>
      </c>
      <c r="AC101" s="3">
        <v>1</v>
      </c>
      <c r="AD101" s="3">
        <v>0</v>
      </c>
      <c r="AE101" s="3">
        <v>1</v>
      </c>
      <c r="AF101" s="3">
        <v>0</v>
      </c>
      <c r="AG101" s="3">
        <v>0</v>
      </c>
      <c r="AH101" s="3">
        <v>26.7</v>
      </c>
      <c r="AI101" s="4">
        <v>2.02</v>
      </c>
      <c r="AJ101" s="3">
        <v>113</v>
      </c>
      <c r="AK101" s="3">
        <v>74</v>
      </c>
      <c r="AL101" s="5">
        <f>(AJ101+2*AK101)/3</f>
        <v>87</v>
      </c>
      <c r="AM101" s="3">
        <v>63</v>
      </c>
      <c r="AN101" s="3">
        <v>1</v>
      </c>
      <c r="AO101" s="3">
        <v>3</v>
      </c>
      <c r="AP101" s="3">
        <v>23</v>
      </c>
      <c r="AQ101" s="3">
        <v>8</v>
      </c>
      <c r="AR101" s="3">
        <v>13</v>
      </c>
      <c r="AS101" s="1">
        <f>(AP101-AQ101)</f>
        <v>15</v>
      </c>
      <c r="AT101" s="7">
        <f>(AS101/AO101)</f>
        <v>5</v>
      </c>
      <c r="AU101" s="3">
        <v>8</v>
      </c>
      <c r="AV101" s="4">
        <v>3.5754000000000001</v>
      </c>
      <c r="AW101" s="3">
        <v>1.77</v>
      </c>
      <c r="AX101" s="18">
        <f>(AL101*AW101/451)</f>
        <v>0.34144124168514417</v>
      </c>
      <c r="AY101" s="7">
        <f>((AR101-AU101)/AV101)</f>
        <v>1.3984449292386865</v>
      </c>
      <c r="AZ101" s="7">
        <f>((AR101-AU101)*80/AW101)</f>
        <v>225.98870056497174</v>
      </c>
      <c r="BA101" s="7">
        <f>((AL101-AO101)*80/AW101)</f>
        <v>3796.6101694915255</v>
      </c>
      <c r="BB101" s="7">
        <f>(AV101/AM101*1000)</f>
        <v>56.75238095238096</v>
      </c>
      <c r="BC101" s="7">
        <f>(AW101*1000/AM101)</f>
        <v>28.095238095238095</v>
      </c>
      <c r="BD101" s="7">
        <f>(BC101*(AL101-AU101)*0.0136)</f>
        <v>30.185523809523808</v>
      </c>
      <c r="BE101" s="7">
        <f>(BC101*(AR101-AO101)*0.0136)</f>
        <v>3.8209523809523809</v>
      </c>
      <c r="BF101" s="18"/>
      <c r="BG101" s="18">
        <f>(AR101/BB101)</f>
        <v>0.22906527940929683</v>
      </c>
      <c r="BH101" s="18">
        <f>(AP101/BB101)</f>
        <v>0.40526934049337132</v>
      </c>
      <c r="BI101" s="18">
        <f>(BB101/AS101)</f>
        <v>3.7834920634920639</v>
      </c>
      <c r="BJ101" s="18">
        <f>(AO101/AU101)</f>
        <v>0.375</v>
      </c>
      <c r="BK101" s="18"/>
      <c r="BL101" s="5">
        <v>0</v>
      </c>
      <c r="BM101" s="5"/>
      <c r="BN101" s="5"/>
      <c r="BO101" s="5"/>
      <c r="BP101" s="5"/>
      <c r="BQ101" s="3">
        <v>1</v>
      </c>
      <c r="BR101" s="3">
        <v>0</v>
      </c>
      <c r="BS101" s="3">
        <v>12.5</v>
      </c>
      <c r="BT101" s="3">
        <v>6.3</v>
      </c>
      <c r="BU101" s="3">
        <v>5.9</v>
      </c>
      <c r="BV101" s="3">
        <v>1</v>
      </c>
      <c r="BW101" s="3">
        <v>4.3</v>
      </c>
      <c r="BY101" s="3">
        <v>1</v>
      </c>
      <c r="BZ101" s="3">
        <v>1</v>
      </c>
      <c r="CA101" s="3">
        <v>140</v>
      </c>
      <c r="CB101" s="3">
        <v>17</v>
      </c>
      <c r="CC101" s="4">
        <v>1</v>
      </c>
      <c r="CD101" s="27">
        <v>90</v>
      </c>
      <c r="CE101" s="8"/>
      <c r="CF101" s="8"/>
      <c r="CG101" s="3">
        <v>753</v>
      </c>
      <c r="CH101" s="3">
        <v>1</v>
      </c>
      <c r="CI101" s="3">
        <v>1</v>
      </c>
      <c r="CJ101" s="5">
        <v>30</v>
      </c>
      <c r="CK101" s="57">
        <v>453</v>
      </c>
      <c r="CL101" s="67">
        <f>(CK101/CJ101*100)</f>
        <v>1510</v>
      </c>
      <c r="CM101" s="12">
        <v>1510</v>
      </c>
      <c r="CN101" s="18">
        <f>LN(CL101)</f>
        <v>7.3198649298089702</v>
      </c>
      <c r="CO101" s="18">
        <f>(CL101/CD101)</f>
        <v>16.777777777777779</v>
      </c>
      <c r="CP101" s="62">
        <v>674.7</v>
      </c>
      <c r="CQ101" s="49">
        <f>(CP101/CJ101*100)</f>
        <v>2249</v>
      </c>
      <c r="CR101" s="63">
        <f>(CQ101/CD101)</f>
        <v>24.988888888888887</v>
      </c>
      <c r="CS101" s="5">
        <v>655.69513329801066</v>
      </c>
      <c r="CT101" s="19">
        <f>(CS101/CJ101*100)</f>
        <v>2185.6504443267022</v>
      </c>
      <c r="CU101" s="18">
        <f>LN(CT101)</f>
        <v>7.6896687494206581</v>
      </c>
      <c r="CW101" s="35">
        <v>40584</v>
      </c>
      <c r="CX101" s="35"/>
      <c r="CY101" s="35"/>
      <c r="CZ101" s="35"/>
      <c r="DA101" s="21"/>
      <c r="DB101" s="35">
        <v>44274</v>
      </c>
      <c r="DC101" s="39">
        <v>44251</v>
      </c>
      <c r="DD101" s="3">
        <f>(DC101-CW101)</f>
        <v>3667</v>
      </c>
      <c r="DE101" s="3">
        <v>0</v>
      </c>
      <c r="DF101" s="3"/>
      <c r="DG101" s="3"/>
      <c r="DH101" s="3">
        <v>0</v>
      </c>
      <c r="DI101" s="3">
        <v>3667</v>
      </c>
      <c r="DJ101" s="65">
        <v>1</v>
      </c>
      <c r="DK101" s="65">
        <v>1</v>
      </c>
      <c r="DL101" s="1">
        <v>0</v>
      </c>
      <c r="DM101" s="14"/>
      <c r="DN101" s="14"/>
      <c r="DO101" s="14"/>
      <c r="DP101" s="14"/>
    </row>
    <row r="102" spans="1:126" s="10" customFormat="1" ht="15.75" x14ac:dyDescent="0.25">
      <c r="A102" s="2">
        <v>2061</v>
      </c>
      <c r="B102" s="9">
        <v>58</v>
      </c>
      <c r="C102" s="9">
        <v>0</v>
      </c>
      <c r="D102" s="9">
        <v>0</v>
      </c>
      <c r="E102" s="34">
        <v>0</v>
      </c>
      <c r="F102" s="9">
        <v>1</v>
      </c>
      <c r="G102" s="9">
        <v>0</v>
      </c>
      <c r="H102" s="1">
        <v>1</v>
      </c>
      <c r="I102" s="9">
        <v>0</v>
      </c>
      <c r="J102" s="9">
        <v>1</v>
      </c>
      <c r="K102" s="9">
        <v>1</v>
      </c>
      <c r="L102" s="9">
        <v>1</v>
      </c>
      <c r="M102" s="9"/>
      <c r="N102" s="9">
        <v>1</v>
      </c>
      <c r="O102" s="9">
        <v>0</v>
      </c>
      <c r="P102" s="9">
        <v>0</v>
      </c>
      <c r="Q102" s="9"/>
      <c r="R102" s="9">
        <v>0</v>
      </c>
      <c r="S102" s="9">
        <v>0</v>
      </c>
      <c r="T102" s="9">
        <v>0</v>
      </c>
      <c r="U102" s="9">
        <v>0</v>
      </c>
      <c r="V102" s="9">
        <v>1</v>
      </c>
      <c r="W102" s="9">
        <v>0</v>
      </c>
      <c r="X102" s="9">
        <v>0</v>
      </c>
      <c r="Y102" s="9">
        <v>0</v>
      </c>
      <c r="Z102" s="9">
        <v>0</v>
      </c>
      <c r="AA102" s="9">
        <v>1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27.5</v>
      </c>
      <c r="AI102" s="11">
        <v>2.1</v>
      </c>
      <c r="AJ102" s="9">
        <v>141</v>
      </c>
      <c r="AK102" s="9">
        <v>88</v>
      </c>
      <c r="AL102" s="5">
        <f>(AJ102+2*AK102)/3</f>
        <v>105.66666666666667</v>
      </c>
      <c r="AM102" s="9">
        <v>92</v>
      </c>
      <c r="AN102" s="9">
        <v>1</v>
      </c>
      <c r="AO102" s="9">
        <v>4</v>
      </c>
      <c r="AP102" s="9">
        <v>22</v>
      </c>
      <c r="AQ102" s="9">
        <v>10</v>
      </c>
      <c r="AR102" s="9">
        <v>13</v>
      </c>
      <c r="AS102" s="1">
        <f>(AP102-AQ102)</f>
        <v>12</v>
      </c>
      <c r="AT102" s="7">
        <f>(AS102/AO102)</f>
        <v>3</v>
      </c>
      <c r="AU102" s="9">
        <v>9</v>
      </c>
      <c r="AV102" s="4">
        <v>5.2080000000000002</v>
      </c>
      <c r="AW102" s="9">
        <v>2.48</v>
      </c>
      <c r="AX102" s="18">
        <f>(AL102*AW102/451)</f>
        <v>0.58104951958610496</v>
      </c>
      <c r="AY102" s="7">
        <f>((AR102-AU102)/AV102)</f>
        <v>0.76804915514592931</v>
      </c>
      <c r="AZ102" s="7">
        <f>((AR102-AU102)*80/AW102)</f>
        <v>129.03225806451613</v>
      </c>
      <c r="BA102" s="7">
        <f>((AL102-AO102)*80/AW102)</f>
        <v>3279.5698924731187</v>
      </c>
      <c r="BB102" s="7">
        <f>(AV102/AM102*1000)</f>
        <v>56.608695652173914</v>
      </c>
      <c r="BC102" s="7">
        <f>(AW102*1000/AM102)</f>
        <v>26.956521739130434</v>
      </c>
      <c r="BD102" s="7">
        <f>(BC102*(AL102-AU102)*0.0136)</f>
        <v>35.438840579710146</v>
      </c>
      <c r="BE102" s="7">
        <f>(BC102*(AR102-AO102)*0.0136)</f>
        <v>3.2994782608695647</v>
      </c>
      <c r="BF102" s="18"/>
      <c r="BG102" s="18">
        <f>(AR102/BB102)</f>
        <v>0.22964669738863286</v>
      </c>
      <c r="BH102" s="18">
        <f>(AP102/BB102)</f>
        <v>0.38863287250384027</v>
      </c>
      <c r="BI102" s="18">
        <f>(BB102/AS102)</f>
        <v>4.7173913043478262</v>
      </c>
      <c r="BJ102" s="18">
        <f>(AO102/AU102)</f>
        <v>0.44444444444444442</v>
      </c>
      <c r="BK102" s="18"/>
      <c r="BL102" s="12">
        <v>0</v>
      </c>
      <c r="BM102" s="12"/>
      <c r="BN102" s="12"/>
      <c r="BO102" s="12"/>
      <c r="BP102" s="12"/>
      <c r="BQ102" s="9">
        <v>1</v>
      </c>
      <c r="BR102" s="9">
        <v>0</v>
      </c>
      <c r="BS102" s="9">
        <v>55</v>
      </c>
      <c r="BT102" s="9">
        <v>4.0999999999999996</v>
      </c>
      <c r="BU102" s="9">
        <v>2.6</v>
      </c>
      <c r="BV102" s="9">
        <v>1</v>
      </c>
      <c r="BW102" s="9">
        <v>3.7</v>
      </c>
      <c r="BX102" s="14"/>
      <c r="BY102" s="9">
        <v>1</v>
      </c>
      <c r="BZ102" s="9">
        <v>0</v>
      </c>
      <c r="CA102" s="9">
        <v>140</v>
      </c>
      <c r="CB102" s="9">
        <v>16</v>
      </c>
      <c r="CC102" s="11">
        <v>0.9</v>
      </c>
      <c r="CD102" s="28">
        <v>90</v>
      </c>
      <c r="CE102" s="13"/>
      <c r="CF102" s="13"/>
      <c r="CG102" s="9">
        <v>159</v>
      </c>
      <c r="CH102" s="9">
        <v>0</v>
      </c>
      <c r="CI102" s="9">
        <v>1</v>
      </c>
      <c r="CJ102" s="5">
        <v>114</v>
      </c>
      <c r="CK102" s="57">
        <v>1472</v>
      </c>
      <c r="CL102" s="67">
        <f>(CK102/CJ102*100)</f>
        <v>1291.2280701754385</v>
      </c>
      <c r="CM102" s="12">
        <v>1291.2280701754385</v>
      </c>
      <c r="CN102" s="18">
        <f>LN(CL102)</f>
        <v>7.1633490368824173</v>
      </c>
      <c r="CO102" s="18">
        <f>(CL102/CD102)</f>
        <v>14.346978557504872</v>
      </c>
      <c r="CP102" s="62">
        <v>1265.5999999999999</v>
      </c>
      <c r="CQ102" s="49">
        <f>(CP102/CJ102*100)</f>
        <v>1110.1754385964912</v>
      </c>
      <c r="CR102" s="63">
        <f>(CQ102/CD102)</f>
        <v>12.335282651072124</v>
      </c>
      <c r="CS102" s="5">
        <v>577.83971652570108</v>
      </c>
      <c r="CT102" s="19">
        <f>(CS102/CJ102*100)</f>
        <v>506.87694432079036</v>
      </c>
      <c r="CU102" s="18">
        <f>LN(CT102)</f>
        <v>6.2282682607603039</v>
      </c>
      <c r="CV102" s="14"/>
      <c r="CW102" s="35">
        <v>40605</v>
      </c>
      <c r="CX102" s="35"/>
      <c r="CY102" s="35"/>
      <c r="CZ102" s="35"/>
      <c r="DA102" s="21"/>
      <c r="DB102" s="35">
        <v>44274</v>
      </c>
      <c r="DC102" s="41">
        <v>44168</v>
      </c>
      <c r="DD102" s="9">
        <f>(DC102-CW102)</f>
        <v>3563</v>
      </c>
      <c r="DE102" s="9">
        <v>0</v>
      </c>
      <c r="DF102" s="9"/>
      <c r="DG102" s="9"/>
      <c r="DH102" s="9">
        <v>0</v>
      </c>
      <c r="DI102" s="9">
        <v>3563</v>
      </c>
      <c r="DJ102" s="66">
        <v>0</v>
      </c>
      <c r="DK102" s="66">
        <v>0</v>
      </c>
      <c r="DL102" s="1">
        <v>0</v>
      </c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</row>
    <row r="103" spans="1:126" s="14" customFormat="1" ht="15.75" x14ac:dyDescent="0.25">
      <c r="A103" s="2">
        <v>2062</v>
      </c>
      <c r="B103" s="9">
        <v>64</v>
      </c>
      <c r="C103" s="9">
        <v>1</v>
      </c>
      <c r="D103" s="9">
        <v>0</v>
      </c>
      <c r="E103" s="9">
        <v>1</v>
      </c>
      <c r="F103" s="9">
        <v>1</v>
      </c>
      <c r="G103" s="9">
        <v>0</v>
      </c>
      <c r="H103" s="1">
        <v>1</v>
      </c>
      <c r="I103" s="9">
        <v>0</v>
      </c>
      <c r="J103" s="9">
        <v>4</v>
      </c>
      <c r="K103" s="9">
        <v>1</v>
      </c>
      <c r="L103" s="9">
        <v>1</v>
      </c>
      <c r="M103" s="9"/>
      <c r="N103" s="9">
        <v>1</v>
      </c>
      <c r="O103" s="9">
        <v>0</v>
      </c>
      <c r="P103" s="9">
        <v>0</v>
      </c>
      <c r="Q103" s="9"/>
      <c r="R103" s="9">
        <v>1</v>
      </c>
      <c r="S103" s="9">
        <v>1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1</v>
      </c>
      <c r="Z103" s="9">
        <v>1</v>
      </c>
      <c r="AA103" s="9">
        <v>1</v>
      </c>
      <c r="AB103" s="9">
        <v>1</v>
      </c>
      <c r="AC103" s="9">
        <v>1</v>
      </c>
      <c r="AD103" s="9">
        <v>1</v>
      </c>
      <c r="AE103" s="9">
        <v>1</v>
      </c>
      <c r="AF103" s="9">
        <v>0</v>
      </c>
      <c r="AG103" s="9">
        <v>0</v>
      </c>
      <c r="AH103" s="9">
        <v>24</v>
      </c>
      <c r="AI103" s="11">
        <v>2.02</v>
      </c>
      <c r="AJ103" s="9">
        <v>110</v>
      </c>
      <c r="AK103" s="9">
        <v>79</v>
      </c>
      <c r="AL103" s="5">
        <f>(AJ103+2*AK103)/3</f>
        <v>89.333333333333329</v>
      </c>
      <c r="AM103" s="9">
        <v>73</v>
      </c>
      <c r="AN103" s="9">
        <v>1</v>
      </c>
      <c r="AO103" s="9">
        <v>3</v>
      </c>
      <c r="AP103" s="9">
        <v>25</v>
      </c>
      <c r="AQ103" s="9">
        <v>14</v>
      </c>
      <c r="AR103" s="9">
        <v>18</v>
      </c>
      <c r="AS103" s="1">
        <f>(AP103-AQ103)</f>
        <v>11</v>
      </c>
      <c r="AT103" s="7">
        <f>(AS103/AO103)</f>
        <v>3.6666666666666665</v>
      </c>
      <c r="AU103" s="9">
        <v>14</v>
      </c>
      <c r="AV103" s="4">
        <v>4.7671999999999999</v>
      </c>
      <c r="AW103" s="9">
        <v>2.36</v>
      </c>
      <c r="AX103" s="18">
        <f>(AL103*AW103/451)</f>
        <v>0.46746489283074644</v>
      </c>
      <c r="AY103" s="7">
        <f>((AR103-AU103)/AV103)</f>
        <v>0.83906695754321192</v>
      </c>
      <c r="AZ103" s="7">
        <f>((AR103-AU103)*80/AW103)</f>
        <v>135.59322033898306</v>
      </c>
      <c r="BA103" s="7">
        <f>((AL103-AO103)*80/AW103)</f>
        <v>2926.5536723163841</v>
      </c>
      <c r="BB103" s="7">
        <f>(AV103/AM103*1000)</f>
        <v>65.30410958904109</v>
      </c>
      <c r="BC103" s="7">
        <f>(AW103*1000/AM103)</f>
        <v>32.328767123287669</v>
      </c>
      <c r="BD103" s="7">
        <f>(BC103*(AL103-AU103)*0.0136)</f>
        <v>33.121899543378987</v>
      </c>
      <c r="BE103" s="7">
        <f>(BC103*(AR103-AO103)*0.0136)</f>
        <v>6.5950684931506842</v>
      </c>
      <c r="BF103" s="18"/>
      <c r="BG103" s="18">
        <f>(AR103/BB103)</f>
        <v>0.27563349555294514</v>
      </c>
      <c r="BH103" s="18">
        <f>(AP103/BB103)</f>
        <v>0.38282429937909046</v>
      </c>
      <c r="BI103" s="18">
        <f>(BB103/AS103)</f>
        <v>5.9367372353673717</v>
      </c>
      <c r="BJ103" s="18">
        <f>(AO103/AU103)</f>
        <v>0.21428571428571427</v>
      </c>
      <c r="BK103" s="18"/>
      <c r="BL103" s="12">
        <v>0</v>
      </c>
      <c r="BM103" s="12"/>
      <c r="BN103" s="12"/>
      <c r="BO103" s="12"/>
      <c r="BP103" s="12"/>
      <c r="BQ103" s="9">
        <v>1</v>
      </c>
      <c r="BR103" s="9">
        <v>0</v>
      </c>
      <c r="BS103" s="9">
        <v>7.5</v>
      </c>
      <c r="BT103" s="9">
        <v>7.9</v>
      </c>
      <c r="BU103" s="9">
        <v>6.9</v>
      </c>
      <c r="BV103" s="9">
        <v>1.3</v>
      </c>
      <c r="BW103" s="9">
        <v>4.0999999999999996</v>
      </c>
      <c r="BY103" s="9">
        <v>1</v>
      </c>
      <c r="BZ103" s="9">
        <v>0</v>
      </c>
      <c r="CA103" s="9">
        <v>135</v>
      </c>
      <c r="CB103" s="9">
        <v>33</v>
      </c>
      <c r="CC103" s="11">
        <v>1.6</v>
      </c>
      <c r="CD103" s="28">
        <v>53</v>
      </c>
      <c r="CE103" s="13"/>
      <c r="CF103" s="13"/>
      <c r="CG103" s="9">
        <v>823</v>
      </c>
      <c r="CH103" s="9">
        <v>1</v>
      </c>
      <c r="CI103" s="9">
        <v>2</v>
      </c>
      <c r="CJ103" s="5">
        <v>154</v>
      </c>
      <c r="CK103" s="57">
        <v>1368</v>
      </c>
      <c r="CL103" s="67">
        <f>(CK103/CJ103*100)</f>
        <v>888.31168831168839</v>
      </c>
      <c r="CM103" s="12">
        <v>888.31168831168839</v>
      </c>
      <c r="CN103" s="18">
        <f>LN(CL103)</f>
        <v>6.7893226817569579</v>
      </c>
      <c r="CO103" s="18">
        <f>(CL103/CD103)</f>
        <v>16.760597892673367</v>
      </c>
      <c r="CP103" s="62">
        <v>2187.1</v>
      </c>
      <c r="CQ103" s="49">
        <f>(CP103/CJ103*100)</f>
        <v>1420.1948051948052</v>
      </c>
      <c r="CR103" s="63">
        <f>(CQ103/CD103)</f>
        <v>26.796128399901985</v>
      </c>
      <c r="CS103" s="5">
        <v>1255.6572901810885</v>
      </c>
      <c r="CT103" s="19">
        <f>(CS103/CJ103*100)</f>
        <v>815.36187674096641</v>
      </c>
      <c r="CU103" s="18">
        <f>LN(CT103)</f>
        <v>6.7036320352339756</v>
      </c>
      <c r="CW103" s="35">
        <v>40626</v>
      </c>
      <c r="CX103" s="35">
        <v>40637</v>
      </c>
      <c r="CY103" s="19">
        <f>(CX103-CW103)</f>
        <v>11</v>
      </c>
      <c r="CZ103" s="35">
        <v>41974</v>
      </c>
      <c r="DA103" s="42">
        <f>(CZ103-CW103)</f>
        <v>1348</v>
      </c>
      <c r="DB103" s="35">
        <v>44274</v>
      </c>
      <c r="DC103" s="41">
        <v>44556</v>
      </c>
      <c r="DD103" s="9">
        <f>(DC103-CW103)</f>
        <v>3930</v>
      </c>
      <c r="DE103" s="9">
        <v>0</v>
      </c>
      <c r="DF103" s="9"/>
      <c r="DG103" s="9"/>
      <c r="DH103" s="9">
        <v>1</v>
      </c>
      <c r="DI103" s="9">
        <v>11</v>
      </c>
      <c r="DJ103" s="66">
        <v>0</v>
      </c>
      <c r="DK103" s="66">
        <v>0</v>
      </c>
      <c r="DL103" s="1">
        <v>0</v>
      </c>
    </row>
    <row r="104" spans="1:126" s="14" customFormat="1" ht="15.75" x14ac:dyDescent="0.25">
      <c r="A104" s="2">
        <v>2063</v>
      </c>
      <c r="B104" s="9">
        <v>62</v>
      </c>
      <c r="C104" s="9">
        <v>0</v>
      </c>
      <c r="D104" s="9">
        <v>0</v>
      </c>
      <c r="E104" s="9">
        <v>1</v>
      </c>
      <c r="F104" s="9">
        <v>1</v>
      </c>
      <c r="G104" s="9">
        <v>0</v>
      </c>
      <c r="H104" s="1">
        <v>1</v>
      </c>
      <c r="I104" s="9">
        <v>1</v>
      </c>
      <c r="J104" s="9">
        <v>3</v>
      </c>
      <c r="K104" s="9">
        <v>0</v>
      </c>
      <c r="L104" s="9">
        <v>0</v>
      </c>
      <c r="M104" s="9"/>
      <c r="N104" s="9">
        <v>1</v>
      </c>
      <c r="O104" s="9">
        <v>0</v>
      </c>
      <c r="P104" s="9">
        <v>1</v>
      </c>
      <c r="Q104" s="9"/>
      <c r="R104" s="9">
        <v>1</v>
      </c>
      <c r="S104" s="9">
        <v>1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1</v>
      </c>
      <c r="Z104" s="9">
        <v>0</v>
      </c>
      <c r="AA104" s="9">
        <v>1</v>
      </c>
      <c r="AB104" s="9">
        <v>0</v>
      </c>
      <c r="AC104" s="9">
        <v>1</v>
      </c>
      <c r="AD104" s="9">
        <v>0</v>
      </c>
      <c r="AE104" s="9">
        <v>0</v>
      </c>
      <c r="AF104" s="9">
        <v>0</v>
      </c>
      <c r="AG104" s="9">
        <v>0</v>
      </c>
      <c r="AH104" s="9">
        <v>24</v>
      </c>
      <c r="AI104" s="11">
        <v>1.95</v>
      </c>
      <c r="AJ104" s="9">
        <v>125</v>
      </c>
      <c r="AK104" s="9">
        <v>82</v>
      </c>
      <c r="AL104" s="5">
        <f>(AJ104+2*AK104)/3</f>
        <v>96.333333333333329</v>
      </c>
      <c r="AM104" s="9">
        <v>69</v>
      </c>
      <c r="AN104" s="9">
        <v>1</v>
      </c>
      <c r="AO104" s="9">
        <v>8</v>
      </c>
      <c r="AP104" s="9">
        <v>16</v>
      </c>
      <c r="AQ104" s="9">
        <v>6</v>
      </c>
      <c r="AR104" s="9">
        <v>10</v>
      </c>
      <c r="AS104" s="1">
        <f>(AP104-AQ104)</f>
        <v>10</v>
      </c>
      <c r="AT104" s="7">
        <f>(AS104/AO104)</f>
        <v>1.25</v>
      </c>
      <c r="AU104" s="9">
        <v>7</v>
      </c>
      <c r="AV104" s="4">
        <v>3.9584999999999995</v>
      </c>
      <c r="AW104" s="9">
        <v>2.0299999999999998</v>
      </c>
      <c r="AX104" s="18">
        <f>(AL104*AW104/451)</f>
        <v>0.43360679970436061</v>
      </c>
      <c r="AY104" s="7">
        <f>((AR104-AU104)/AV104)</f>
        <v>0.75786282682834416</v>
      </c>
      <c r="AZ104" s="7">
        <f>((AR104-AU104)*80/AW104)</f>
        <v>118.22660098522168</v>
      </c>
      <c r="BA104" s="7">
        <f>((AL104-AO104)*80/AW104)</f>
        <v>3481.1165845648607</v>
      </c>
      <c r="BB104" s="7">
        <f>(AV104/AM104*1000)</f>
        <v>57.369565217391298</v>
      </c>
      <c r="BC104" s="7">
        <f>(AW104*1000/AM104)</f>
        <v>29.420289855072461</v>
      </c>
      <c r="BD104" s="7">
        <f>(BC104*(AL104-AU104)*0.0136)</f>
        <v>35.743690821256031</v>
      </c>
      <c r="BE104" s="7">
        <f>(BC104*(AR104-AO104)*0.0136)</f>
        <v>0.80023188405797085</v>
      </c>
      <c r="BF104" s="18"/>
      <c r="BG104" s="18">
        <f>(AR104/BB104)</f>
        <v>0.17430845017051916</v>
      </c>
      <c r="BH104" s="18">
        <f>(AP104/BB104)</f>
        <v>0.27889352027283065</v>
      </c>
      <c r="BI104" s="18">
        <f>(BB104/AS104)</f>
        <v>5.7369565217391294</v>
      </c>
      <c r="BJ104" s="18">
        <f>(AO104/AU104)</f>
        <v>1.1428571428571428</v>
      </c>
      <c r="BK104" s="18"/>
      <c r="BL104" s="12">
        <v>0</v>
      </c>
      <c r="BM104" s="12"/>
      <c r="BN104" s="12"/>
      <c r="BO104" s="12"/>
      <c r="BP104" s="12"/>
      <c r="BQ104" s="9">
        <v>1</v>
      </c>
      <c r="BR104" s="9">
        <v>0</v>
      </c>
      <c r="BS104" s="9">
        <v>22.5</v>
      </c>
      <c r="BT104" s="9">
        <v>5.0999999999999996</v>
      </c>
      <c r="BU104" s="9">
        <v>3.7</v>
      </c>
      <c r="BV104" s="9">
        <v>0.8</v>
      </c>
      <c r="BW104" s="9">
        <v>3.6</v>
      </c>
      <c r="BY104" s="9">
        <v>0</v>
      </c>
      <c r="BZ104" s="9">
        <v>1</v>
      </c>
      <c r="CA104" s="9">
        <v>133</v>
      </c>
      <c r="CB104" s="9">
        <v>25</v>
      </c>
      <c r="CC104" s="11">
        <v>0.8</v>
      </c>
      <c r="CD104" s="28">
        <v>90</v>
      </c>
      <c r="CE104" s="13"/>
      <c r="CF104" s="13"/>
      <c r="CG104" s="9">
        <v>620</v>
      </c>
      <c r="CH104" s="9">
        <v>1</v>
      </c>
      <c r="CI104" s="9">
        <v>1</v>
      </c>
      <c r="CJ104" s="5">
        <v>68</v>
      </c>
      <c r="CK104" s="57">
        <v>1781</v>
      </c>
      <c r="CL104" s="67">
        <f>(CK104/CJ104*100)</f>
        <v>2619.1176470588234</v>
      </c>
      <c r="CM104" s="12">
        <v>2619.1176470588234</v>
      </c>
      <c r="CN104" s="18">
        <f>LN(CL104)</f>
        <v>7.8705927641016462</v>
      </c>
      <c r="CO104" s="18">
        <f>(CL104/CD104)</f>
        <v>29.101307189542482</v>
      </c>
      <c r="CP104" s="62">
        <v>824.9</v>
      </c>
      <c r="CQ104" s="49">
        <f>(CP104/CJ104*100)</f>
        <v>1213.0882352941176</v>
      </c>
      <c r="CR104" s="63">
        <f>(CQ104/CD104)</f>
        <v>13.47875816993464</v>
      </c>
      <c r="CS104" s="5">
        <v>838.12884955492063</v>
      </c>
      <c r="CT104" s="19">
        <f>(CS104/CJ104*100)</f>
        <v>1232.5424258160597</v>
      </c>
      <c r="CU104" s="18">
        <f>LN(CT104)</f>
        <v>7.1168343278932129</v>
      </c>
      <c r="CW104" s="35">
        <v>40633</v>
      </c>
      <c r="CX104" s="37"/>
      <c r="CY104" s="37"/>
      <c r="CZ104" s="35">
        <v>40654</v>
      </c>
      <c r="DA104" s="42">
        <f>(CZ104-CW104)</f>
        <v>21</v>
      </c>
      <c r="DB104" s="35">
        <v>44274</v>
      </c>
      <c r="DC104" s="41">
        <v>44275</v>
      </c>
      <c r="DD104" s="9">
        <f>(DC104-CW104)</f>
        <v>3642</v>
      </c>
      <c r="DE104" s="9">
        <v>0</v>
      </c>
      <c r="DF104" s="9"/>
      <c r="DH104" s="9">
        <v>1</v>
      </c>
      <c r="DI104" s="9">
        <v>21</v>
      </c>
      <c r="DJ104" s="65">
        <v>1</v>
      </c>
      <c r="DK104" s="65">
        <v>1</v>
      </c>
      <c r="DL104" s="1">
        <v>1</v>
      </c>
      <c r="DM104" s="14" t="s">
        <v>154</v>
      </c>
    </row>
    <row r="105" spans="1:126" s="14" customFormat="1" ht="15.75" x14ac:dyDescent="0.25">
      <c r="A105" s="2">
        <v>2064</v>
      </c>
      <c r="B105" s="9">
        <v>65</v>
      </c>
      <c r="C105" s="9">
        <v>0</v>
      </c>
      <c r="D105" s="9">
        <v>1</v>
      </c>
      <c r="E105" s="9">
        <v>1</v>
      </c>
      <c r="F105" s="9">
        <v>1</v>
      </c>
      <c r="G105" s="9">
        <v>1</v>
      </c>
      <c r="H105" s="1">
        <v>0</v>
      </c>
      <c r="I105" s="9">
        <v>0</v>
      </c>
      <c r="J105" s="9">
        <v>4</v>
      </c>
      <c r="K105" s="9">
        <v>1</v>
      </c>
      <c r="L105" s="9">
        <v>0</v>
      </c>
      <c r="M105" s="9"/>
      <c r="N105" s="9">
        <v>0</v>
      </c>
      <c r="O105" s="9">
        <v>1</v>
      </c>
      <c r="P105" s="9">
        <v>1</v>
      </c>
      <c r="Q105" s="9">
        <v>1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1</v>
      </c>
      <c r="Z105" s="9">
        <v>1</v>
      </c>
      <c r="AA105" s="9">
        <v>0</v>
      </c>
      <c r="AB105" s="9">
        <v>1</v>
      </c>
      <c r="AC105" s="9">
        <v>1</v>
      </c>
      <c r="AD105" s="9">
        <v>0</v>
      </c>
      <c r="AE105" s="9">
        <v>1</v>
      </c>
      <c r="AF105" s="9">
        <v>0</v>
      </c>
      <c r="AG105" s="9">
        <v>0</v>
      </c>
      <c r="AH105" s="9">
        <v>25</v>
      </c>
      <c r="AI105" s="11">
        <v>1.6</v>
      </c>
      <c r="AJ105" s="9">
        <v>116</v>
      </c>
      <c r="AK105" s="9">
        <v>46</v>
      </c>
      <c r="AL105" s="5">
        <f>(AJ105+2*AK105)/3</f>
        <v>69.333333333333329</v>
      </c>
      <c r="AM105" s="9">
        <v>90</v>
      </c>
      <c r="AN105" s="9">
        <v>3</v>
      </c>
      <c r="AO105" s="9">
        <v>20</v>
      </c>
      <c r="AP105" s="9">
        <v>44</v>
      </c>
      <c r="AQ105" s="9">
        <v>25</v>
      </c>
      <c r="AR105" s="9">
        <v>31</v>
      </c>
      <c r="AS105" s="1">
        <f>(AP105-AQ105)</f>
        <v>19</v>
      </c>
      <c r="AT105" s="7">
        <f>(AS105/AO105)</f>
        <v>0.95</v>
      </c>
      <c r="AU105" s="9">
        <v>27</v>
      </c>
      <c r="AV105" s="4">
        <v>1.968</v>
      </c>
      <c r="AW105" s="9">
        <v>1.23</v>
      </c>
      <c r="AX105" s="18">
        <f>(AL105*AW105/451)</f>
        <v>0.18909090909090906</v>
      </c>
      <c r="AY105" s="7">
        <f>((AR105-AU105)/AV105)</f>
        <v>2.0325203252032522</v>
      </c>
      <c r="AZ105" s="7">
        <f>((AR105-AU105)*80/AW105)</f>
        <v>260.16260162601628</v>
      </c>
      <c r="BA105" s="7">
        <f>((AL105-AO105)*80/AW105)</f>
        <v>3208.6720867208669</v>
      </c>
      <c r="BB105" s="7">
        <f>(AV105/AM105*1000)</f>
        <v>21.866666666666667</v>
      </c>
      <c r="BC105" s="7">
        <f>(AW105*1000/AM105)</f>
        <v>13.666666666666666</v>
      </c>
      <c r="BD105" s="7">
        <f>(BC105*(AL105-AU105)*0.0136)</f>
        <v>7.8683555555555538</v>
      </c>
      <c r="BE105" s="7">
        <f>(BC105*(AR105-AO105)*0.0136)</f>
        <v>2.0445333333333329</v>
      </c>
      <c r="BF105" s="18"/>
      <c r="BG105" s="18">
        <f>(AR105/BB105)</f>
        <v>1.4176829268292683</v>
      </c>
      <c r="BH105" s="18">
        <f>(AP105/BB105)</f>
        <v>2.0121951219512195</v>
      </c>
      <c r="BI105" s="18">
        <f>(BB105/AS105)</f>
        <v>1.1508771929824562</v>
      </c>
      <c r="BJ105" s="18">
        <f>(AO105/AU105)</f>
        <v>0.7407407407407407</v>
      </c>
      <c r="BK105" s="18"/>
      <c r="BL105" s="12">
        <v>0</v>
      </c>
      <c r="BM105" s="12"/>
      <c r="BN105" s="12"/>
      <c r="BO105" s="12"/>
      <c r="BP105" s="12"/>
      <c r="BQ105" s="9">
        <v>1</v>
      </c>
      <c r="BR105" s="9">
        <v>0</v>
      </c>
      <c r="BS105" s="9">
        <v>40</v>
      </c>
      <c r="BT105" s="9"/>
      <c r="BU105" s="9"/>
      <c r="BV105" s="9"/>
      <c r="BW105" s="9">
        <v>4.9000000000000004</v>
      </c>
      <c r="BY105" s="9">
        <v>1</v>
      </c>
      <c r="BZ105" s="9">
        <v>0</v>
      </c>
      <c r="CA105" s="9">
        <v>136</v>
      </c>
      <c r="CB105" s="9">
        <v>49</v>
      </c>
      <c r="CC105" s="11">
        <v>2</v>
      </c>
      <c r="CD105" s="28">
        <v>25</v>
      </c>
      <c r="CE105" s="13"/>
      <c r="CF105" s="13"/>
      <c r="CG105" s="9">
        <v>4992</v>
      </c>
      <c r="CH105" s="9">
        <v>1</v>
      </c>
      <c r="CI105" s="9">
        <v>3</v>
      </c>
      <c r="CJ105" s="5">
        <v>64</v>
      </c>
      <c r="CK105" s="57">
        <v>733</v>
      </c>
      <c r="CL105" s="67">
        <f>(CK105/CJ105*100)</f>
        <v>1145.3125</v>
      </c>
      <c r="CM105" s="12">
        <v>1145.3125</v>
      </c>
      <c r="CN105" s="18">
        <f>LN(CL105)</f>
        <v>7.0434328045150707</v>
      </c>
      <c r="CO105" s="18">
        <f>(CL105/CD105)</f>
        <v>45.8125</v>
      </c>
      <c r="CP105" s="62">
        <v>452.8</v>
      </c>
      <c r="CQ105" s="49">
        <f>(CP105/CJ105*100)</f>
        <v>707.5</v>
      </c>
      <c r="CR105" s="63">
        <f>(CQ105/CD105)</f>
        <v>28.3</v>
      </c>
      <c r="CS105" s="5">
        <v>885.02566669890928</v>
      </c>
      <c r="CT105" s="19">
        <f>(CS105/CJ105*100)</f>
        <v>1382.8526042170458</v>
      </c>
      <c r="CU105" s="18">
        <f>LN(CT105)</f>
        <v>7.2319037491354727</v>
      </c>
      <c r="CW105" s="35">
        <v>40645</v>
      </c>
      <c r="CX105" s="37"/>
      <c r="CY105" s="37"/>
      <c r="CZ105" s="35"/>
      <c r="DA105" s="21"/>
      <c r="DB105" s="35">
        <v>44274</v>
      </c>
      <c r="DC105" s="41">
        <v>40904</v>
      </c>
      <c r="DD105" s="1">
        <f>(DC105-CW105)</f>
        <v>259</v>
      </c>
      <c r="DE105" s="3">
        <v>1</v>
      </c>
      <c r="DF105" s="39">
        <v>40904</v>
      </c>
      <c r="DG105" s="3">
        <f>(DF105-CW105)</f>
        <v>259</v>
      </c>
      <c r="DH105" s="3">
        <v>1</v>
      </c>
      <c r="DI105" s="3">
        <v>259</v>
      </c>
      <c r="DJ105" s="66">
        <v>0</v>
      </c>
      <c r="DK105" s="66">
        <v>0</v>
      </c>
      <c r="DL105" s="1">
        <v>1</v>
      </c>
      <c r="DM105" s="10" t="s">
        <v>138</v>
      </c>
      <c r="DN105" s="10"/>
      <c r="DO105" s="10"/>
    </row>
    <row r="106" spans="1:126" s="14" customFormat="1" x14ac:dyDescent="0.25">
      <c r="A106" t="s">
        <v>110</v>
      </c>
      <c r="B106"/>
      <c r="C106" s="1" t="s">
        <v>16</v>
      </c>
      <c r="D106" s="1" t="s">
        <v>19</v>
      </c>
      <c r="E106" t="s">
        <v>54</v>
      </c>
      <c r="F106" s="1" t="s">
        <v>24</v>
      </c>
      <c r="G106" s="1" t="s">
        <v>26</v>
      </c>
      <c r="H106" s="1" t="s">
        <v>96</v>
      </c>
      <c r="I106" s="1" t="s">
        <v>55</v>
      </c>
      <c r="J106" s="1" t="s">
        <v>28</v>
      </c>
      <c r="K106" s="1" t="s">
        <v>22</v>
      </c>
      <c r="L106" s="1" t="s">
        <v>22</v>
      </c>
      <c r="M106" s="1" t="s">
        <v>22</v>
      </c>
      <c r="N106" s="1" t="s">
        <v>22</v>
      </c>
      <c r="O106" s="1" t="s">
        <v>22</v>
      </c>
      <c r="P106" s="1" t="s">
        <v>22</v>
      </c>
      <c r="Q106" s="1" t="s">
        <v>54</v>
      </c>
      <c r="R106" s="1" t="s">
        <v>22</v>
      </c>
      <c r="S106" s="1" t="s">
        <v>22</v>
      </c>
      <c r="T106" s="1" t="s">
        <v>22</v>
      </c>
      <c r="U106" s="1"/>
      <c r="V106" s="1" t="s">
        <v>22</v>
      </c>
      <c r="W106" s="1" t="s">
        <v>22</v>
      </c>
      <c r="X106" s="1" t="s">
        <v>22</v>
      </c>
      <c r="Y106" s="1" t="s">
        <v>22</v>
      </c>
      <c r="Z106" s="1" t="s">
        <v>40</v>
      </c>
      <c r="AA106" s="1" t="s">
        <v>22</v>
      </c>
      <c r="AB106" s="1" t="s">
        <v>22</v>
      </c>
      <c r="AC106" s="1" t="s">
        <v>22</v>
      </c>
      <c r="AD106" s="1" t="s">
        <v>22</v>
      </c>
      <c r="AE106" s="1" t="s">
        <v>22</v>
      </c>
      <c r="AF106" s="1" t="s">
        <v>22</v>
      </c>
      <c r="AG106" s="1" t="s">
        <v>45</v>
      </c>
      <c r="AH106" s="1"/>
      <c r="AI106" s="18"/>
      <c r="AJ106" s="1"/>
      <c r="AK106" s="1"/>
      <c r="AL106" s="19"/>
      <c r="AM106" s="1"/>
      <c r="AN106" s="1" t="s">
        <v>56</v>
      </c>
      <c r="AO106" s="1"/>
      <c r="AP106" s="1"/>
      <c r="AQ106" s="1"/>
      <c r="AR106" s="1"/>
      <c r="AS106" s="1"/>
      <c r="AT106" s="7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7"/>
      <c r="BF106" s="1"/>
      <c r="BG106" s="1"/>
      <c r="BH106" s="1"/>
      <c r="BI106" s="1"/>
      <c r="BJ106" s="1"/>
      <c r="BK106" s="1"/>
      <c r="BL106" s="1" t="s">
        <v>22</v>
      </c>
      <c r="BM106" s="7"/>
      <c r="BN106" s="19"/>
      <c r="BO106" s="1"/>
      <c r="BP106" s="1" t="s">
        <v>22</v>
      </c>
      <c r="BQ106" s="1" t="s">
        <v>22</v>
      </c>
      <c r="BR106" s="1" t="s">
        <v>99</v>
      </c>
      <c r="BS106" s="1"/>
      <c r="BT106" s="1"/>
      <c r="BU106" s="1"/>
      <c r="BV106" s="1"/>
      <c r="BW106" s="1"/>
      <c r="BX106" s="1"/>
      <c r="BY106" s="1" t="s">
        <v>96</v>
      </c>
      <c r="BZ106" s="1" t="s">
        <v>96</v>
      </c>
      <c r="CA106" s="1"/>
      <c r="CB106" s="1"/>
      <c r="CC106" s="18"/>
      <c r="CD106" s="26"/>
      <c r="CE106" s="7"/>
      <c r="CF106" s="7"/>
      <c r="CG106" s="1"/>
      <c r="CH106" s="1"/>
      <c r="CI106" s="1"/>
      <c r="CJ106" s="5"/>
      <c r="CK106" s="57"/>
      <c r="CL106" s="68"/>
      <c r="CM106" s="25"/>
      <c r="CN106" s="31"/>
      <c r="CO106" s="31"/>
      <c r="CP106" s="19"/>
      <c r="CQ106" s="19"/>
      <c r="CR106" s="18"/>
      <c r="CS106" s="12"/>
      <c r="CT106" s="19"/>
      <c r="CU106" s="32"/>
      <c r="CV106"/>
      <c r="CW106" s="1"/>
      <c r="CX106" s="1"/>
      <c r="CY106" s="1"/>
      <c r="CZ106" s="1"/>
      <c r="DA106" s="19"/>
      <c r="DB106" s="1"/>
      <c r="DC106" s="1"/>
      <c r="DD106" s="1"/>
      <c r="DE106" s="1" t="s">
        <v>22</v>
      </c>
      <c r="DF106" s="1"/>
      <c r="DG106" s="1"/>
      <c r="DH106" s="1" t="s">
        <v>22</v>
      </c>
      <c r="DI106" s="1"/>
      <c r="DJ106" s="65" t="s">
        <v>156</v>
      </c>
      <c r="DK106" s="65" t="s">
        <v>168</v>
      </c>
      <c r="DL106" s="1" t="s">
        <v>170</v>
      </c>
      <c r="DM106"/>
      <c r="DN106"/>
      <c r="DO106"/>
      <c r="DP106"/>
      <c r="DQ106"/>
      <c r="DR106"/>
      <c r="DS106"/>
      <c r="DT106"/>
      <c r="DU106"/>
      <c r="DV106"/>
    </row>
    <row r="107" spans="1:126" x14ac:dyDescent="0.25">
      <c r="A107" t="s">
        <v>111</v>
      </c>
      <c r="B107"/>
      <c r="C107" s="1" t="s">
        <v>17</v>
      </c>
      <c r="D107" s="1" t="s">
        <v>20</v>
      </c>
      <c r="E107" t="s">
        <v>53</v>
      </c>
      <c r="F107" s="1" t="s">
        <v>25</v>
      </c>
      <c r="G107" s="1" t="s">
        <v>27</v>
      </c>
      <c r="H107" s="1" t="s">
        <v>107</v>
      </c>
      <c r="I107" s="1" t="s">
        <v>57</v>
      </c>
      <c r="J107" s="1" t="s">
        <v>29</v>
      </c>
      <c r="K107" s="1" t="s">
        <v>23</v>
      </c>
      <c r="L107" s="1" t="s">
        <v>23</v>
      </c>
      <c r="M107" s="1" t="s">
        <v>23</v>
      </c>
      <c r="N107" s="1" t="s">
        <v>23</v>
      </c>
      <c r="O107" s="1" t="s">
        <v>23</v>
      </c>
      <c r="P107" s="1" t="s">
        <v>23</v>
      </c>
      <c r="Q107" s="1" t="s">
        <v>53</v>
      </c>
      <c r="R107" s="1" t="s">
        <v>23</v>
      </c>
      <c r="S107" s="1" t="s">
        <v>23</v>
      </c>
      <c r="T107" s="1" t="s">
        <v>23</v>
      </c>
      <c r="V107" s="1" t="s">
        <v>23</v>
      </c>
      <c r="W107" s="1" t="s">
        <v>23</v>
      </c>
      <c r="X107" s="1" t="s">
        <v>23</v>
      </c>
      <c r="Y107" s="1" t="s">
        <v>23</v>
      </c>
      <c r="Z107" s="1" t="s">
        <v>41</v>
      </c>
      <c r="AA107" s="1" t="s">
        <v>23</v>
      </c>
      <c r="AB107" s="1" t="s">
        <v>23</v>
      </c>
      <c r="AC107" s="1" t="s">
        <v>23</v>
      </c>
      <c r="AD107" s="1" t="s">
        <v>23</v>
      </c>
      <c r="AE107" s="1" t="s">
        <v>23</v>
      </c>
      <c r="AF107" s="1" t="s">
        <v>23</v>
      </c>
      <c r="AG107" s="1" t="s">
        <v>46</v>
      </c>
      <c r="AI107" s="18"/>
      <c r="AL107" s="19"/>
      <c r="AN107" s="1" t="s">
        <v>80</v>
      </c>
      <c r="AT107" s="7"/>
      <c r="BA107" s="19"/>
      <c r="BB107" s="19"/>
      <c r="BC107" s="19"/>
      <c r="BE107" s="7"/>
      <c r="BL107" s="1" t="s">
        <v>23</v>
      </c>
      <c r="BP107" s="1" t="s">
        <v>23</v>
      </c>
      <c r="BQ107" s="1" t="s">
        <v>23</v>
      </c>
      <c r="BR107" s="1" t="s">
        <v>100</v>
      </c>
      <c r="BT107" s="1"/>
      <c r="BU107" s="1"/>
      <c r="BV107" s="1"/>
      <c r="BY107" s="1" t="s">
        <v>107</v>
      </c>
      <c r="BZ107" s="1" t="s">
        <v>107</v>
      </c>
      <c r="CL107" s="68"/>
      <c r="CN107" s="32"/>
      <c r="CO107" s="32"/>
      <c r="CS107" s="12"/>
      <c r="CT107" s="12"/>
      <c r="CU107" s="32"/>
      <c r="CV107"/>
      <c r="DE107" s="1" t="s">
        <v>23</v>
      </c>
      <c r="DH107" s="1" t="s">
        <v>23</v>
      </c>
      <c r="DJ107" s="65" t="s">
        <v>157</v>
      </c>
      <c r="DK107" s="65" t="s">
        <v>169</v>
      </c>
      <c r="DL107" s="1" t="s">
        <v>171</v>
      </c>
      <c r="DM107"/>
    </row>
    <row r="108" spans="1:126" x14ac:dyDescent="0.25">
      <c r="A108" s="22"/>
      <c r="B108" s="10"/>
      <c r="C108" s="1" t="s">
        <v>18</v>
      </c>
      <c r="D108" s="10"/>
      <c r="E108" s="10"/>
      <c r="F108" s="10"/>
      <c r="G108" s="10"/>
      <c r="H108" s="10"/>
      <c r="I108" s="3"/>
      <c r="J108" s="1" t="s">
        <v>30</v>
      </c>
      <c r="K108" s="10"/>
      <c r="L108" s="3"/>
      <c r="M108" s="10"/>
      <c r="N108" s="10"/>
      <c r="O108" s="10"/>
      <c r="P108" s="10"/>
      <c r="Q108" s="3"/>
      <c r="R108" s="3"/>
      <c r="S108" s="3"/>
      <c r="T108" s="10"/>
      <c r="U108" s="10"/>
      <c r="V108" s="10"/>
      <c r="W108" s="3"/>
      <c r="X108" s="3"/>
      <c r="Y108" s="3"/>
      <c r="Z108" s="1" t="s">
        <v>42</v>
      </c>
      <c r="AA108" s="3"/>
      <c r="AB108" s="3"/>
      <c r="AC108" s="3"/>
      <c r="AD108" s="3"/>
      <c r="AE108" s="3"/>
      <c r="AF108" s="3"/>
      <c r="AG108" s="1" t="s">
        <v>47</v>
      </c>
      <c r="AH108" s="3"/>
      <c r="AI108" s="4"/>
      <c r="AJ108" s="3"/>
      <c r="AK108" s="3"/>
      <c r="AL108" s="5"/>
      <c r="AM108" s="3"/>
      <c r="AN108" s="1" t="s">
        <v>58</v>
      </c>
      <c r="AO108" s="3"/>
      <c r="AP108" s="3"/>
      <c r="AQ108" s="3"/>
      <c r="AR108" s="3"/>
      <c r="AS108" s="3"/>
      <c r="AT108" s="8"/>
      <c r="AU108" s="3"/>
      <c r="AV108" s="3"/>
      <c r="AW108" s="3"/>
      <c r="AX108" s="3"/>
      <c r="AY108" s="3"/>
      <c r="AZ108" s="8"/>
      <c r="BA108" s="3"/>
      <c r="BB108" s="3"/>
      <c r="BC108" s="3"/>
      <c r="BD108" s="10"/>
      <c r="BE108" s="8"/>
      <c r="BF108" s="3"/>
      <c r="BG108" s="3"/>
      <c r="BH108" s="3"/>
      <c r="BI108" s="3"/>
      <c r="BJ108" s="3"/>
      <c r="BK108" s="3"/>
      <c r="BL108" s="5"/>
      <c r="BM108" s="8"/>
      <c r="BN108" s="5"/>
      <c r="BO108" s="10"/>
      <c r="BP108" s="10"/>
      <c r="BQ108" s="3"/>
      <c r="BR108" s="3"/>
      <c r="BS108" s="3"/>
      <c r="BT108" s="3"/>
      <c r="BU108" s="3"/>
      <c r="BV108" s="3"/>
      <c r="BW108" s="3"/>
      <c r="BX108" s="10"/>
      <c r="BY108" s="1" t="s">
        <v>108</v>
      </c>
      <c r="BZ108" s="3"/>
      <c r="CA108" s="3"/>
      <c r="CB108" s="3"/>
      <c r="CC108" s="4"/>
      <c r="CD108" s="27"/>
      <c r="CE108" s="8"/>
      <c r="CF108" s="8"/>
      <c r="CG108" s="3"/>
      <c r="CH108" s="3"/>
      <c r="CI108" s="3"/>
      <c r="CM108" s="44"/>
      <c r="CN108" s="30"/>
      <c r="CO108" s="30"/>
      <c r="CS108" s="12"/>
      <c r="CT108" s="12"/>
      <c r="CU108" s="33"/>
      <c r="CV108" s="10"/>
      <c r="CW108" s="3"/>
      <c r="CX108" s="3"/>
      <c r="CY108" s="3"/>
      <c r="CZ108" s="3"/>
      <c r="DA108" s="5"/>
      <c r="DB108" s="3"/>
      <c r="DC108" s="3"/>
      <c r="DD108" s="3"/>
      <c r="DE108" s="3"/>
      <c r="DF108" s="3"/>
      <c r="DG108" s="3"/>
      <c r="DH108" s="3"/>
      <c r="DI108" s="3"/>
      <c r="DJ108" s="66"/>
      <c r="DK108" s="66"/>
      <c r="DL108" s="3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</row>
    <row r="109" spans="1:126" x14ac:dyDescent="0.25">
      <c r="A109" s="22"/>
      <c r="B109" s="10"/>
      <c r="C109" s="1" t="s">
        <v>21</v>
      </c>
      <c r="D109" s="10"/>
      <c r="E109" s="10"/>
      <c r="F109" s="10"/>
      <c r="G109" s="10"/>
      <c r="H109" s="10"/>
      <c r="I109" s="3"/>
      <c r="J109" s="1" t="s">
        <v>31</v>
      </c>
      <c r="K109" s="10"/>
      <c r="L109" s="3"/>
      <c r="M109" s="10"/>
      <c r="N109" s="10"/>
      <c r="O109" s="10"/>
      <c r="P109" s="10"/>
      <c r="Q109" s="3"/>
      <c r="R109" s="3"/>
      <c r="S109" s="3"/>
      <c r="T109" s="10"/>
      <c r="U109" s="10"/>
      <c r="V109" s="10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4"/>
      <c r="AJ109" s="3"/>
      <c r="AK109" s="3"/>
      <c r="AL109" s="5"/>
      <c r="AM109" s="3"/>
      <c r="AN109" s="3"/>
      <c r="AO109" s="3"/>
      <c r="AP109" s="3"/>
      <c r="AQ109" s="3"/>
      <c r="AR109" s="3"/>
      <c r="AS109" s="3"/>
      <c r="AT109" s="8"/>
      <c r="AU109" s="3"/>
      <c r="AV109" s="3"/>
      <c r="AW109" s="3"/>
      <c r="AX109" s="3"/>
      <c r="AY109" s="3"/>
      <c r="AZ109" s="8"/>
      <c r="BA109" s="3"/>
      <c r="BB109" s="3"/>
      <c r="BC109" s="3"/>
      <c r="BD109" s="10"/>
      <c r="BE109" s="8"/>
      <c r="BF109" s="3"/>
      <c r="BG109" s="3"/>
      <c r="BH109" s="3"/>
      <c r="BI109" s="3"/>
      <c r="BJ109" s="3"/>
      <c r="BK109" s="3"/>
      <c r="BL109" s="5"/>
      <c r="BM109" s="8"/>
      <c r="BN109" s="5"/>
      <c r="BO109" s="3"/>
      <c r="BP109" s="3"/>
      <c r="BQ109" s="3"/>
      <c r="BR109" s="3"/>
      <c r="BS109" s="3"/>
      <c r="BT109" s="3"/>
      <c r="BU109" s="3"/>
      <c r="BV109" s="3"/>
      <c r="BW109" s="3"/>
      <c r="BX109" s="10"/>
      <c r="BY109" s="3"/>
      <c r="BZ109" s="3"/>
      <c r="CA109" s="3"/>
      <c r="CB109" s="3"/>
      <c r="CC109" s="4"/>
      <c r="CD109" s="27"/>
      <c r="CE109" s="8"/>
      <c r="CF109" s="8"/>
      <c r="CG109" s="3"/>
      <c r="CH109" s="3"/>
      <c r="CI109" s="3"/>
      <c r="CM109" s="14"/>
      <c r="CN109" s="30"/>
      <c r="CO109" s="30"/>
      <c r="CQ109" s="5"/>
      <c r="CR109" s="4"/>
      <c r="CU109" s="33"/>
      <c r="CV109" s="10"/>
      <c r="DB109" s="3"/>
      <c r="DC109" s="3"/>
      <c r="DE109" s="1">
        <f>SUM(DE2:DE105)</f>
        <v>52</v>
      </c>
      <c r="DM109"/>
      <c r="DP109" s="10"/>
      <c r="DQ109" s="10"/>
      <c r="DR109" s="10"/>
      <c r="DS109" s="10"/>
      <c r="DT109" s="10"/>
      <c r="DU109" s="10"/>
      <c r="DV109" s="10"/>
    </row>
    <row r="110" spans="1:126" x14ac:dyDescent="0.25">
      <c r="A110"/>
      <c r="B110"/>
      <c r="D110"/>
      <c r="E110"/>
      <c r="G110"/>
      <c r="H110"/>
      <c r="K110"/>
      <c r="M110"/>
      <c r="N110"/>
      <c r="T110"/>
      <c r="U110"/>
      <c r="V110"/>
      <c r="AI110" s="18"/>
      <c r="AL110" s="19"/>
      <c r="AU110" s="7"/>
      <c r="BE110" s="19"/>
      <c r="BM110" s="7"/>
      <c r="BO110" s="7"/>
      <c r="BP110" s="7"/>
      <c r="BT110" s="1"/>
      <c r="BU110" s="1"/>
      <c r="BV110" s="1"/>
      <c r="CM110" s="7"/>
      <c r="CP110" s="5"/>
      <c r="CQ110" s="5"/>
      <c r="CR110" s="4"/>
      <c r="CU110" s="32"/>
      <c r="CV110"/>
      <c r="DM110"/>
    </row>
    <row r="111" spans="1:126" x14ac:dyDescent="0.25">
      <c r="A111"/>
      <c r="B111"/>
      <c r="D111"/>
      <c r="E111"/>
      <c r="F111"/>
      <c r="G111"/>
      <c r="H111"/>
      <c r="K111"/>
      <c r="M111"/>
      <c r="N111"/>
      <c r="O111"/>
      <c r="P111"/>
      <c r="T111"/>
      <c r="U111"/>
      <c r="V111"/>
      <c r="AI111" s="18"/>
      <c r="AL111" s="19"/>
      <c r="AY111" s="7"/>
      <c r="BE111" s="19"/>
      <c r="BM111" s="19"/>
      <c r="BO111" s="7"/>
      <c r="BP111" s="7"/>
      <c r="BT111" s="1"/>
      <c r="BU111" s="1"/>
      <c r="BV111" s="1"/>
      <c r="CG111" s="7"/>
      <c r="CH111" s="7"/>
      <c r="CI111" s="7"/>
      <c r="CP111" s="5"/>
      <c r="CU111" s="32"/>
      <c r="CV111"/>
      <c r="CW111" s="3"/>
      <c r="CX111" s="3"/>
      <c r="CY111" s="3"/>
      <c r="CZ111" s="3"/>
      <c r="DA111" s="5"/>
      <c r="DM111"/>
    </row>
    <row r="112" spans="1:126" x14ac:dyDescent="0.25">
      <c r="A112"/>
      <c r="B112"/>
      <c r="C112"/>
      <c r="D112"/>
      <c r="E112"/>
      <c r="F112"/>
      <c r="G112"/>
      <c r="H112"/>
      <c r="K112"/>
      <c r="M112"/>
      <c r="N112"/>
      <c r="O112"/>
      <c r="P112"/>
      <c r="Q112"/>
      <c r="R112"/>
      <c r="T112"/>
      <c r="U112"/>
      <c r="V112"/>
      <c r="W112"/>
      <c r="AL112" s="18"/>
      <c r="AO112" s="19"/>
      <c r="AR112" s="20"/>
      <c r="AW112" s="7"/>
      <c r="AX112" s="7"/>
      <c r="BF112" s="7"/>
      <c r="BP112" s="1"/>
      <c r="BR112" s="19"/>
      <c r="BS112" s="19"/>
      <c r="CL112" s="68"/>
      <c r="CU112" s="32"/>
      <c r="CV112" s="10"/>
      <c r="DM112"/>
    </row>
    <row r="113" spans="1:126" x14ac:dyDescent="0.25">
      <c r="A113"/>
      <c r="B113"/>
      <c r="C113"/>
      <c r="D113"/>
      <c r="E113"/>
      <c r="F113"/>
      <c r="G113"/>
      <c r="H113"/>
      <c r="K113"/>
      <c r="L113"/>
      <c r="M113"/>
      <c r="N113"/>
      <c r="O113"/>
      <c r="P113"/>
      <c r="Q113"/>
      <c r="R113"/>
      <c r="S113"/>
      <c r="T113"/>
      <c r="U113"/>
      <c r="V113"/>
      <c r="W113"/>
      <c r="AM113" s="18"/>
      <c r="AS113" s="20"/>
      <c r="BC113" s="7"/>
      <c r="BP113" s="1"/>
      <c r="BQ113" s="19"/>
      <c r="BR113" s="19"/>
      <c r="BS113" s="7"/>
      <c r="BV113" s="1"/>
      <c r="CL113" s="68"/>
      <c r="CT113" s="5"/>
      <c r="CU113" s="33"/>
      <c r="CV113" s="10"/>
      <c r="CW113" s="3"/>
      <c r="CX113" s="3"/>
      <c r="CY113" s="3"/>
      <c r="CZ113" s="3"/>
      <c r="DA113" s="5"/>
      <c r="DD113" s="5"/>
      <c r="DE113" s="3"/>
      <c r="DF113" s="3"/>
      <c r="DG113" s="3"/>
      <c r="DH113" s="3"/>
      <c r="DI113" s="3"/>
      <c r="DJ113" s="66"/>
      <c r="DK113" s="66"/>
      <c r="DL113" s="3"/>
      <c r="DM113" s="10"/>
      <c r="DN113" s="10"/>
      <c r="DO113" s="10"/>
    </row>
    <row r="114" spans="1:126" s="10" customFormat="1" x14ac:dyDescent="0.25">
      <c r="A114" s="22"/>
      <c r="I114" s="3"/>
      <c r="J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4"/>
      <c r="AN114" s="3"/>
      <c r="AO114" s="3"/>
      <c r="AP114" s="3"/>
      <c r="AQ114" s="3"/>
      <c r="AR114" s="3"/>
      <c r="AS114" s="6"/>
      <c r="AT114" s="3"/>
      <c r="AU114" s="3"/>
      <c r="AV114" s="3"/>
      <c r="AW114" s="3"/>
      <c r="AX114" s="3"/>
      <c r="AY114" s="3"/>
      <c r="AZ114" s="3"/>
      <c r="BD114" s="8"/>
      <c r="BE114" s="3"/>
      <c r="BF114" s="3"/>
      <c r="BG114" s="3"/>
      <c r="BH114" s="3"/>
      <c r="BI114" s="3"/>
      <c r="BJ114" s="3"/>
      <c r="BK114" s="3"/>
      <c r="BL114" s="5"/>
      <c r="BM114" s="3"/>
      <c r="BN114" s="5"/>
      <c r="BO114" s="3"/>
      <c r="BP114" s="3"/>
      <c r="BQ114" s="3"/>
      <c r="BR114" s="5"/>
      <c r="BS114" s="5"/>
      <c r="BT114" s="7"/>
      <c r="BU114" s="8"/>
      <c r="BV114" s="8"/>
      <c r="BW114" s="3"/>
      <c r="BX114" s="3"/>
      <c r="BY114" s="3"/>
      <c r="BZ114" s="3"/>
      <c r="CA114" s="3"/>
      <c r="CB114" s="3"/>
      <c r="CC114" s="4"/>
      <c r="CD114" s="27"/>
      <c r="CE114" s="3"/>
      <c r="CF114" s="3"/>
      <c r="CG114" s="3"/>
      <c r="CH114" s="3"/>
      <c r="CI114" s="3"/>
      <c r="CJ114" s="5"/>
      <c r="CK114" s="57"/>
      <c r="CL114" s="69"/>
      <c r="CM114" s="3"/>
      <c r="CN114" s="4"/>
      <c r="CO114" s="4"/>
      <c r="CP114" s="19"/>
      <c r="CQ114" s="19"/>
      <c r="CR114" s="18"/>
      <c r="CS114" s="5"/>
      <c r="CT114" s="5"/>
      <c r="CU114" s="33"/>
      <c r="CW114" s="5"/>
      <c r="CX114" s="5"/>
      <c r="CY114" s="5"/>
      <c r="CZ114" s="5"/>
      <c r="DA114" s="5"/>
      <c r="DB114" s="5"/>
      <c r="DC114" s="5"/>
      <c r="DD114" s="3"/>
      <c r="DE114" s="3"/>
      <c r="DF114" s="3"/>
      <c r="DG114" s="3"/>
      <c r="DH114" s="3"/>
      <c r="DI114" s="3"/>
      <c r="DJ114" s="66"/>
      <c r="DK114" s="66"/>
      <c r="DL114" s="3"/>
    </row>
    <row r="115" spans="1:126" s="10" customFormat="1" x14ac:dyDescent="0.25">
      <c r="A115" s="22"/>
      <c r="I115" s="3"/>
      <c r="J115" s="3"/>
      <c r="P115" s="14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/>
      <c r="AI115" s="3"/>
      <c r="AJ115" s="3"/>
      <c r="AK115" s="3"/>
      <c r="AL115" s="3"/>
      <c r="AM115" s="3"/>
      <c r="AN115" s="4"/>
      <c r="AO115" s="3"/>
      <c r="AP115" s="5"/>
      <c r="AQ115" s="3"/>
      <c r="AR115" s="3"/>
      <c r="AS115" s="3"/>
      <c r="AT115" s="6"/>
      <c r="AU115" s="3"/>
      <c r="AV115" s="3"/>
      <c r="AW115" s="3"/>
      <c r="AX115" s="3"/>
      <c r="AY115" s="3"/>
      <c r="AZ115" s="3"/>
      <c r="BA115" s="3"/>
      <c r="BB115" s="3"/>
      <c r="BC115" s="8"/>
      <c r="BD115" s="3"/>
      <c r="BE115" s="3"/>
      <c r="BF115" s="3"/>
      <c r="BG115" s="3"/>
      <c r="BH115" s="3"/>
      <c r="BI115" s="3"/>
      <c r="BJ115" s="3"/>
      <c r="BK115" s="3"/>
      <c r="BL115" s="5"/>
      <c r="BM115" s="3"/>
      <c r="BN115" s="5"/>
      <c r="BO115" s="3"/>
      <c r="BP115" s="3"/>
      <c r="BQ115" s="5"/>
      <c r="BR115" s="7"/>
      <c r="BS115" s="8"/>
      <c r="BT115" s="8"/>
      <c r="BU115" s="3"/>
      <c r="BV115" s="3"/>
      <c r="BW115" s="3"/>
      <c r="BX115" s="3"/>
      <c r="BY115" s="3"/>
      <c r="BZ115" s="3"/>
      <c r="CA115" s="3"/>
      <c r="CB115" s="3"/>
      <c r="CC115" s="4"/>
      <c r="CD115" s="27"/>
      <c r="CE115" s="3"/>
      <c r="CF115" s="3"/>
      <c r="CG115" s="3"/>
      <c r="CH115" s="3"/>
      <c r="CI115" s="3"/>
      <c r="CJ115" s="5"/>
      <c r="CK115" s="57"/>
      <c r="CL115" s="69"/>
      <c r="CM115" s="3"/>
      <c r="CN115" s="4"/>
      <c r="CO115" s="4"/>
      <c r="CP115" s="19"/>
      <c r="CQ115" s="19"/>
      <c r="CR115" s="18"/>
      <c r="CS115" s="5"/>
      <c r="CT115" s="19"/>
      <c r="CU115" s="33"/>
      <c r="CV115" s="23"/>
      <c r="CW115" s="1"/>
      <c r="CX115" s="1"/>
      <c r="CY115" s="1"/>
      <c r="CZ115" s="1"/>
      <c r="DA115" s="19"/>
      <c r="DB115" s="3"/>
      <c r="DC115" s="3"/>
      <c r="DD115" s="1"/>
      <c r="DE115" s="1"/>
      <c r="DF115" s="1"/>
      <c r="DG115" s="1"/>
      <c r="DH115" s="1"/>
      <c r="DI115" s="1"/>
      <c r="DJ115" s="65"/>
      <c r="DK115" s="65"/>
      <c r="DL115" s="1"/>
      <c r="DM115"/>
      <c r="DN115"/>
      <c r="DO115"/>
    </row>
    <row r="116" spans="1:126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L116" s="21"/>
      <c r="BM116"/>
      <c r="BN116" s="21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 s="32"/>
      <c r="CD116" s="29"/>
      <c r="CE116"/>
      <c r="CF116"/>
      <c r="CG116"/>
      <c r="CH116"/>
      <c r="CI116"/>
      <c r="CU116" s="32"/>
      <c r="CV116"/>
      <c r="DM116"/>
    </row>
    <row r="117" spans="1:126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L117" s="21"/>
      <c r="BM117"/>
      <c r="BN117" s="21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 s="32"/>
      <c r="CD117" s="29"/>
      <c r="CE117"/>
      <c r="CF117"/>
      <c r="CG117"/>
      <c r="CH117"/>
      <c r="CI117"/>
      <c r="CU117" s="32"/>
      <c r="CV117"/>
      <c r="DN117" s="1"/>
      <c r="DO117" s="1"/>
    </row>
    <row r="118" spans="1:126" x14ac:dyDescent="0.25">
      <c r="BP118" s="1"/>
      <c r="BT118" s="1"/>
      <c r="BU118" s="1"/>
      <c r="BV118" s="1"/>
      <c r="BW118" s="18"/>
      <c r="BZ118" s="7"/>
      <c r="DN118" s="1"/>
      <c r="DO118" s="1"/>
      <c r="DP118" s="1"/>
      <c r="DQ118" s="1"/>
      <c r="DR118" s="1"/>
      <c r="DS118" s="1"/>
    </row>
    <row r="119" spans="1:126" x14ac:dyDescent="0.25">
      <c r="BP119" s="1"/>
      <c r="BT119" s="1"/>
      <c r="BU119" s="1"/>
      <c r="BV119" s="1"/>
      <c r="BY119" s="18"/>
      <c r="CA119" s="7"/>
      <c r="CB119" s="7"/>
      <c r="DN119" s="1"/>
      <c r="DO119" s="1"/>
      <c r="DP119" s="1"/>
      <c r="DQ119" s="1"/>
      <c r="DR119" s="1"/>
      <c r="DS119" s="1"/>
      <c r="DT119" s="1"/>
      <c r="DU119" s="1"/>
      <c r="DV119" s="1"/>
    </row>
    <row r="120" spans="1:126" x14ac:dyDescent="0.25">
      <c r="BP120" s="1"/>
      <c r="BT120" s="1"/>
      <c r="BU120" s="1"/>
      <c r="BV120" s="1"/>
      <c r="BY120" s="18"/>
      <c r="CA120" s="7"/>
      <c r="CB120" s="7"/>
      <c r="DN120" s="1"/>
      <c r="DO120" s="1"/>
      <c r="DP120" s="1"/>
      <c r="DQ120" s="1"/>
      <c r="DR120" s="1"/>
      <c r="DS120" s="1"/>
      <c r="DT120" s="1"/>
      <c r="DU120" s="1"/>
      <c r="DV120" s="1"/>
    </row>
    <row r="121" spans="1:126" x14ac:dyDescent="0.25">
      <c r="BP121" s="1"/>
      <c r="BT121" s="1"/>
      <c r="BU121" s="1"/>
      <c r="BV121" s="1"/>
      <c r="BY121" s="18"/>
      <c r="CA121" s="7"/>
      <c r="CB121" s="7"/>
      <c r="DN121" s="1"/>
      <c r="DO121" s="1"/>
      <c r="DP121" s="1"/>
      <c r="DQ121" s="1"/>
      <c r="DR121" s="1"/>
      <c r="DS121" s="1"/>
      <c r="DT121" s="1"/>
      <c r="DU121" s="1"/>
      <c r="DV121" s="1"/>
    </row>
    <row r="122" spans="1:126" x14ac:dyDescent="0.25">
      <c r="BP122" s="1"/>
      <c r="BS122" s="18"/>
      <c r="BT122" s="1"/>
      <c r="BU122" s="1"/>
      <c r="BV122" s="1"/>
      <c r="BX122" s="7"/>
      <c r="BY122" s="7"/>
    </row>
  </sheetData>
  <sortState xmlns:xlrd2="http://schemas.microsoft.com/office/spreadsheetml/2017/richdata2" ref="A2:DV123">
    <sortCondition ref="A2:A12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RHC Cohort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Rade, Jeffrey</dc:creator>
  <cp:lastModifiedBy>Rade, Jeffrey</cp:lastModifiedBy>
  <cp:lastPrinted>2022-01-07T20:10:30Z</cp:lastPrinted>
  <dcterms:created xsi:type="dcterms:W3CDTF">2020-03-20T20:35:18Z</dcterms:created>
  <dcterms:modified xsi:type="dcterms:W3CDTF">2022-11-14T22:19:43Z</dcterms:modified>
</cp:coreProperties>
</file>