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AS_Share\MOOC\MC FOC 5.0\Slides\"/>
    </mc:Choice>
  </mc:AlternateContent>
  <bookViews>
    <workbookView xWindow="0" yWindow="0" windowWidth="19200" windowHeight="11595"/>
  </bookViews>
  <sheets>
    <sheet name="Motor parameter calculator" sheetId="1" r:id="rId1"/>
    <sheet name="xl_DCF_History" sheetId="2" state="veryHidden" r:id="rId2"/>
    <sheet name="Classified as UnClassified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G19" i="1"/>
  <c r="B10" i="1"/>
  <c r="G23" i="1" s="1"/>
  <c r="G18" i="1"/>
  <c r="G17" i="1"/>
  <c r="B22" i="1"/>
  <c r="B21" i="1"/>
  <c r="G16" i="1"/>
  <c r="G20" i="1"/>
  <c r="G15" i="1"/>
  <c r="G24" i="1" l="1"/>
  <c r="B25" i="1" s="1"/>
  <c r="B24" i="1"/>
  <c r="G22" i="1" s="1"/>
  <c r="G14" i="1" l="1"/>
  <c r="G21" i="1"/>
</calcChain>
</file>

<file path=xl/sharedStrings.xml><?xml version="1.0" encoding="utf-8"?>
<sst xmlns="http://schemas.openxmlformats.org/spreadsheetml/2006/main" count="91" uniqueCount="63">
  <si>
    <t>Motor #</t>
  </si>
  <si>
    <t>Motor name</t>
  </si>
  <si>
    <t>Motor type</t>
  </si>
  <si>
    <t>µH</t>
  </si>
  <si>
    <t>Ω</t>
  </si>
  <si>
    <t>Unit</t>
  </si>
  <si>
    <t>Value</t>
  </si>
  <si>
    <t>-</t>
  </si>
  <si>
    <t>Blue</t>
  </si>
  <si>
    <t>Measurement</t>
  </si>
  <si>
    <t>Motor parameter</t>
  </si>
  <si>
    <t>%</t>
  </si>
  <si>
    <t>Note</t>
  </si>
  <si>
    <t>Pole pairs</t>
  </si>
  <si>
    <t>Frequency</t>
  </si>
  <si>
    <t>Hz</t>
  </si>
  <si>
    <t>V</t>
  </si>
  <si>
    <t>Speed</t>
  </si>
  <si>
    <t>RPM</t>
  </si>
  <si>
    <t>kRPM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</si>
  <si>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RMS</t>
    </r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</si>
  <si>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RMS</t>
    </r>
    <r>
      <rPr>
        <sz val="11"/>
        <color theme="1"/>
        <rFont val="Calibri"/>
        <family val="2"/>
        <charset val="238"/>
        <scheme val="minor"/>
      </rPr>
      <t>/kRPM</t>
    </r>
  </si>
  <si>
    <r>
      <t>V</t>
    </r>
    <r>
      <rPr>
        <b/>
        <vertAlign val="subscript"/>
        <sz val="11"/>
        <color theme="1"/>
        <rFont val="Calibri"/>
        <family val="2"/>
        <charset val="238"/>
        <scheme val="minor"/>
      </rPr>
      <t>p-p</t>
    </r>
  </si>
  <si>
    <r>
      <t>2 R</t>
    </r>
    <r>
      <rPr>
        <b/>
        <vertAlign val="subscript"/>
        <sz val="11"/>
        <color theme="1"/>
        <rFont val="Calibri"/>
        <family val="2"/>
        <charset val="238"/>
        <scheme val="minor"/>
      </rPr>
      <t>s</t>
    </r>
  </si>
  <si>
    <r>
      <t>2 L</t>
    </r>
    <r>
      <rPr>
        <b/>
        <vertAlign val="subscript"/>
        <sz val="11"/>
        <color theme="1"/>
        <rFont val="Calibri"/>
        <family val="2"/>
        <charset val="238"/>
        <scheme val="minor"/>
      </rPr>
      <t>q</t>
    </r>
  </si>
  <si>
    <r>
      <t>2 L</t>
    </r>
    <r>
      <rPr>
        <b/>
        <vertAlign val="subscript"/>
        <sz val="11"/>
        <color theme="1"/>
        <rFont val="Calibri"/>
        <family val="2"/>
        <charset val="238"/>
        <scheme val="minor"/>
      </rPr>
      <t>d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</si>
  <si>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</si>
  <si>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</si>
  <si>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r>
      <t>delta L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charset val="238"/>
        <scheme val="minor"/>
      </rPr>
      <t>, L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</si>
  <si>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t>15% limit</t>
  </si>
  <si>
    <t>Parameter</t>
  </si>
  <si>
    <t>Max. rated speed</t>
  </si>
  <si>
    <t>Nominal current</t>
  </si>
  <si>
    <t>A</t>
  </si>
  <si>
    <t>Demagnetizing current</t>
  </si>
  <si>
    <t>Rated speed</t>
  </si>
  <si>
    <t>Nominal DC voltage</t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</si>
  <si>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charset val="238"/>
        <scheme val="minor"/>
      </rPr>
      <t>/L</t>
    </r>
    <r>
      <rPr>
        <vertAlign val="subscript"/>
        <sz val="11"/>
        <color theme="1"/>
        <rFont val="Calibri"/>
        <family val="2"/>
        <charset val="238"/>
        <scheme val="minor"/>
      </rPr>
      <t>s</t>
    </r>
  </si>
  <si>
    <t>Demag. Current</t>
  </si>
  <si>
    <t>Refer to datasheet</t>
  </si>
  <si>
    <t>Est. max. speed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</si>
  <si>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DC</t>
    </r>
    <r>
      <rPr>
        <sz val="11"/>
        <color theme="1"/>
        <rFont val="Calibri"/>
        <family val="2"/>
        <charset val="238"/>
        <scheme val="minor"/>
      </rPr>
      <t>/(2</t>
    </r>
    <r>
      <rPr>
        <sz val="11"/>
        <color theme="1"/>
        <rFont val="Calibri"/>
        <family val="2"/>
        <charset val="238"/>
      </rPr>
      <t>∙√</t>
    </r>
    <r>
      <rPr>
        <sz val="11"/>
        <color theme="1"/>
        <rFont val="Calibri"/>
        <family val="2"/>
        <charset val="238"/>
        <scheme val="minor"/>
      </rPr>
      <t>2∙K</t>
    </r>
    <r>
      <rPr>
        <vertAlign val="subscript"/>
        <sz val="11"/>
        <color theme="1"/>
        <rFont val="Calibri"/>
        <family val="2"/>
        <charset val="238"/>
        <scheme val="minor"/>
      </rPr>
      <t>E</t>
    </r>
    <r>
      <rPr>
        <sz val="11"/>
        <color theme="1"/>
        <rFont val="Calibri"/>
        <family val="2"/>
        <charset val="238"/>
        <scheme val="minor"/>
      </rPr>
      <t>)</t>
    </r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</si>
  <si>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charset val="238"/>
        <scheme val="minor"/>
      </rPr>
      <t>/L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</si>
  <si>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r>
      <t>B-Emf Constant K</t>
    </r>
    <r>
      <rPr>
        <vertAlign val="subscript"/>
        <sz val="11"/>
        <color theme="1"/>
        <rFont val="Calibri"/>
        <family val="2"/>
        <charset val="238"/>
        <scheme val="minor"/>
      </rPr>
      <t>E</t>
    </r>
  </si>
  <si>
    <t>Motor measurements</t>
  </si>
  <si>
    <t>Motor parameters (insert into MC Workbench)</t>
  </si>
  <si>
    <t>Motor parameter calculator</t>
  </si>
  <si>
    <t>Max. L @ 100 Hz</t>
  </si>
  <si>
    <t>Min. L @ 100 Hz</t>
  </si>
  <si>
    <t>Max. nominal current</t>
  </si>
  <si>
    <t>CLINAME</t>
  </si>
  <si>
    <t>DATETIME</t>
  </si>
  <si>
    <t>DONEBY</t>
  </si>
  <si>
    <t>IPADDRESS</t>
  </si>
  <si>
    <t>APPVER</t>
  </si>
  <si>
    <t>RANDOM</t>
  </si>
  <si>
    <t>CHECKSUM</t>
  </si>
  <si>
    <t>࡚ࡳࡈࡱࡦࡸࡸ࡮࡫࡮ࡪࡩ</t>
  </si>
  <si>
    <t>࠸࠴࠶࠵࠴࠷࠵࠶࠽ࠥࠥ࠶࠾࠿࠵࠼ࡕࡒࠥ࠭ࡌࡒ࡙࠰࠶࠿࠵࠮</t>
  </si>
  <si>
    <t>ࡘ࡙ࡡ࡙ࡴࡲࡦࡸࠥࡩࡷࡪࡸࡱࡪࡷ</t>
  </si>
  <si>
    <t>ࡕࡗࡌࡈ࡜ࡉ࠵࠺࠼࠾</t>
  </si>
  <si>
    <t>࠻࠳࠵࠳࠵࠳࠵</t>
  </si>
  <si>
    <t>࠹࠾࠶࠹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</si>
</sst>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3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0" fillId="0" borderId="1" xfId="0" applyFill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0" fillId="0" borderId="0" xfId="0" applyFill="1" applyBorder="1" applyAlignment="1">
      <alignment horizontal="right" vertical="top" wrapText="1"/>
    </xf>
    <xf numFmtId="0" fontId="0" fillId="0" borderId="0" xfId="0" applyFont="1" applyAlignment="1">
      <alignment horizontal="right" vertical="top"/>
    </xf>
    <xf numFmtId="0" fontId="0" fillId="0" borderId="0" xfId="0" applyBorder="1" applyAlignment="1">
      <alignment horizontal="right" vertical="top"/>
    </xf>
    <xf numFmtId="165" fontId="0" fillId="0" borderId="0" xfId="0" applyNumberFormat="1" applyAlignment="1">
      <alignment vertical="top"/>
    </xf>
    <xf numFmtId="164" fontId="0" fillId="0" borderId="0" xfId="0" applyNumberFormat="1" applyFont="1" applyAlignment="1">
      <alignment vertical="top"/>
    </xf>
    <xf numFmtId="9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165" fontId="1" fillId="2" borderId="0" xfId="0" applyNumberFormat="1" applyFont="1" applyFill="1" applyAlignment="1">
      <alignment vertical="top"/>
    </xf>
    <xf numFmtId="0" fontId="0" fillId="3" borderId="0" xfId="0" applyFill="1" applyAlignment="1">
      <alignment horizontal="right" vertical="top"/>
    </xf>
    <xf numFmtId="0" fontId="0" fillId="3" borderId="0" xfId="0" applyFill="1" applyAlignment="1">
      <alignment vertical="top"/>
    </xf>
    <xf numFmtId="0" fontId="0" fillId="3" borderId="0" xfId="0" applyFill="1" applyBorder="1" applyAlignment="1">
      <alignment horizontal="right" vertical="top"/>
    </xf>
    <xf numFmtId="165" fontId="0" fillId="3" borderId="0" xfId="0" applyNumberFormat="1" applyFill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0" fillId="3" borderId="0" xfId="0" applyNumberFormat="1" applyFill="1" applyAlignment="1">
      <alignment horizontal="right" vertical="top"/>
    </xf>
    <xf numFmtId="0" fontId="1" fillId="2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B18" sqref="B18"/>
    </sheetView>
  </sheetViews>
  <sheetFormatPr defaultRowHeight="15" x14ac:dyDescent="0.25"/>
  <cols>
    <col min="1" max="1" width="14.42578125" style="2" bestFit="1" customWidth="1"/>
    <col min="2" max="2" width="7.42578125" style="2" customWidth="1"/>
    <col min="3" max="3" width="6" style="17" bestFit="1" customWidth="1"/>
    <col min="4" max="4" width="15" style="2" bestFit="1" customWidth="1"/>
    <col min="5" max="5" width="7.42578125" style="2" bestFit="1" customWidth="1"/>
    <col min="6" max="6" width="18.7109375" style="2" bestFit="1" customWidth="1"/>
    <col min="7" max="7" width="10.42578125" style="2" customWidth="1"/>
    <col min="8" max="8" width="11.85546875" style="17" customWidth="1"/>
    <col min="9" max="9" width="9.140625" style="2" customWidth="1"/>
    <col min="10" max="16384" width="9.140625" style="2"/>
  </cols>
  <sheetData>
    <row r="2" spans="1:8" x14ac:dyDescent="0.25">
      <c r="A2" s="5" t="s">
        <v>0</v>
      </c>
      <c r="B2" s="24">
        <v>1</v>
      </c>
      <c r="D2" s="37" t="s">
        <v>46</v>
      </c>
      <c r="E2" s="37"/>
      <c r="F2" s="37"/>
      <c r="G2" s="37"/>
      <c r="H2" s="37"/>
    </row>
    <row r="3" spans="1:8" x14ac:dyDescent="0.25">
      <c r="A3" s="5" t="s">
        <v>1</v>
      </c>
      <c r="B3" s="24" t="s">
        <v>8</v>
      </c>
      <c r="D3" s="37"/>
      <c r="E3" s="37"/>
      <c r="F3" s="37"/>
      <c r="G3" s="37"/>
      <c r="H3" s="37"/>
    </row>
    <row r="4" spans="1:8" x14ac:dyDescent="0.25">
      <c r="A4" s="1"/>
      <c r="B4" s="1"/>
    </row>
    <row r="5" spans="1:8" ht="18.75" x14ac:dyDescent="0.25">
      <c r="A5" s="34" t="s">
        <v>44</v>
      </c>
      <c r="B5" s="34"/>
      <c r="C5" s="34"/>
      <c r="D5" s="34"/>
      <c r="F5" s="36" t="s">
        <v>45</v>
      </c>
      <c r="G5" s="35"/>
      <c r="H5" s="35"/>
    </row>
    <row r="6" spans="1:8" x14ac:dyDescent="0.25">
      <c r="A6" s="1"/>
      <c r="B6" s="1"/>
    </row>
    <row r="7" spans="1:8" x14ac:dyDescent="0.25">
      <c r="A7" s="6" t="s">
        <v>30</v>
      </c>
      <c r="B7" s="6" t="s">
        <v>6</v>
      </c>
      <c r="C7" s="18" t="s">
        <v>5</v>
      </c>
      <c r="D7" s="6" t="s">
        <v>12</v>
      </c>
      <c r="E7" s="7"/>
    </row>
    <row r="8" spans="1:8" ht="30" x14ac:dyDescent="0.25">
      <c r="A8" s="8" t="s">
        <v>31</v>
      </c>
      <c r="B8" s="23">
        <v>20000</v>
      </c>
      <c r="C8" s="31" t="s">
        <v>18</v>
      </c>
      <c r="D8" s="3" t="s">
        <v>39</v>
      </c>
    </row>
    <row r="9" spans="1:8" ht="30" x14ac:dyDescent="0.25">
      <c r="A9" s="8" t="s">
        <v>32</v>
      </c>
      <c r="B9" s="23">
        <v>8</v>
      </c>
      <c r="C9" s="31" t="s">
        <v>33</v>
      </c>
      <c r="D9" s="3" t="s">
        <v>39</v>
      </c>
    </row>
    <row r="10" spans="1:8" ht="30" x14ac:dyDescent="0.25">
      <c r="A10" s="8" t="s">
        <v>34</v>
      </c>
      <c r="B10" s="23">
        <f>B9</f>
        <v>8</v>
      </c>
      <c r="C10" s="31" t="s">
        <v>33</v>
      </c>
      <c r="D10" s="3" t="s">
        <v>39</v>
      </c>
    </row>
    <row r="11" spans="1:8" ht="30" x14ac:dyDescent="0.25">
      <c r="A11" s="8" t="s">
        <v>36</v>
      </c>
      <c r="B11" s="23">
        <v>32</v>
      </c>
      <c r="C11" s="31" t="s">
        <v>16</v>
      </c>
      <c r="D11" s="3" t="s">
        <v>39</v>
      </c>
    </row>
    <row r="12" spans="1:8" x14ac:dyDescent="0.25">
      <c r="A12" s="1"/>
    </row>
    <row r="13" spans="1:8" x14ac:dyDescent="0.25">
      <c r="A13" s="6" t="s">
        <v>9</v>
      </c>
      <c r="B13" s="6" t="s">
        <v>6</v>
      </c>
      <c r="C13" s="18" t="s">
        <v>5</v>
      </c>
      <c r="D13" s="9" t="s">
        <v>12</v>
      </c>
      <c r="F13" s="6" t="s">
        <v>10</v>
      </c>
      <c r="G13" s="6" t="s">
        <v>6</v>
      </c>
      <c r="H13" s="18" t="s">
        <v>5</v>
      </c>
    </row>
    <row r="14" spans="1:8" ht="30" x14ac:dyDescent="0.25">
      <c r="A14" s="10" t="s">
        <v>13</v>
      </c>
      <c r="B14" s="25">
        <v>2</v>
      </c>
      <c r="C14" s="32" t="s">
        <v>7</v>
      </c>
      <c r="D14" s="11" t="s">
        <v>49</v>
      </c>
      <c r="F14" s="12" t="s">
        <v>2</v>
      </c>
      <c r="G14" s="27" t="str">
        <f>IF(B24&lt;15, "SM-PMSM", "I-PMSM")</f>
        <v>I-PMSM</v>
      </c>
      <c r="H14" s="20" t="s">
        <v>7</v>
      </c>
    </row>
    <row r="15" spans="1:8" ht="18" x14ac:dyDescent="0.25">
      <c r="A15" s="5" t="s">
        <v>23</v>
      </c>
      <c r="B15" s="23">
        <v>0.01</v>
      </c>
      <c r="C15" s="33" t="s">
        <v>4</v>
      </c>
      <c r="F15" s="12" t="s">
        <v>26</v>
      </c>
      <c r="G15" s="28">
        <f>B15/2</f>
        <v>5.0000000000000001E-3</v>
      </c>
      <c r="H15" s="20" t="s">
        <v>4</v>
      </c>
    </row>
    <row r="16" spans="1:8" ht="18" x14ac:dyDescent="0.25">
      <c r="A16" s="5" t="s">
        <v>24</v>
      </c>
      <c r="B16" s="23">
        <v>6.4</v>
      </c>
      <c r="C16" s="33" t="s">
        <v>3</v>
      </c>
      <c r="D16" s="1" t="s">
        <v>47</v>
      </c>
      <c r="F16" s="13" t="s">
        <v>13</v>
      </c>
      <c r="G16" s="29">
        <f>B14</f>
        <v>2</v>
      </c>
      <c r="H16" s="21" t="s">
        <v>7</v>
      </c>
    </row>
    <row r="17" spans="1:8" ht="18" x14ac:dyDescent="0.25">
      <c r="A17" s="5" t="s">
        <v>25</v>
      </c>
      <c r="B17" s="39">
        <v>5.4</v>
      </c>
      <c r="C17" s="33" t="s">
        <v>3</v>
      </c>
      <c r="D17" s="1" t="s">
        <v>48</v>
      </c>
      <c r="F17" s="7" t="s">
        <v>35</v>
      </c>
      <c r="G17" s="28">
        <f>B8</f>
        <v>20000</v>
      </c>
      <c r="H17" s="22" t="s">
        <v>18</v>
      </c>
    </row>
    <row r="18" spans="1:8" x14ac:dyDescent="0.25">
      <c r="A18" s="5" t="s">
        <v>14</v>
      </c>
      <c r="B18" s="23">
        <v>38</v>
      </c>
      <c r="C18" s="31" t="s">
        <v>15</v>
      </c>
      <c r="F18" s="7" t="s">
        <v>32</v>
      </c>
      <c r="G18" s="28">
        <f>B9</f>
        <v>8</v>
      </c>
      <c r="H18" s="22" t="s">
        <v>33</v>
      </c>
    </row>
    <row r="19" spans="1:8" ht="18" x14ac:dyDescent="0.25">
      <c r="A19" s="5" t="s">
        <v>22</v>
      </c>
      <c r="B19" s="26">
        <v>0.7298</v>
      </c>
      <c r="C19" s="31" t="s">
        <v>16</v>
      </c>
      <c r="F19" s="7" t="s">
        <v>36</v>
      </c>
      <c r="G19" s="28">
        <f>B11</f>
        <v>32</v>
      </c>
      <c r="H19" s="22" t="s">
        <v>16</v>
      </c>
    </row>
    <row r="20" spans="1:8" ht="18" x14ac:dyDescent="0.25">
      <c r="F20" s="12" t="s">
        <v>37</v>
      </c>
      <c r="G20" s="28">
        <f>B16/2</f>
        <v>3.2</v>
      </c>
      <c r="H20" s="19" t="s">
        <v>3</v>
      </c>
    </row>
    <row r="21" spans="1:8" ht="18" x14ac:dyDescent="0.25">
      <c r="A21" s="1" t="s">
        <v>17</v>
      </c>
      <c r="B21" s="2">
        <f>B18*60/B14/1000</f>
        <v>1.1399999999999999</v>
      </c>
      <c r="C21" s="17" t="s">
        <v>19</v>
      </c>
      <c r="F21" s="12" t="s">
        <v>27</v>
      </c>
      <c r="G21" s="27">
        <f>IF(B24&gt;15, B23, "unused")</f>
        <v>2.7</v>
      </c>
      <c r="H21" s="19" t="s">
        <v>3</v>
      </c>
    </row>
    <row r="22" spans="1:8" ht="18" x14ac:dyDescent="0.25">
      <c r="A22" s="1" t="s">
        <v>20</v>
      </c>
      <c r="B22" s="14">
        <f>B19/SQRT(8)</f>
        <v>0.2580232644549712</v>
      </c>
      <c r="C22" s="17" t="s">
        <v>16</v>
      </c>
      <c r="F22" s="1" t="s">
        <v>42</v>
      </c>
      <c r="G22" s="38">
        <f>IF(B24 &gt; 15, G20/B23, "unused")</f>
        <v>1.1851851851851851</v>
      </c>
      <c r="H22" s="2" t="s">
        <v>7</v>
      </c>
    </row>
    <row r="23" spans="1:8" ht="18" x14ac:dyDescent="0.25">
      <c r="A23" s="12" t="s">
        <v>27</v>
      </c>
      <c r="B23" s="2">
        <f>B17/2</f>
        <v>2.7</v>
      </c>
      <c r="C23" s="19" t="s">
        <v>3</v>
      </c>
      <c r="F23" s="12" t="s">
        <v>38</v>
      </c>
      <c r="G23" s="28">
        <f>B10</f>
        <v>8</v>
      </c>
      <c r="H23" s="19" t="s">
        <v>33</v>
      </c>
    </row>
    <row r="24" spans="1:8" ht="18" x14ac:dyDescent="0.25">
      <c r="A24" s="12" t="s">
        <v>28</v>
      </c>
      <c r="B24" s="15">
        <f>2*(G20-B23)/(G20+B23)*100</f>
        <v>16.949152542372879</v>
      </c>
      <c r="C24" s="20" t="s">
        <v>11</v>
      </c>
      <c r="D24" s="16" t="s">
        <v>29</v>
      </c>
      <c r="F24" s="12" t="s">
        <v>43</v>
      </c>
      <c r="G24" s="30">
        <f>B22/B21</f>
        <v>0.22633619689032564</v>
      </c>
      <c r="H24" s="20" t="s">
        <v>21</v>
      </c>
    </row>
    <row r="25" spans="1:8" ht="18" x14ac:dyDescent="0.25">
      <c r="A25" s="12" t="s">
        <v>40</v>
      </c>
      <c r="B25" s="4">
        <f>1000*B11/G24/SQRT(8)</f>
        <v>49986.297615785137</v>
      </c>
      <c r="C25" s="20" t="s">
        <v>18</v>
      </c>
      <c r="D25" s="1" t="s">
        <v>41</v>
      </c>
    </row>
  </sheetData>
  <mergeCells count="2">
    <mergeCell ref="A5:D5"/>
    <mergeCell ref="D2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5">
      <c r="A2" t="s">
        <v>57</v>
      </c>
      <c r="B2" t="s">
        <v>58</v>
      </c>
      <c r="C2" t="s">
        <v>59</v>
      </c>
      <c r="D2" t="s">
        <v>60</v>
      </c>
      <c r="E2" t="s">
        <v>61</v>
      </c>
      <c r="F2">
        <v>5</v>
      </c>
      <c r="G2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parameter calculator</vt:lpstr>
      <vt:lpstr>Classified as UnClassified</vt:lpstr>
    </vt:vector>
  </TitlesOfParts>
  <Company>STMicroelectronics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DRESLER</dc:creator>
  <cp:lastModifiedBy>Tomas DRESLER</cp:lastModifiedBy>
  <dcterms:created xsi:type="dcterms:W3CDTF">2018-03-10T15:57:00Z</dcterms:created>
  <dcterms:modified xsi:type="dcterms:W3CDTF">2018-03-10T18:08:05Z</dcterms:modified>
</cp:coreProperties>
</file>