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8" i="15" l="1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L278" i="15" l="1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K276" i="14"/>
  <c r="D276" i="14"/>
  <c r="I276" i="14"/>
  <c r="J276" i="14" s="1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K276" i="15"/>
  <c r="L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J272" i="14" s="1"/>
  <c r="P270" i="1" s="1"/>
  <c r="K272" i="14"/>
  <c r="Q270" i="1" s="1"/>
  <c r="P271" i="1"/>
  <c r="Q271" i="1"/>
  <c r="P272" i="1"/>
  <c r="D275" i="14"/>
  <c r="I275" i="14"/>
  <c r="J275" i="14" s="1"/>
  <c r="P273" i="1" s="1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O270" i="18" s="1"/>
  <c r="AC269" i="1" s="1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W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4" i="18" l="1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N31" i="18" s="1"/>
  <c r="AB30" i="1" s="1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J34" i="18"/>
  <c r="M34" i="18"/>
  <c r="O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D44" i="18"/>
  <c r="G44" i="18"/>
  <c r="J44" i="18"/>
  <c r="M44" i="18"/>
  <c r="D45" i="18"/>
  <c r="X44" i="1" s="1"/>
  <c r="G45" i="18"/>
  <c r="J45" i="18"/>
  <c r="M45" i="18"/>
  <c r="N45" i="18"/>
  <c r="AB44" i="1" s="1"/>
  <c r="D46" i="18"/>
  <c r="G46" i="18"/>
  <c r="J46" i="18"/>
  <c r="M46" i="18"/>
  <c r="O46" i="18" s="1"/>
  <c r="D47" i="18"/>
  <c r="G47" i="18"/>
  <c r="J47" i="18"/>
  <c r="M47" i="18"/>
  <c r="O47" i="18" s="1"/>
  <c r="AC46" i="1" s="1"/>
  <c r="D48" i="18"/>
  <c r="G48" i="18"/>
  <c r="J48" i="18"/>
  <c r="M48" i="18"/>
  <c r="D49" i="18"/>
  <c r="G49" i="18"/>
  <c r="J49" i="18"/>
  <c r="M49" i="18"/>
  <c r="AA48" i="1" s="1"/>
  <c r="D50" i="18"/>
  <c r="G50" i="18"/>
  <c r="J50" i="18"/>
  <c r="M50" i="18"/>
  <c r="O50" i="18" s="1"/>
  <c r="AC49" i="1" s="1"/>
  <c r="D51" i="18"/>
  <c r="X50" i="1" s="1"/>
  <c r="G51" i="18"/>
  <c r="J51" i="18"/>
  <c r="N51" i="18" s="1"/>
  <c r="AB50" i="1" s="1"/>
  <c r="M51" i="18"/>
  <c r="O51" i="18" s="1"/>
  <c r="AC50" i="1" s="1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M54" i="18"/>
  <c r="D55" i="18"/>
  <c r="X54" i="1" s="1"/>
  <c r="G55" i="18"/>
  <c r="J55" i="18"/>
  <c r="N55" i="18" s="1"/>
  <c r="AB54" i="1" s="1"/>
  <c r="M55" i="18"/>
  <c r="D56" i="18"/>
  <c r="G56" i="18"/>
  <c r="J56" i="18"/>
  <c r="M56" i="18"/>
  <c r="D57" i="18"/>
  <c r="X56" i="1" s="1"/>
  <c r="G57" i="18"/>
  <c r="J57" i="18"/>
  <c r="M57" i="18"/>
  <c r="N57" i="18"/>
  <c r="AB56" i="1" s="1"/>
  <c r="D58" i="18"/>
  <c r="G58" i="18"/>
  <c r="J58" i="18"/>
  <c r="M58" i="18"/>
  <c r="O58" i="18" s="1"/>
  <c r="D59" i="18"/>
  <c r="X58" i="1" s="1"/>
  <c r="G59" i="18"/>
  <c r="J59" i="18"/>
  <c r="M59" i="18"/>
  <c r="O59" i="18" s="1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N63" i="18" s="1"/>
  <c r="M63" i="18"/>
  <c r="O63" i="18" s="1"/>
  <c r="AC62" i="1" s="1"/>
  <c r="D64" i="18"/>
  <c r="G64" i="18"/>
  <c r="J64" i="18"/>
  <c r="M64" i="18"/>
  <c r="D65" i="18"/>
  <c r="G65" i="18"/>
  <c r="J65" i="18"/>
  <c r="N65" i="18" s="1"/>
  <c r="M65" i="18"/>
  <c r="D66" i="18"/>
  <c r="G66" i="18"/>
  <c r="J66" i="18"/>
  <c r="M66" i="18"/>
  <c r="O66" i="18" s="1"/>
  <c r="D67" i="18"/>
  <c r="X66" i="1" s="1"/>
  <c r="G67" i="18"/>
  <c r="Y66" i="1" s="1"/>
  <c r="J67" i="18"/>
  <c r="N67" i="18" s="1"/>
  <c r="AB66" i="1" s="1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M73" i="18"/>
  <c r="N73" i="18"/>
  <c r="AB72" i="1" s="1"/>
  <c r="D74" i="18"/>
  <c r="G74" i="18"/>
  <c r="J74" i="18"/>
  <c r="M74" i="18"/>
  <c r="O74" i="18" s="1"/>
  <c r="D75" i="18"/>
  <c r="X74" i="1" s="1"/>
  <c r="G75" i="18"/>
  <c r="J75" i="18"/>
  <c r="N75" i="18" s="1"/>
  <c r="AB74" i="1" s="1"/>
  <c r="M75" i="18"/>
  <c r="O75" i="18" s="1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O82" i="18" s="1"/>
  <c r="D83" i="18"/>
  <c r="X82" i="1" s="1"/>
  <c r="G83" i="18"/>
  <c r="J83" i="18"/>
  <c r="M83" i="18"/>
  <c r="N83" i="18"/>
  <c r="AB82" i="1" s="1"/>
  <c r="D84" i="18"/>
  <c r="G84" i="18"/>
  <c r="J84" i="18"/>
  <c r="M84" i="18"/>
  <c r="O84" i="18" s="1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O87" i="18" s="1"/>
  <c r="AC86" i="1" s="1"/>
  <c r="N87" i="18"/>
  <c r="AB86" i="1" s="1"/>
  <c r="D88" i="18"/>
  <c r="G88" i="18"/>
  <c r="J88" i="18"/>
  <c r="N88" i="18" s="1"/>
  <c r="AB87" i="1" s="1"/>
  <c r="M88" i="18"/>
  <c r="O88" i="18" s="1"/>
  <c r="D89" i="18"/>
  <c r="X88" i="1" s="1"/>
  <c r="G89" i="18"/>
  <c r="J89" i="18"/>
  <c r="N89" i="18" s="1"/>
  <c r="AB88" i="1" s="1"/>
  <c r="M89" i="18"/>
  <c r="D90" i="18"/>
  <c r="G90" i="18"/>
  <c r="J90" i="18"/>
  <c r="M90" i="18"/>
  <c r="D91" i="18"/>
  <c r="X90" i="1" s="1"/>
  <c r="G91" i="18"/>
  <c r="J91" i="18"/>
  <c r="N91" i="18" s="1"/>
  <c r="AB90" i="1" s="1"/>
  <c r="M91" i="18"/>
  <c r="D92" i="18"/>
  <c r="G92" i="18"/>
  <c r="J92" i="18"/>
  <c r="M92" i="18"/>
  <c r="D93" i="18"/>
  <c r="X92" i="1" s="1"/>
  <c r="G93" i="18"/>
  <c r="J93" i="18"/>
  <c r="N93" i="18" s="1"/>
  <c r="AB92" i="1" s="1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M99" i="18"/>
  <c r="O99" i="18" s="1"/>
  <c r="AC98" i="1" s="1"/>
  <c r="N99" i="18"/>
  <c r="AB98" i="1" s="1"/>
  <c r="D100" i="18"/>
  <c r="G100" i="18"/>
  <c r="J100" i="18"/>
  <c r="M100" i="18"/>
  <c r="O100" i="18" s="1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O103" i="18" s="1"/>
  <c r="AC102" i="1" s="1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M107" i="18"/>
  <c r="D108" i="18"/>
  <c r="G108" i="18"/>
  <c r="J108" i="18"/>
  <c r="M108" i="18"/>
  <c r="D109" i="18"/>
  <c r="X108" i="1" s="1"/>
  <c r="G109" i="18"/>
  <c r="J109" i="18"/>
  <c r="M109" i="18"/>
  <c r="N109" i="18"/>
  <c r="AB108" i="1" s="1"/>
  <c r="D110" i="18"/>
  <c r="G110" i="18"/>
  <c r="J110" i="18"/>
  <c r="M110" i="18"/>
  <c r="O110" i="18" s="1"/>
  <c r="D111" i="18"/>
  <c r="G111" i="18"/>
  <c r="J111" i="18"/>
  <c r="M111" i="18"/>
  <c r="O111" i="18" s="1"/>
  <c r="AC110" i="1" s="1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O114" i="18" s="1"/>
  <c r="D115" i="18"/>
  <c r="X114" i="1" s="1"/>
  <c r="G115" i="18"/>
  <c r="J115" i="18"/>
  <c r="N115" i="18" s="1"/>
  <c r="AB114" i="1" s="1"/>
  <c r="M115" i="18"/>
  <c r="O115" i="18" s="1"/>
  <c r="AC114" i="1" s="1"/>
  <c r="D116" i="18"/>
  <c r="G116" i="18"/>
  <c r="J116" i="18"/>
  <c r="M116" i="18"/>
  <c r="D117" i="18"/>
  <c r="X116" i="1" s="1"/>
  <c r="G117" i="18"/>
  <c r="J117" i="18"/>
  <c r="N117" i="18" s="1"/>
  <c r="AB116" i="1" s="1"/>
  <c r="M117" i="18"/>
  <c r="D118" i="18"/>
  <c r="G118" i="18"/>
  <c r="O118" i="18" s="1"/>
  <c r="J118" i="18"/>
  <c r="M118" i="18"/>
  <c r="D119" i="18"/>
  <c r="X118" i="1" s="1"/>
  <c r="G119" i="18"/>
  <c r="J119" i="18"/>
  <c r="N119" i="18" s="1"/>
  <c r="AB118" i="1" s="1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O134" i="18" s="1"/>
  <c r="J134" i="18"/>
  <c r="M134" i="18"/>
  <c r="D135" i="18"/>
  <c r="X134" i="1" s="1"/>
  <c r="G135" i="18"/>
  <c r="J135" i="18"/>
  <c r="M135" i="18"/>
  <c r="N135" i="18"/>
  <c r="AB134" i="1" s="1"/>
  <c r="D136" i="18"/>
  <c r="G136" i="18"/>
  <c r="J136" i="18"/>
  <c r="M136" i="18"/>
  <c r="O136" i="18" s="1"/>
  <c r="D137" i="18"/>
  <c r="X136" i="1" s="1"/>
  <c r="G137" i="18"/>
  <c r="J137" i="18"/>
  <c r="M137" i="18"/>
  <c r="N137" i="18"/>
  <c r="AB136" i="1" s="1"/>
  <c r="D138" i="18"/>
  <c r="G138" i="18"/>
  <c r="J138" i="18"/>
  <c r="M138" i="18"/>
  <c r="O138" i="18" s="1"/>
  <c r="D139" i="18"/>
  <c r="X138" i="1" s="1"/>
  <c r="G139" i="18"/>
  <c r="J139" i="18"/>
  <c r="N139" i="18" s="1"/>
  <c r="AB138" i="1" s="1"/>
  <c r="M139" i="18"/>
  <c r="O139" i="18" s="1"/>
  <c r="D140" i="18"/>
  <c r="G140" i="18"/>
  <c r="J140" i="18"/>
  <c r="M140" i="18"/>
  <c r="D141" i="18"/>
  <c r="X140" i="1" s="1"/>
  <c r="G141" i="18"/>
  <c r="J141" i="18"/>
  <c r="N141" i="18" s="1"/>
  <c r="AB140" i="1" s="1"/>
  <c r="M141" i="18"/>
  <c r="D142" i="18"/>
  <c r="G142" i="18"/>
  <c r="J142" i="18"/>
  <c r="M142" i="18"/>
  <c r="D143" i="18"/>
  <c r="G143" i="18"/>
  <c r="J143" i="18"/>
  <c r="N143" i="18" s="1"/>
  <c r="M143" i="18"/>
  <c r="D144" i="18"/>
  <c r="G144" i="18"/>
  <c r="J144" i="18"/>
  <c r="M144" i="18"/>
  <c r="D145" i="18"/>
  <c r="G145" i="18"/>
  <c r="J145" i="18"/>
  <c r="N145" i="18" s="1"/>
  <c r="M145" i="18"/>
  <c r="D146" i="18"/>
  <c r="G146" i="18"/>
  <c r="J146" i="18"/>
  <c r="M146" i="18"/>
  <c r="O146" i="18" s="1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/>
  <c r="D163" i="18"/>
  <c r="X162" i="1" s="1"/>
  <c r="G163" i="18"/>
  <c r="J163" i="18"/>
  <c r="M163" i="18"/>
  <c r="O163" i="18" s="1"/>
  <c r="AC162" i="1" s="1"/>
  <c r="N163" i="18"/>
  <c r="AB162" i="1" s="1"/>
  <c r="D164" i="18"/>
  <c r="G164" i="18"/>
  <c r="J164" i="18"/>
  <c r="M164" i="18"/>
  <c r="O164" i="18" s="1"/>
  <c r="D165" i="18"/>
  <c r="X164" i="1" s="1"/>
  <c r="G165" i="18"/>
  <c r="J165" i="18"/>
  <c r="N165" i="18" s="1"/>
  <c r="AB164" i="1" s="1"/>
  <c r="M165" i="18"/>
  <c r="D166" i="18"/>
  <c r="G166" i="18"/>
  <c r="J166" i="18"/>
  <c r="M166" i="18"/>
  <c r="D167" i="18"/>
  <c r="X166" i="1" s="1"/>
  <c r="G167" i="18"/>
  <c r="J167" i="18"/>
  <c r="N167" i="18" s="1"/>
  <c r="AB166" i="1" s="1"/>
  <c r="M167" i="18"/>
  <c r="O167" i="18" s="1"/>
  <c r="AC166" i="1" s="1"/>
  <c r="D168" i="18"/>
  <c r="G168" i="18"/>
  <c r="J168" i="18"/>
  <c r="N168" i="18" s="1"/>
  <c r="AB167" i="1" s="1"/>
  <c r="M168" i="18"/>
  <c r="D169" i="18"/>
  <c r="X168" i="1" s="1"/>
  <c r="G169" i="18"/>
  <c r="J169" i="18"/>
  <c r="N169" i="18" s="1"/>
  <c r="AB168" i="1" s="1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N179" i="18" s="1"/>
  <c r="AB178" i="1" s="1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N181" i="18" s="1"/>
  <c r="AB180" i="1" s="1"/>
  <c r="M181" i="18"/>
  <c r="D182" i="18"/>
  <c r="G182" i="18"/>
  <c r="O182" i="18" s="1"/>
  <c r="J182" i="18"/>
  <c r="N182" i="18" s="1"/>
  <c r="AB181" i="1" s="1"/>
  <c r="M182" i="18"/>
  <c r="D183" i="18"/>
  <c r="X182" i="1" s="1"/>
  <c r="G183" i="18"/>
  <c r="J183" i="18"/>
  <c r="N183" i="18" s="1"/>
  <c r="AB182" i="1" s="1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O186" i="18" s="1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M191" i="18"/>
  <c r="N191" i="18"/>
  <c r="D192" i="18"/>
  <c r="G192" i="18"/>
  <c r="J192" i="18"/>
  <c r="M192" i="18"/>
  <c r="O192" i="18" s="1"/>
  <c r="D193" i="18"/>
  <c r="G193" i="18"/>
  <c r="J193" i="18"/>
  <c r="N193" i="18" s="1"/>
  <c r="M193" i="18"/>
  <c r="O193" i="18" s="1"/>
  <c r="AC192" i="1" s="1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M207" i="18"/>
  <c r="N207" i="18"/>
  <c r="D208" i="18"/>
  <c r="G208" i="18"/>
  <c r="J208" i="18"/>
  <c r="M208" i="18"/>
  <c r="O208" i="18" s="1"/>
  <c r="D209" i="18"/>
  <c r="G209" i="18"/>
  <c r="J209" i="18"/>
  <c r="M209" i="18"/>
  <c r="O209" i="18" s="1"/>
  <c r="AC208" i="1" s="1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N213" i="18" s="1"/>
  <c r="AB212" i="1" s="1"/>
  <c r="M213" i="18"/>
  <c r="O213" i="18" s="1"/>
  <c r="AC212" i="1" s="1"/>
  <c r="D214" i="18"/>
  <c r="G214" i="18"/>
  <c r="J214" i="18"/>
  <c r="N214" i="18" s="1"/>
  <c r="AB213" i="1" s="1"/>
  <c r="M214" i="18"/>
  <c r="D215" i="18"/>
  <c r="X214" i="1" s="1"/>
  <c r="G215" i="18"/>
  <c r="J215" i="18"/>
  <c r="N215" i="18" s="1"/>
  <c r="AB214" i="1" s="1"/>
  <c r="M215" i="18"/>
  <c r="D216" i="18"/>
  <c r="G216" i="18"/>
  <c r="J216" i="18"/>
  <c r="M216" i="18"/>
  <c r="D217" i="18"/>
  <c r="X216" i="1" s="1"/>
  <c r="G217" i="18"/>
  <c r="J217" i="18"/>
  <c r="N217" i="18" s="1"/>
  <c r="AB216" i="1" s="1"/>
  <c r="M217" i="18"/>
  <c r="D218" i="18"/>
  <c r="G218" i="18"/>
  <c r="O218" i="18" s="1"/>
  <c r="J218" i="18"/>
  <c r="M218" i="18"/>
  <c r="D219" i="18"/>
  <c r="X218" i="1" s="1"/>
  <c r="G219" i="18"/>
  <c r="J219" i="18"/>
  <c r="N219" i="18" s="1"/>
  <c r="AB218" i="1" s="1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O222" i="18" s="1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M227" i="18"/>
  <c r="N227" i="18"/>
  <c r="AB226" i="1" s="1"/>
  <c r="D228" i="18"/>
  <c r="G228" i="18"/>
  <c r="J228" i="18"/>
  <c r="M228" i="18"/>
  <c r="O228" i="18" s="1"/>
  <c r="D229" i="18"/>
  <c r="X228" i="1" s="1"/>
  <c r="G229" i="18"/>
  <c r="J229" i="18"/>
  <c r="N229" i="18" s="1"/>
  <c r="AB228" i="1" s="1"/>
  <c r="M229" i="18"/>
  <c r="O229" i="18" s="1"/>
  <c r="AC228" i="1" s="1"/>
  <c r="D230" i="18"/>
  <c r="G230" i="18"/>
  <c r="J230" i="18"/>
  <c r="N230" i="18" s="1"/>
  <c r="AB229" i="1" s="1"/>
  <c r="M230" i="18"/>
  <c r="O230" i="18" s="1"/>
  <c r="D231" i="18"/>
  <c r="X230" i="1" s="1"/>
  <c r="G231" i="18"/>
  <c r="J231" i="18"/>
  <c r="N231" i="18" s="1"/>
  <c r="AB230" i="1" s="1"/>
  <c r="M231" i="18"/>
  <c r="D232" i="18"/>
  <c r="G232" i="18"/>
  <c r="J232" i="18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M239" i="18"/>
  <c r="N239" i="18"/>
  <c r="D240" i="18"/>
  <c r="G240" i="18"/>
  <c r="J240" i="18"/>
  <c r="M240" i="18"/>
  <c r="O240" i="18" s="1"/>
  <c r="D241" i="18"/>
  <c r="G241" i="18"/>
  <c r="J241" i="18"/>
  <c r="M241" i="18"/>
  <c r="O241" i="18" s="1"/>
  <c r="AC240" i="1" s="1"/>
  <c r="D242" i="18"/>
  <c r="G242" i="18"/>
  <c r="J242" i="18"/>
  <c r="M242" i="18"/>
  <c r="O242" i="18" s="1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N245" i="18" s="1"/>
  <c r="M245" i="18"/>
  <c r="O245" i="18" s="1"/>
  <c r="AC244" i="1" s="1"/>
  <c r="D246" i="18"/>
  <c r="G246" i="18"/>
  <c r="J246" i="18"/>
  <c r="N246" i="18" s="1"/>
  <c r="AB245" i="1" s="1"/>
  <c r="M246" i="18"/>
  <c r="O246" i="18" s="1"/>
  <c r="D247" i="18"/>
  <c r="G247" i="18"/>
  <c r="J247" i="18"/>
  <c r="N247" i="18" s="1"/>
  <c r="M247" i="18"/>
  <c r="D248" i="18"/>
  <c r="G248" i="18"/>
  <c r="J248" i="18"/>
  <c r="M248" i="18"/>
  <c r="D249" i="18"/>
  <c r="G249" i="18"/>
  <c r="J249" i="18"/>
  <c r="N249" i="18" s="1"/>
  <c r="M249" i="18"/>
  <c r="D250" i="18"/>
  <c r="G250" i="18"/>
  <c r="J250" i="18"/>
  <c r="N250" i="18" s="1"/>
  <c r="AB249" i="1" s="1"/>
  <c r="M250" i="18"/>
  <c r="D251" i="18"/>
  <c r="G251" i="18"/>
  <c r="J251" i="18"/>
  <c r="N251" i="18" s="1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M259" i="18"/>
  <c r="N259" i="18"/>
  <c r="D260" i="18"/>
  <c r="G260" i="18"/>
  <c r="J260" i="18"/>
  <c r="M260" i="18"/>
  <c r="O260" i="18" s="1"/>
  <c r="D261" i="18"/>
  <c r="G261" i="18"/>
  <c r="J261" i="18"/>
  <c r="N261" i="18" s="1"/>
  <c r="M261" i="18"/>
  <c r="O261" i="18" s="1"/>
  <c r="AC260" i="1" s="1"/>
  <c r="D262" i="18"/>
  <c r="G262" i="18"/>
  <c r="J262" i="18"/>
  <c r="N262" i="18" s="1"/>
  <c r="AB261" i="1" s="1"/>
  <c r="M262" i="18"/>
  <c r="O262" i="18" s="1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K38" i="15"/>
  <c r="L38" i="15"/>
  <c r="W35" i="1" s="1"/>
  <c r="F39" i="15"/>
  <c r="L39" i="15" s="1"/>
  <c r="W36" i="1" s="1"/>
  <c r="K39" i="15"/>
  <c r="F40" i="15"/>
  <c r="K40" i="15"/>
  <c r="F41" i="15"/>
  <c r="K41" i="15"/>
  <c r="F42" i="15"/>
  <c r="K42" i="15"/>
  <c r="L42" i="15" s="1"/>
  <c r="W39" i="1" s="1"/>
  <c r="F43" i="15"/>
  <c r="L43" i="15" s="1"/>
  <c r="W40" i="1" s="1"/>
  <c r="K43" i="15"/>
  <c r="F44" i="15"/>
  <c r="K44" i="15"/>
  <c r="F45" i="15"/>
  <c r="K45" i="15"/>
  <c r="F46" i="15"/>
  <c r="K46" i="15"/>
  <c r="F47" i="15"/>
  <c r="K47" i="15"/>
  <c r="F48" i="15"/>
  <c r="L48" i="15" s="1"/>
  <c r="W45" i="1" s="1"/>
  <c r="K48" i="15"/>
  <c r="F49" i="15"/>
  <c r="K49" i="15"/>
  <c r="F50" i="15"/>
  <c r="L50" i="15" s="1"/>
  <c r="W47" i="1" s="1"/>
  <c r="K50" i="15"/>
  <c r="F51" i="15"/>
  <c r="L51" i="15" s="1"/>
  <c r="W48" i="1" s="1"/>
  <c r="K51" i="15"/>
  <c r="F52" i="15"/>
  <c r="L52" i="15" s="1"/>
  <c r="W49" i="1" s="1"/>
  <c r="K52" i="15"/>
  <c r="F53" i="15"/>
  <c r="K53" i="15"/>
  <c r="F54" i="15"/>
  <c r="L54" i="15" s="1"/>
  <c r="W51" i="1" s="1"/>
  <c r="K54" i="15"/>
  <c r="F55" i="15"/>
  <c r="K55" i="15"/>
  <c r="F56" i="15"/>
  <c r="K56" i="15"/>
  <c r="F57" i="15"/>
  <c r="K57" i="15"/>
  <c r="F58" i="15"/>
  <c r="K58" i="15"/>
  <c r="F59" i="15"/>
  <c r="K59" i="15"/>
  <c r="F60" i="15"/>
  <c r="L60" i="15" s="1"/>
  <c r="W57" i="1" s="1"/>
  <c r="K60" i="15"/>
  <c r="F61" i="15"/>
  <c r="K61" i="15"/>
  <c r="F62" i="15"/>
  <c r="L62" i="15" s="1"/>
  <c r="W59" i="1" s="1"/>
  <c r="K62" i="15"/>
  <c r="F63" i="15"/>
  <c r="K63" i="15"/>
  <c r="F64" i="15"/>
  <c r="L64" i="15" s="1"/>
  <c r="W61" i="1" s="1"/>
  <c r="K64" i="15"/>
  <c r="F65" i="15"/>
  <c r="K65" i="15"/>
  <c r="L65" i="15" s="1"/>
  <c r="W62" i="1" s="1"/>
  <c r="F66" i="15"/>
  <c r="L66" i="15" s="1"/>
  <c r="W63" i="1" s="1"/>
  <c r="K66" i="15"/>
  <c r="F67" i="15"/>
  <c r="K67" i="15"/>
  <c r="F68" i="15"/>
  <c r="L68" i="15" s="1"/>
  <c r="W65" i="1" s="1"/>
  <c r="K68" i="15"/>
  <c r="F69" i="15"/>
  <c r="K69" i="15"/>
  <c r="L69" i="15" s="1"/>
  <c r="W66" i="1" s="1"/>
  <c r="F70" i="15"/>
  <c r="L70" i="15" s="1"/>
  <c r="W67" i="1" s="1"/>
  <c r="K70" i="15"/>
  <c r="F71" i="15"/>
  <c r="L71" i="15" s="1"/>
  <c r="W68" i="1" s="1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L92" i="15" s="1"/>
  <c r="W89" i="1" s="1"/>
  <c r="K92" i="15"/>
  <c r="F93" i="15"/>
  <c r="K93" i="15"/>
  <c r="F94" i="15"/>
  <c r="L94" i="15" s="1"/>
  <c r="W91" i="1" s="1"/>
  <c r="K94" i="15"/>
  <c r="F95" i="15"/>
  <c r="K95" i="15"/>
  <c r="F96" i="15"/>
  <c r="L96" i="15" s="1"/>
  <c r="W93" i="1" s="1"/>
  <c r="K96" i="15"/>
  <c r="F97" i="15"/>
  <c r="K97" i="15"/>
  <c r="F98" i="15"/>
  <c r="L98" i="15" s="1"/>
  <c r="W95" i="1" s="1"/>
  <c r="K98" i="15"/>
  <c r="F99" i="15"/>
  <c r="K99" i="15"/>
  <c r="F100" i="15"/>
  <c r="L100" i="15" s="1"/>
  <c r="W97" i="1" s="1"/>
  <c r="K100" i="15"/>
  <c r="F101" i="15"/>
  <c r="K101" i="15"/>
  <c r="F102" i="15"/>
  <c r="L102" i="15" s="1"/>
  <c r="W99" i="1" s="1"/>
  <c r="K102" i="15"/>
  <c r="F103" i="15"/>
  <c r="K103" i="15"/>
  <c r="F104" i="15"/>
  <c r="K104" i="15"/>
  <c r="F105" i="15"/>
  <c r="K105" i="15"/>
  <c r="F106" i="15"/>
  <c r="L106" i="15" s="1"/>
  <c r="W103" i="1" s="1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L112" i="15" s="1"/>
  <c r="W109" i="1" s="1"/>
  <c r="K112" i="15"/>
  <c r="F113" i="15"/>
  <c r="K113" i="15"/>
  <c r="F114" i="15"/>
  <c r="L114" i="15" s="1"/>
  <c r="W111" i="1" s="1"/>
  <c r="K114" i="15"/>
  <c r="F115" i="15"/>
  <c r="L115" i="15" s="1"/>
  <c r="W112" i="1" s="1"/>
  <c r="K115" i="15"/>
  <c r="F116" i="15"/>
  <c r="L116" i="15" s="1"/>
  <c r="W113" i="1" s="1"/>
  <c r="K116" i="15"/>
  <c r="F117" i="15"/>
  <c r="K117" i="15"/>
  <c r="F118" i="15"/>
  <c r="K118" i="15"/>
  <c r="L118" i="15"/>
  <c r="W115" i="1" s="1"/>
  <c r="F119" i="15"/>
  <c r="L119" i="15" s="1"/>
  <c r="W116" i="1" s="1"/>
  <c r="K119" i="15"/>
  <c r="F120" i="15"/>
  <c r="K120" i="15"/>
  <c r="F121" i="15"/>
  <c r="K121" i="15"/>
  <c r="F122" i="15"/>
  <c r="K122" i="15"/>
  <c r="L122" i="15" s="1"/>
  <c r="W119" i="1" s="1"/>
  <c r="F123" i="15"/>
  <c r="L123" i="15" s="1"/>
  <c r="W120" i="1" s="1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L135" i="15" s="1"/>
  <c r="W132" i="1" s="1"/>
  <c r="K135" i="15"/>
  <c r="F136" i="15"/>
  <c r="K136" i="15"/>
  <c r="F137" i="15"/>
  <c r="K137" i="15"/>
  <c r="F138" i="15"/>
  <c r="L138" i="15" s="1"/>
  <c r="W135" i="1" s="1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L144" i="15" s="1"/>
  <c r="W141" i="1" s="1"/>
  <c r="K144" i="15"/>
  <c r="F145" i="15"/>
  <c r="K145" i="15"/>
  <c r="L145" i="15" s="1"/>
  <c r="W142" i="1" s="1"/>
  <c r="F146" i="15"/>
  <c r="L146" i="15" s="1"/>
  <c r="W143" i="1" s="1"/>
  <c r="K146" i="15"/>
  <c r="F147" i="15"/>
  <c r="K147" i="15"/>
  <c r="F148" i="15"/>
  <c r="L148" i="15" s="1"/>
  <c r="W145" i="1" s="1"/>
  <c r="K148" i="15"/>
  <c r="F149" i="15"/>
  <c r="K149" i="15"/>
  <c r="F150" i="15"/>
  <c r="L150" i="15" s="1"/>
  <c r="W147" i="1" s="1"/>
  <c r="K150" i="15"/>
  <c r="F151" i="15"/>
  <c r="L151" i="15" s="1"/>
  <c r="W148" i="1" s="1"/>
  <c r="K151" i="15"/>
  <c r="F152" i="15"/>
  <c r="K152" i="15"/>
  <c r="F153" i="15"/>
  <c r="K153" i="15"/>
  <c r="F154" i="15"/>
  <c r="K154" i="15"/>
  <c r="F155" i="15"/>
  <c r="L155" i="15" s="1"/>
  <c r="W152" i="1" s="1"/>
  <c r="K155" i="15"/>
  <c r="F156" i="15"/>
  <c r="L156" i="15" s="1"/>
  <c r="W153" i="1" s="1"/>
  <c r="K156" i="15"/>
  <c r="F157" i="15"/>
  <c r="K157" i="15"/>
  <c r="F158" i="15"/>
  <c r="L158" i="15" s="1"/>
  <c r="W155" i="1" s="1"/>
  <c r="K158" i="15"/>
  <c r="F159" i="15"/>
  <c r="K159" i="15"/>
  <c r="F160" i="15"/>
  <c r="L160" i="15" s="1"/>
  <c r="W157" i="1" s="1"/>
  <c r="K160" i="15"/>
  <c r="F161" i="15"/>
  <c r="K161" i="15"/>
  <c r="F162" i="15"/>
  <c r="L162" i="15" s="1"/>
  <c r="W159" i="1" s="1"/>
  <c r="K162" i="15"/>
  <c r="F163" i="15"/>
  <c r="K163" i="15"/>
  <c r="F164" i="15"/>
  <c r="L164" i="15" s="1"/>
  <c r="W161" i="1" s="1"/>
  <c r="K164" i="15"/>
  <c r="F165" i="15"/>
  <c r="K165" i="15"/>
  <c r="F166" i="15"/>
  <c r="K166" i="15"/>
  <c r="L166" i="15"/>
  <c r="W163" i="1" s="1"/>
  <c r="F167" i="15"/>
  <c r="L167" i="15" s="1"/>
  <c r="W164" i="1" s="1"/>
  <c r="K167" i="15"/>
  <c r="F168" i="15"/>
  <c r="K168" i="15"/>
  <c r="F169" i="15"/>
  <c r="K169" i="15"/>
  <c r="F170" i="15"/>
  <c r="K170" i="15"/>
  <c r="L170" i="15" s="1"/>
  <c r="W167" i="1" s="1"/>
  <c r="F171" i="15"/>
  <c r="L171" i="15" s="1"/>
  <c r="W168" i="1" s="1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L179" i="15" s="1"/>
  <c r="W176" i="1" s="1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L199" i="15" s="1"/>
  <c r="W196" i="1" s="1"/>
  <c r="K199" i="15"/>
  <c r="F200" i="15"/>
  <c r="K200" i="15"/>
  <c r="F201" i="15"/>
  <c r="K201" i="15"/>
  <c r="F202" i="15"/>
  <c r="K202" i="15"/>
  <c r="L202" i="15"/>
  <c r="W199" i="1" s="1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L220" i="15" s="1"/>
  <c r="W217" i="1" s="1"/>
  <c r="K220" i="15"/>
  <c r="F221" i="15"/>
  <c r="K221" i="15"/>
  <c r="F222" i="15"/>
  <c r="L222" i="15" s="1"/>
  <c r="W219" i="1" s="1"/>
  <c r="K222" i="15"/>
  <c r="F223" i="15"/>
  <c r="K223" i="15"/>
  <c r="F224" i="15"/>
  <c r="L224" i="15" s="1"/>
  <c r="W221" i="1" s="1"/>
  <c r="K224" i="15"/>
  <c r="F225" i="15"/>
  <c r="K225" i="15"/>
  <c r="F226" i="15"/>
  <c r="L226" i="15" s="1"/>
  <c r="W223" i="1" s="1"/>
  <c r="K226" i="15"/>
  <c r="F227" i="15"/>
  <c r="K227" i="15"/>
  <c r="F228" i="15"/>
  <c r="L228" i="15" s="1"/>
  <c r="W225" i="1" s="1"/>
  <c r="K228" i="15"/>
  <c r="F229" i="15"/>
  <c r="K229" i="15"/>
  <c r="F230" i="15"/>
  <c r="L230" i="15" s="1"/>
  <c r="W227" i="1" s="1"/>
  <c r="K230" i="15"/>
  <c r="F231" i="15"/>
  <c r="K231" i="15"/>
  <c r="F232" i="15"/>
  <c r="K232" i="15"/>
  <c r="F233" i="15"/>
  <c r="K233" i="15"/>
  <c r="F234" i="15"/>
  <c r="L234" i="15" s="1"/>
  <c r="W231" i="1" s="1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L244" i="15" s="1"/>
  <c r="W241" i="1" s="1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L266" i="15" s="1"/>
  <c r="W263" i="1" s="1"/>
  <c r="K266" i="15"/>
  <c r="F267" i="15"/>
  <c r="K267" i="15"/>
  <c r="F268" i="15"/>
  <c r="K268" i="15"/>
  <c r="F269" i="15"/>
  <c r="K269" i="15"/>
  <c r="F270" i="15"/>
  <c r="L270" i="15" s="1"/>
  <c r="W267" i="1" s="1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I37" i="16"/>
  <c r="H37" i="16"/>
  <c r="T36" i="1" s="1"/>
  <c r="G37" i="16"/>
  <c r="S36" i="1" s="1"/>
  <c r="F37" i="16"/>
  <c r="I36" i="16"/>
  <c r="H36" i="16"/>
  <c r="T35" i="1" s="1"/>
  <c r="G36" i="16"/>
  <c r="S35" i="1" s="1"/>
  <c r="F36" i="16"/>
  <c r="I35" i="16"/>
  <c r="H35" i="16"/>
  <c r="G35" i="16"/>
  <c r="F35" i="16"/>
  <c r="I34" i="16"/>
  <c r="H34" i="16"/>
  <c r="T33" i="1" s="1"/>
  <c r="G34" i="16"/>
  <c r="S33" i="1" s="1"/>
  <c r="F34" i="16"/>
  <c r="I33" i="16"/>
  <c r="H33" i="16"/>
  <c r="T32" i="1" s="1"/>
  <c r="G33" i="16"/>
  <c r="S32" i="1" s="1"/>
  <c r="F33" i="16"/>
  <c r="I32" i="16"/>
  <c r="H32" i="16"/>
  <c r="G32" i="16"/>
  <c r="F32" i="16"/>
  <c r="I31" i="16"/>
  <c r="H31" i="16"/>
  <c r="T30" i="1" s="1"/>
  <c r="G31" i="16"/>
  <c r="S30" i="1" s="1"/>
  <c r="F31" i="16"/>
  <c r="S43" i="1"/>
  <c r="S48" i="1"/>
  <c r="S72" i="1"/>
  <c r="S80" i="1"/>
  <c r="S104" i="1"/>
  <c r="S112" i="1"/>
  <c r="S136" i="1"/>
  <c r="S144" i="1"/>
  <c r="S168" i="1"/>
  <c r="S176" i="1"/>
  <c r="S200" i="1"/>
  <c r="S208" i="1"/>
  <c r="S232" i="1"/>
  <c r="S240" i="1"/>
  <c r="S264" i="1"/>
  <c r="F30" i="16"/>
  <c r="G30" i="16"/>
  <c r="S29" i="1" s="1"/>
  <c r="H30" i="16"/>
  <c r="I30" i="16"/>
  <c r="D32" i="14"/>
  <c r="I32" i="14"/>
  <c r="D33" i="14"/>
  <c r="I33" i="14"/>
  <c r="O31" i="1" s="1"/>
  <c r="D34" i="14"/>
  <c r="I34" i="14"/>
  <c r="D35" i="14"/>
  <c r="I35" i="14"/>
  <c r="D36" i="14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J271" i="14" s="1"/>
  <c r="P269" i="1" s="1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Z29" i="1"/>
  <c r="AA29" i="1"/>
  <c r="AD29" i="1"/>
  <c r="AE29" i="1"/>
  <c r="AF29" i="1"/>
  <c r="I30" i="1"/>
  <c r="J30" i="1"/>
  <c r="K30" i="1"/>
  <c r="L30" i="1"/>
  <c r="M30" i="1"/>
  <c r="N30" i="1"/>
  <c r="R30" i="1"/>
  <c r="U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R32" i="1"/>
  <c r="U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U33" i="1"/>
  <c r="V33" i="1"/>
  <c r="X33" i="1"/>
  <c r="Y33" i="1"/>
  <c r="AA33" i="1"/>
  <c r="AC33" i="1"/>
  <c r="AD33" i="1"/>
  <c r="AE33" i="1"/>
  <c r="AF33" i="1"/>
  <c r="I34" i="1"/>
  <c r="K34" i="1"/>
  <c r="L34" i="1"/>
  <c r="M34" i="1"/>
  <c r="N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R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R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U39" i="1"/>
  <c r="V39" i="1"/>
  <c r="X39" i="1"/>
  <c r="Y39" i="1"/>
  <c r="AA39" i="1"/>
  <c r="AD39" i="1"/>
  <c r="AE39" i="1"/>
  <c r="AF39" i="1"/>
  <c r="I40" i="1"/>
  <c r="J40" i="1"/>
  <c r="K40" i="1"/>
  <c r="L40" i="1"/>
  <c r="M40" i="1"/>
  <c r="N40" i="1"/>
  <c r="R40" i="1"/>
  <c r="U40" i="1"/>
  <c r="V40" i="1"/>
  <c r="Y40" i="1"/>
  <c r="Z40" i="1"/>
  <c r="AA40" i="1"/>
  <c r="AD40" i="1"/>
  <c r="AE40" i="1"/>
  <c r="AF40" i="1"/>
  <c r="I41" i="1"/>
  <c r="J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U42" i="1"/>
  <c r="V42" i="1"/>
  <c r="Y42" i="1"/>
  <c r="Z42" i="1"/>
  <c r="AA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C45" i="1"/>
  <c r="AD45" i="1"/>
  <c r="AE45" i="1"/>
  <c r="AF45" i="1"/>
  <c r="I46" i="1"/>
  <c r="K46" i="1"/>
  <c r="L46" i="1"/>
  <c r="M46" i="1"/>
  <c r="R46" i="1"/>
  <c r="T46" i="1"/>
  <c r="U46" i="1"/>
  <c r="X46" i="1"/>
  <c r="Y46" i="1"/>
  <c r="Z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Z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Z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Z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Z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Z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Z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Z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C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C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B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B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C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C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C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C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C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Z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Z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Z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Z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Z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Z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C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C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C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C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C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C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B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B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C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Z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C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C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C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C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C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C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C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C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C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Z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Z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B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C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C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B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B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B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B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C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C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AA46" i="1" l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C29" i="12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G28" i="1"/>
  <c r="I28" i="1"/>
  <c r="K28" i="1"/>
  <c r="L28" i="1"/>
  <c r="M28" i="1"/>
  <c r="O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<sst xmlns="http://schemas.openxmlformats.org/spreadsheetml/2006/main" count="226" uniqueCount="147">
  <si>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</si>
  <si>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</si>
  <si>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</si>
  <si>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</si>
  <si>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</si>
  <si>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</si>
  <si>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</si>
  <si>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</si>
  <si>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</si>
  <si>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</si>
  <si>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</si>
  <si>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</si>
  <si>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</si>
  <si>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</si>
  <si>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</si>
  <si>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</si>
  <si>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</si>
  <si>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</si>
  <si>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</si>
  <si>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</si>
  <si>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</si>
  <si>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</si>
  <si>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</si>
  <si>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</si>
  <si>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</si>
  <si>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</si>
  <si>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</si>
  <si>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</si>
  <si>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</si>
  <si>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</si>
  <si>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</si>
  <si>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</si>
  <si>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</si>
  <si>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</si>
  <si>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</si>
  <si>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</si>
  <si>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</si>
  <si>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</si>
  <si>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</si>
  <si>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</si>
  <si>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</si>
  <si>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</si>
  <si>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</si>
  <si>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</si>
  <si>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</si>
  <si>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</si>
  <si>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</si>
  <si>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</si>
  <si>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</si>
  <si>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</si>
  <si>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</si>
  <si>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</si>
  <si>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</si>
  <si>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</si>
  <si>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</si>
  <si>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</si>
  <si>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</si>
  <si>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</si>
  <si>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</si>
  <si>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</si>
  <si>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</si>
  <si>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</si>
  <si>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</si>
  <si>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</si>
  <si>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</si>
  <si>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</si>
  <si>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</si>
  <si>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</si>
  <si>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</si>
  <si>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</si>
  <si>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</si>
  <si>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</si>
  <si>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</si>
  <si>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</si>
  <si>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</si>
  <si>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</si>
  <si>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</si>
  <si>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</si>
  <si>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</si>
  <si>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</si>
  <si>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</si>
  <si>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</si>
  <si>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</si>
  <si>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</si>
  <si>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</si>
  <si>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</si>
  <si>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http://www.taifex.com.tw/chinese/3/7_8.asp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</si>
  <si>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</si>
  <si>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</si>
  <si>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</si>
  <si>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</si>
  <si>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</si>
  <si>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t>http://www.stockq.org/stock/history/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</si>
  <si>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</si>
  <si>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</si>
  <si>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</si>
  <si>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</si>
  <si>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</si>
  <si>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</si>
  <si>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</si>
  <si>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</si>
  <si>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</si>
  <si>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http://www.cnyes.com/forex/html5chart.aspx?fccode=DX&amp;rate=exchange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</si>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</sst>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6" fillId="0" borderId="16" xfId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75"/>
  <ax:ocxPr ax:name="_ExtentY" ax:value="275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277872641"/>
  <ax:ocxPr ax:name="CurrentDate" ax:value="43054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22860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H20" sqref="H20"/>
    </sheetView>
  </sheetViews>
  <sheetFormatPr defaultRowHeight="16.2"/>
  <cols>
    <col min="1" max="1" width="6" bestFit="1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108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43054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94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10630.65</v>
      </c>
      <c r="D7" s="37">
        <f>VLOOKUP($B$6,資料整合一覽!$B$3:$AF$500,3,FALSE)</f>
        <v>-56.53</v>
      </c>
      <c r="E7" s="38">
        <f>VLOOKUP($B$6,資料整合一覽!$B$3:$AF$500,4,FALSE)</f>
        <v>-5.3E-3</v>
      </c>
      <c r="F7" s="36" t="str">
        <f>VLOOKUP($B$6,資料整合一覽!$B$3:$AF$500,5,FALSE)</f>
        <v>1267.21億</v>
      </c>
      <c r="G7" s="39">
        <f>VLOOKUP($B$6,資料整合一覽!$B$3:$AF$500,6,FALSE)</f>
        <v>-4.6327794999999998</v>
      </c>
      <c r="H7" s="37">
        <f>VLOOKUP($B$6,資料整合一覽!$B$3:$AF$500,7,FALSE)</f>
        <v>-12.584116870000001</v>
      </c>
      <c r="I7" s="37">
        <f>VLOOKUP($B$6,資料整合一覽!$B$3:$AF$500,8,FALSE)</f>
        <v>3.1589054499999998</v>
      </c>
      <c r="J7" s="37">
        <f>VLOOKUP($B$6,資料整合一覽!$B$3:$AF$500,9,FALSE)</f>
        <v>-137.35121874000001</v>
      </c>
      <c r="K7" s="40">
        <f>VLOOKUP($B$6,資料整合一覽!$B$3:$AF$500,10,FALSE)</f>
        <v>30.15</v>
      </c>
      <c r="L7" s="41">
        <f>VLOOKUP($B$6,資料整合一覽!$B$3:$AF$500,11,FALSE)</f>
        <v>-0.03</v>
      </c>
      <c r="M7" s="42">
        <f>VLOOKUP($B$6,資料整合一覽!$B$3:$AF$500,12,FALSE)</f>
        <v>0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105</v>
      </c>
      <c r="D10" s="58" t="s">
        <v>106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107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-2337.25</v>
      </c>
      <c r="D11" s="29">
        <f>VLOOKUP($B$6,資料整合一覽!$B$3:$AF$500,14,FALSE)</f>
        <v>38786.5</v>
      </c>
      <c r="E11" s="67">
        <f>VLOOKUP($B$6,資料整合一覽!$B$3:$AF$500,17,FALSE)</f>
        <v>-7.9240000000000004</v>
      </c>
      <c r="F11" s="67">
        <f>VLOOKUP($B$6,資料整合一覽!$B$3:$AF$500,18,FALSE)</f>
        <v>-3.5933000000000002</v>
      </c>
      <c r="G11" s="67">
        <f>VLOOKUP($B$6,資料整合一覽!$B$3:$AF$500,19,FALSE)</f>
        <v>29.749500000000001</v>
      </c>
      <c r="H11" s="67">
        <f>VLOOKUP($B$6,資料整合一覽!$B$3:$AF$500,20,FALSE)</f>
        <v>29.182200000000002</v>
      </c>
      <c r="I11" s="42" t="e">
        <f>VLOOKUP($B$6,資料整合一覽!$B$3:$AF$500,21,FALSE)</f>
        <v>#N/A</v>
      </c>
      <c r="J11" s="44">
        <f>VLOOKUP($B$6,資料整合一覽!$B$3:$AF$500,22,FALSE)</f>
        <v>0.11291037636792123</v>
      </c>
      <c r="K11" s="38">
        <f>VLOOKUP($B$6,資料整合一覽!$B$3:$AF$500,29,FALSE)</f>
        <v>0</v>
      </c>
      <c r="L11" s="38">
        <f>VLOOKUP($B$6,資料整合一覽!$B$3:$AF$500,30,FALSE)</f>
        <v>0</v>
      </c>
      <c r="M11" s="38">
        <f>VLOOKUP($B$6,資料整合一覽!$B$3:$AF$500,31,FALSE)</f>
        <v>0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22860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276"/>
  <sheetViews>
    <sheetView zoomScale="80" zoomScaleNormal="80" workbookViewId="0">
      <pane ySplit="3" topLeftCell="A269" activePane="bottomLeft" state="frozen"/>
      <selection pane="bottomLeft" activeCell="L276" sqref="L276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4" t="s">
        <v>75</v>
      </c>
      <c r="C1" s="103"/>
      <c r="D1" s="103"/>
      <c r="E1" s="145" t="s">
        <v>79</v>
      </c>
      <c r="F1" s="146"/>
      <c r="G1" s="146"/>
      <c r="H1" s="144" t="s">
        <v>80</v>
      </c>
      <c r="I1" s="103"/>
      <c r="J1" s="103"/>
      <c r="K1" s="145" t="s">
        <v>81</v>
      </c>
      <c r="L1" s="146"/>
      <c r="M1" s="146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7" t="s">
        <v>86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3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276"/>
  <sheetViews>
    <sheetView zoomScaleNormal="100" workbookViewId="0">
      <pane ySplit="3" topLeftCell="A272" activePane="bottomLeft" state="frozen"/>
      <selection pane="bottomLeft" activeCell="H283" sqref="H283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49" t="s">
        <v>87</v>
      </c>
      <c r="C1" s="150"/>
      <c r="D1" s="151"/>
      <c r="E1" s="149" t="s">
        <v>88</v>
      </c>
      <c r="F1" s="150"/>
      <c r="G1" s="151"/>
      <c r="H1" s="149" t="s">
        <v>89</v>
      </c>
      <c r="I1" s="150"/>
      <c r="J1" s="151"/>
    </row>
    <row r="2" spans="1:10" s="1" customFormat="1" ht="16.2" thickBot="1">
      <c r="A2" s="68" t="s">
        <v>1</v>
      </c>
      <c r="B2" s="69" t="s">
        <v>90</v>
      </c>
      <c r="C2" s="70" t="s">
        <v>5</v>
      </c>
      <c r="D2" s="71" t="s">
        <v>91</v>
      </c>
      <c r="E2" s="69" t="s">
        <v>90</v>
      </c>
      <c r="F2" s="70" t="s">
        <v>5</v>
      </c>
      <c r="G2" s="71" t="s">
        <v>91</v>
      </c>
      <c r="H2" s="69" t="s">
        <v>90</v>
      </c>
      <c r="I2" s="70" t="s">
        <v>5</v>
      </c>
      <c r="J2" s="71" t="s">
        <v>91</v>
      </c>
    </row>
    <row r="3" spans="1:10">
      <c r="A3" s="16" t="s">
        <v>40</v>
      </c>
      <c r="B3" s="152" t="s">
        <v>92</v>
      </c>
      <c r="C3" s="153"/>
      <c r="D3" s="153"/>
      <c r="E3" s="153"/>
      <c r="F3" s="153"/>
      <c r="G3" s="153"/>
      <c r="H3" s="153"/>
      <c r="I3" s="153"/>
      <c r="J3" s="153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/>
      <c r="C276" s="29"/>
      <c r="D276" s="94"/>
      <c r="E276" s="92"/>
      <c r="F276" s="29"/>
      <c r="G276" s="94"/>
      <c r="H276" s="92"/>
      <c r="I276" s="29"/>
      <c r="J276" s="94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279"/>
  <sheetViews>
    <sheetView zoomScale="85" zoomScaleNormal="85" workbookViewId="0">
      <pane xSplit="2" ySplit="2" topLeftCell="C255" activePane="bottomRight" state="frozen"/>
      <selection pane="topRight" activeCell="C1" sqref="C1"/>
      <selection pane="bottomLeft" activeCell="A3" sqref="A3"/>
      <selection pane="bottomRight" activeCell="C253" sqref="C253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91</v>
      </c>
      <c r="F2" s="12" t="s">
        <v>4</v>
      </c>
      <c r="G2" s="20" t="s">
        <v>94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VLOOKUP($B3,三大美股走勢!$A$4:$J$500,4,FALSE)</f>
        <v>0.52</v>
      </c>
      <c r="AE3" s="36">
        <f>VLOOKUP($B3,三大美股走勢!$A$4:$J$500,7,FALSE)</f>
        <v>0.64</v>
      </c>
      <c r="AF3" s="36">
        <f>VLOOKUP($B3,三大美股走勢!$A$4:$J$500,10,FALSE)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VLOOKUP($B4,三大美股走勢!$A$4:$J$500,4,FALSE)</f>
        <v>0.02</v>
      </c>
      <c r="AE4" s="36">
        <f>VLOOKUP($B4,三大美股走勢!$A$4:$J$500,7,FALSE)</f>
        <v>0.41</v>
      </c>
      <c r="AF4" s="36">
        <f>VLOOKUP($B4,三大美股走勢!$A$4:$J$500,10,FALSE)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VLOOKUP($B5,三大美股走勢!$A$4:$J$500,4,FALSE)</f>
        <v>0</v>
      </c>
      <c r="AE5" s="36">
        <f>VLOOKUP($B5,三大美股走勢!$A$4:$J$500,7,FALSE)</f>
        <v>0</v>
      </c>
      <c r="AF5" s="36">
        <f>VLOOKUP($B5,三大美股走勢!$A$4:$J$500,10,FALSE)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VLOOKUP($B6,三大美股走勢!$A$4:$J$500,4,FALSE)</f>
        <v>0</v>
      </c>
      <c r="AE6" s="36">
        <f>VLOOKUP($B6,三大美股走勢!$A$4:$J$500,7,FALSE)</f>
        <v>0</v>
      </c>
      <c r="AF6" s="36">
        <f>VLOOKUP($B6,三大美股走勢!$A$4:$J$500,10,FALSE)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VLOOKUP($B7,三大美股走勢!$A$4:$J$500,4,FALSE)</f>
        <v>0.02</v>
      </c>
      <c r="AE7" s="36">
        <f>VLOOKUP($B7,三大美股走勢!$A$4:$J$500,7,FALSE)</f>
        <v>0.41</v>
      </c>
      <c r="AF7" s="36">
        <f>VLOOKUP($B7,三大美股走勢!$A$4:$J$500,10,FALSE)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VLOOKUP($B8,三大美股走勢!$A$4:$J$500,4,FALSE)</f>
        <v>0.57999999999999996</v>
      </c>
      <c r="AE8" s="36">
        <f>VLOOKUP($B8,三大美股走勢!$A$4:$J$500,7,FALSE)</f>
        <v>0.47</v>
      </c>
      <c r="AF8" s="36">
        <f>VLOOKUP($B8,三大美股走勢!$A$4:$J$500,10,FALSE)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VLOOKUP($B9,三大美股走勢!$A$4:$J$500,4,FALSE)</f>
        <v>0.16</v>
      </c>
      <c r="AE9" s="36">
        <f>VLOOKUP($B9,三大美股走勢!$A$4:$J$500,7,FALSE)</f>
        <v>-0.09</v>
      </c>
      <c r="AF9" s="36">
        <f>VLOOKUP($B9,三大美股走勢!$A$4:$J$500,10,FALSE)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VLOOKUP($B10,三大美股走勢!$A$4:$J$500,4,FALSE)</f>
        <v>0.17</v>
      </c>
      <c r="AE10" s="36">
        <f>VLOOKUP($B10,三大美股走勢!$A$4:$J$500,7,FALSE)</f>
        <v>-0.43</v>
      </c>
      <c r="AF10" s="36">
        <f>VLOOKUP($B10,三大美股走勢!$A$4:$J$500,10,FALSE)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VLOOKUP($B11,三大美股走勢!$A$4:$J$500,4,FALSE)</f>
        <v>0.05</v>
      </c>
      <c r="AE11" s="36">
        <f>VLOOKUP($B11,三大美股走勢!$A$4:$J$500,7,FALSE)</f>
        <v>0.17</v>
      </c>
      <c r="AF11" s="36">
        <f>VLOOKUP($B11,三大美股走勢!$A$4:$J$500,10,FALSE)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VLOOKUP($B12,三大美股走勢!$A$4:$J$500,4,FALSE)</f>
        <v>0</v>
      </c>
      <c r="AE12" s="36">
        <f>VLOOKUP($B12,三大美股走勢!$A$4:$J$500,7,FALSE)</f>
        <v>0</v>
      </c>
      <c r="AF12" s="36">
        <f>VLOOKUP($B12,三大美股走勢!$A$4:$J$500,10,FALSE)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VLOOKUP($B13,三大美股走勢!$A$4:$J$500,4,FALSE)</f>
        <v>0</v>
      </c>
      <c r="AE13" s="36">
        <f>VLOOKUP($B13,三大美股走勢!$A$4:$J$500,7,FALSE)</f>
        <v>0</v>
      </c>
      <c r="AF13" s="36">
        <f>VLOOKUP($B13,三大美股走勢!$A$4:$J$500,10,FALSE)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VLOOKUP($B14,三大美股走勢!$A$4:$J$500,4,FALSE)</f>
        <v>0.08</v>
      </c>
      <c r="AE14" s="36">
        <f>VLOOKUP($B14,三大美股走勢!$A$4:$J$500,7,FALSE)</f>
        <v>0.28000000000000003</v>
      </c>
      <c r="AF14" s="36">
        <f>VLOOKUP($B14,三大美股走勢!$A$4:$J$500,10,FALSE)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VLOOKUP($B15,三大美股走勢!$A$4:$J$500,4,FALSE)</f>
        <v>-0.12</v>
      </c>
      <c r="AE15" s="36">
        <f>VLOOKUP($B15,三大美股走勢!$A$4:$J$500,7,FALSE)</f>
        <v>-0.62</v>
      </c>
      <c r="AF15" s="36">
        <f>VLOOKUP($B15,三大美股走勢!$A$4:$J$500,10,FALSE)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VLOOKUP($B16,三大美股走勢!$A$4:$J$500,4,FALSE)</f>
        <v>1.46</v>
      </c>
      <c r="AE16" s="36">
        <f>VLOOKUP($B16,三大美股走勢!$A$4:$J$500,7,FALSE)</f>
        <v>1.35</v>
      </c>
      <c r="AF16" s="36">
        <f>VLOOKUP($B16,三大美股走勢!$A$4:$J$500,10,FALSE)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VLOOKUP($B17,三大美股走勢!$A$4:$J$500,4,FALSE)</f>
        <v>-0.53</v>
      </c>
      <c r="AE17" s="36">
        <f>VLOOKUP($B17,三大美股走勢!$A$4:$J$500,7,FALSE)</f>
        <v>-0.73</v>
      </c>
      <c r="AF17" s="36">
        <f>VLOOKUP($B17,三大美股走勢!$A$4:$J$500,10,FALSE)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VLOOKUP($B18,三大美股走勢!$A$4:$J$500,4,FALSE)</f>
        <v>0.01</v>
      </c>
      <c r="AE18" s="36">
        <f>VLOOKUP($B18,三大美股走勢!$A$4:$J$500,7,FALSE)</f>
        <v>0.16</v>
      </c>
      <c r="AF18" s="36">
        <f>VLOOKUP($B18,三大美股走勢!$A$4:$J$500,10,FALSE)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VLOOKUP($B19,三大美股走勢!$A$4:$J$500,4,FALSE)</f>
        <v>0</v>
      </c>
      <c r="AE19" s="36">
        <f>VLOOKUP($B19,三大美股走勢!$A$4:$J$500,7,FALSE)</f>
        <v>0</v>
      </c>
      <c r="AF19" s="36">
        <f>VLOOKUP($B19,三大美股走勢!$A$4:$J$500,10,FALSE)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VLOOKUP($B20,三大美股走勢!$A$4:$J$500,4,FALSE)</f>
        <v>0</v>
      </c>
      <c r="AE20" s="36">
        <f>VLOOKUP($B20,三大美股走勢!$A$4:$J$500,7,FALSE)</f>
        <v>0</v>
      </c>
      <c r="AF20" s="36">
        <f>VLOOKUP($B20,三大美股走勢!$A$4:$J$500,10,FALSE)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VLOOKUP($B21,三大美股走勢!$A$4:$J$500,4,FALSE)</f>
        <v>-0.24</v>
      </c>
      <c r="AE21" s="36">
        <f>VLOOKUP($B21,三大美股走勢!$A$4:$J$500,7,FALSE)</f>
        <v>-0.37</v>
      </c>
      <c r="AF21" s="36">
        <f>VLOOKUP($B21,三大美股走勢!$A$4:$J$500,10,FALSE)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VLOOKUP($B22,三大美股走勢!$A$4:$J$500,4,FALSE)</f>
        <v>-0.14000000000000001</v>
      </c>
      <c r="AE22" s="36">
        <f>VLOOKUP($B22,三大美股走勢!$A$4:$J$500,7,FALSE)</f>
        <v>-0.26</v>
      </c>
      <c r="AF22" s="36">
        <f>VLOOKUP($B22,三大美股走勢!$A$4:$J$500,10,FALSE)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VLOOKUP($B23,三大美股走勢!$A$4:$J$500,4,FALSE)</f>
        <v>-0.33</v>
      </c>
      <c r="AE23" s="36">
        <f>VLOOKUP($B23,三大美股走勢!$A$4:$J$500,7,FALSE)</f>
        <v>0.06</v>
      </c>
      <c r="AF23" s="36">
        <f>VLOOKUP($B23,三大美股走勢!$A$4:$J$500,10,FALSE)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VLOOKUP($B24,三大美股走勢!$A$4:$J$500,4,FALSE)</f>
        <v>0.01</v>
      </c>
      <c r="AE24" s="36">
        <f>VLOOKUP($B24,三大美股走勢!$A$4:$J$500,7,FALSE)</f>
        <v>0.02</v>
      </c>
      <c r="AF24" s="36">
        <f>VLOOKUP($B24,三大美股走勢!$A$4:$J$500,10,FALSE)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VLOOKUP($B25,三大美股走勢!$A$4:$J$500,4,FALSE)</f>
        <v>0.21</v>
      </c>
      <c r="AE25" s="36">
        <f>VLOOKUP($B25,三大美股走勢!$A$4:$J$500,7,FALSE)</f>
        <v>0.39</v>
      </c>
      <c r="AF25" s="36">
        <f>VLOOKUP($B25,三大美股走勢!$A$4:$J$500,10,FALSE)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VLOOKUP($B26,三大美股走勢!$A$4:$J$500,4,FALSE)</f>
        <v>0</v>
      </c>
      <c r="AE26" s="36">
        <f>VLOOKUP($B26,三大美股走勢!$A$4:$J$500,7,FALSE)</f>
        <v>0</v>
      </c>
      <c r="AF26" s="36">
        <f>VLOOKUP($B26,三大美股走勢!$A$4:$J$500,10,FALSE)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VLOOKUP($B27,三大美股走勢!$A$4:$J$500,4,FALSE)</f>
        <v>0</v>
      </c>
      <c r="AE27" s="36">
        <f>VLOOKUP($B27,三大美股走勢!$A$4:$J$500,7,FALSE)</f>
        <v>0</v>
      </c>
      <c r="AF27" s="36">
        <f>VLOOKUP($B27,三大美股走勢!$A$4:$J$500,10,FALSE)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VLOOKUP($B28,三大美股走勢!$A$4:$J$500,4,FALSE)</f>
        <v>0</v>
      </c>
      <c r="AE28" s="36">
        <f>VLOOKUP($B28,三大美股走勢!$A$4:$J$500,7,FALSE)</f>
        <v>0</v>
      </c>
      <c r="AF28" s="36">
        <f>VLOOKUP($B28,三大美股走勢!$A$4:$J$500,10,FALSE)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VLOOKUP($B29,三大美股走勢!$A$4:$J$500,4,FALSE)</f>
        <v>0</v>
      </c>
      <c r="AE29" s="36">
        <f>VLOOKUP($B29,三大美股走勢!$A$4:$J$500,7,FALSE)</f>
        <v>0</v>
      </c>
      <c r="AF29" s="36">
        <f>VLOOKUP($B29,三大美股走勢!$A$4:$J$500,10,FALSE)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VLOOKUP($B30,三大美股走勢!$A$4:$J$500,4,FALSE)</f>
        <v>0</v>
      </c>
      <c r="AE30" s="36">
        <f>VLOOKUP($B30,三大美股走勢!$A$4:$J$500,7,FALSE)</f>
        <v>0</v>
      </c>
      <c r="AF30" s="36">
        <f>VLOOKUP($B30,三大美股走勢!$A$4:$J$500,10,FALSE)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VLOOKUP($B31,三大美股走勢!$A$4:$J$500,4,FALSE)</f>
        <v>0</v>
      </c>
      <c r="AE31" s="36">
        <f>VLOOKUP($B31,三大美股走勢!$A$4:$J$500,7,FALSE)</f>
        <v>0</v>
      </c>
      <c r="AF31" s="36">
        <f>VLOOKUP($B31,三大美股走勢!$A$4:$J$500,10,FALSE)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VLOOKUP($B32,三大美股走勢!$A$4:$J$500,4,FALSE)</f>
        <v>0</v>
      </c>
      <c r="AE32" s="36">
        <f>VLOOKUP($B32,三大美股走勢!$A$4:$J$500,7,FALSE)</f>
        <v>0</v>
      </c>
      <c r="AF32" s="36">
        <f>VLOOKUP($B32,三大美股走勢!$A$4:$J$500,10,FALSE)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VLOOKUP($B33,三大美股走勢!$A$4:$J$500,4,FALSE)</f>
        <v>0</v>
      </c>
      <c r="AE33" s="36">
        <f>VLOOKUP($B33,三大美股走勢!$A$4:$J$500,7,FALSE)</f>
        <v>0</v>
      </c>
      <c r="AF33" s="36">
        <f>VLOOKUP($B33,三大美股走勢!$A$4:$J$500,10,FALSE)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VLOOKUP($B34,三大美股走勢!$A$4:$J$500,4,FALSE)</f>
        <v>0</v>
      </c>
      <c r="AE34" s="36">
        <f>VLOOKUP($B34,三大美股走勢!$A$4:$J$500,7,FALSE)</f>
        <v>0</v>
      </c>
      <c r="AF34" s="36">
        <f>VLOOKUP($B34,三大美股走勢!$A$4:$J$500,10,FALSE)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VLOOKUP($B35,三大美股走勢!$A$4:$J$500,4,FALSE)</f>
        <v>0</v>
      </c>
      <c r="AE35" s="36">
        <f>VLOOKUP($B35,三大美股走勢!$A$4:$J$500,7,FALSE)</f>
        <v>0</v>
      </c>
      <c r="AF35" s="36">
        <f>VLOOKUP($B35,三大美股走勢!$A$4:$J$500,10,FALSE)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VLOOKUP($B36,三大美股走勢!$A$4:$J$500,4,FALSE)</f>
        <v>0</v>
      </c>
      <c r="AE36" s="36">
        <f>VLOOKUP($B36,三大美股走勢!$A$4:$J$500,7,FALSE)</f>
        <v>0</v>
      </c>
      <c r="AF36" s="36">
        <f>VLOOKUP($B36,三大美股走勢!$A$4:$J$500,10,FALSE)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VLOOKUP($B37,三大美股走勢!$A$4:$J$500,4,FALSE)</f>
        <v>0</v>
      </c>
      <c r="AE37" s="36">
        <f>VLOOKUP($B37,三大美股走勢!$A$4:$J$500,7,FALSE)</f>
        <v>0</v>
      </c>
      <c r="AF37" s="36">
        <f>VLOOKUP($B37,三大美股走勢!$A$4:$J$500,10,FALSE)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VLOOKUP($B38,三大美股走勢!$A$4:$J$500,4,FALSE)</f>
        <v>0</v>
      </c>
      <c r="AE38" s="36">
        <f>VLOOKUP($B38,三大美股走勢!$A$4:$J$500,7,FALSE)</f>
        <v>0</v>
      </c>
      <c r="AF38" s="36">
        <f>VLOOKUP($B38,三大美股走勢!$A$4:$J$500,10,FALSE)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VLOOKUP($B39,三大美股走勢!$A$4:$J$500,4,FALSE)</f>
        <v>0</v>
      </c>
      <c r="AE39" s="36">
        <f>VLOOKUP($B39,三大美股走勢!$A$4:$J$500,7,FALSE)</f>
        <v>0</v>
      </c>
      <c r="AF39" s="36">
        <f>VLOOKUP($B39,三大美股走勢!$A$4:$J$500,10,FALSE)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VLOOKUP($B40,三大美股走勢!$A$4:$J$500,4,FALSE)</f>
        <v>0</v>
      </c>
      <c r="AE40" s="36">
        <f>VLOOKUP($B40,三大美股走勢!$A$4:$J$500,7,FALSE)</f>
        <v>0</v>
      </c>
      <c r="AF40" s="36">
        <f>VLOOKUP($B40,三大美股走勢!$A$4:$J$500,10,FALSE)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VLOOKUP($B41,三大美股走勢!$A$4:$J$500,4,FALSE)</f>
        <v>0</v>
      </c>
      <c r="AE41" s="36">
        <f>VLOOKUP($B41,三大美股走勢!$A$4:$J$500,7,FALSE)</f>
        <v>0</v>
      </c>
      <c r="AF41" s="36">
        <f>VLOOKUP($B41,三大美股走勢!$A$4:$J$500,10,FALSE)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VLOOKUP($B42,三大美股走勢!$A$4:$J$500,4,FALSE)</f>
        <v>0</v>
      </c>
      <c r="AE42" s="36">
        <f>VLOOKUP($B42,三大美股走勢!$A$4:$J$500,7,FALSE)</f>
        <v>0</v>
      </c>
      <c r="AF42" s="36">
        <f>VLOOKUP($B42,三大美股走勢!$A$4:$J$500,10,FALSE)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VLOOKUP($B43,三大美股走勢!$A$4:$J$500,4,FALSE)</f>
        <v>0</v>
      </c>
      <c r="AE43" s="36">
        <f>VLOOKUP($B43,三大美股走勢!$A$4:$J$500,7,FALSE)</f>
        <v>0</v>
      </c>
      <c r="AF43" s="36">
        <f>VLOOKUP($B43,三大美股走勢!$A$4:$J$500,10,FALSE)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VLOOKUP($B44,三大美股走勢!$A$4:$J$500,4,FALSE)</f>
        <v>0</v>
      </c>
      <c r="AE44" s="36">
        <f>VLOOKUP($B44,三大美股走勢!$A$4:$J$500,7,FALSE)</f>
        <v>0</v>
      </c>
      <c r="AF44" s="36">
        <f>VLOOKUP($B44,三大美股走勢!$A$4:$J$500,10,FALSE)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VLOOKUP($B45,三大美股走勢!$A$4:$J$500,4,FALSE)</f>
        <v>0</v>
      </c>
      <c r="AE45" s="36">
        <f>VLOOKUP($B45,三大美股走勢!$A$4:$J$500,7,FALSE)</f>
        <v>0</v>
      </c>
      <c r="AF45" s="36">
        <f>VLOOKUP($B45,三大美股走勢!$A$4:$J$500,10,FALSE)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VLOOKUP($B46,三大美股走勢!$A$4:$J$500,4,FALSE)</f>
        <v>0</v>
      </c>
      <c r="AE46" s="36">
        <f>VLOOKUP($B46,三大美股走勢!$A$4:$J$500,7,FALSE)</f>
        <v>0</v>
      </c>
      <c r="AF46" s="36">
        <f>VLOOKUP($B46,三大美股走勢!$A$4:$J$500,10,FALSE)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VLOOKUP($B47,三大美股走勢!$A$4:$J$500,4,FALSE)</f>
        <v>0</v>
      </c>
      <c r="AE47" s="36">
        <f>VLOOKUP($B47,三大美股走勢!$A$4:$J$500,7,FALSE)</f>
        <v>0</v>
      </c>
      <c r="AF47" s="36">
        <f>VLOOKUP($B47,三大美股走勢!$A$4:$J$500,10,FALSE)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VLOOKUP($B48,三大美股走勢!$A$4:$J$500,4,FALSE)</f>
        <v>0</v>
      </c>
      <c r="AE48" s="36">
        <f>VLOOKUP($B48,三大美股走勢!$A$4:$J$500,7,FALSE)</f>
        <v>0</v>
      </c>
      <c r="AF48" s="36">
        <f>VLOOKUP($B48,三大美股走勢!$A$4:$J$500,10,FALSE)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VLOOKUP($B49,三大美股走勢!$A$4:$J$500,4,FALSE)</f>
        <v>0</v>
      </c>
      <c r="AE49" s="36">
        <f>VLOOKUP($B49,三大美股走勢!$A$4:$J$500,7,FALSE)</f>
        <v>0</v>
      </c>
      <c r="AF49" s="36">
        <f>VLOOKUP($B49,三大美股走勢!$A$4:$J$500,10,FALSE)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VLOOKUP($B50,三大美股走勢!$A$4:$J$500,4,FALSE)</f>
        <v>0</v>
      </c>
      <c r="AE50" s="36">
        <f>VLOOKUP($B50,三大美股走勢!$A$4:$J$500,7,FALSE)</f>
        <v>0</v>
      </c>
      <c r="AF50" s="36">
        <f>VLOOKUP($B50,三大美股走勢!$A$4:$J$500,10,FALSE)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VLOOKUP($B51,三大美股走勢!$A$4:$J$500,4,FALSE)</f>
        <v>0</v>
      </c>
      <c r="AE51" s="36">
        <f>VLOOKUP($B51,三大美股走勢!$A$4:$J$500,7,FALSE)</f>
        <v>0</v>
      </c>
      <c r="AF51" s="36">
        <f>VLOOKUP($B51,三大美股走勢!$A$4:$J$500,10,FALSE)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VLOOKUP($B52,三大美股走勢!$A$4:$J$500,4,FALSE)</f>
        <v>0</v>
      </c>
      <c r="AE52" s="36">
        <f>VLOOKUP($B52,三大美股走勢!$A$4:$J$500,7,FALSE)</f>
        <v>0</v>
      </c>
      <c r="AF52" s="36">
        <f>VLOOKUP($B52,三大美股走勢!$A$4:$J$500,10,FALSE)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VLOOKUP($B53,三大美股走勢!$A$4:$J$500,4,FALSE)</f>
        <v>0</v>
      </c>
      <c r="AE53" s="36">
        <f>VLOOKUP($B53,三大美股走勢!$A$4:$J$500,7,FALSE)</f>
        <v>0</v>
      </c>
      <c r="AF53" s="36">
        <f>VLOOKUP($B53,三大美股走勢!$A$4:$J$500,10,FALSE)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VLOOKUP($B54,三大美股走勢!$A$4:$J$500,4,FALSE)</f>
        <v>0</v>
      </c>
      <c r="AE54" s="36">
        <f>VLOOKUP($B54,三大美股走勢!$A$4:$J$500,7,FALSE)</f>
        <v>0</v>
      </c>
      <c r="AF54" s="36">
        <f>VLOOKUP($B54,三大美股走勢!$A$4:$J$500,10,FALSE)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VLOOKUP($B55,三大美股走勢!$A$4:$J$500,4,FALSE)</f>
        <v>0</v>
      </c>
      <c r="AE55" s="36">
        <f>VLOOKUP($B55,三大美股走勢!$A$4:$J$500,7,FALSE)</f>
        <v>0</v>
      </c>
      <c r="AF55" s="36">
        <f>VLOOKUP($B55,三大美股走勢!$A$4:$J$500,10,FALSE)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VLOOKUP($B56,三大美股走勢!$A$4:$J$500,4,FALSE)</f>
        <v>0</v>
      </c>
      <c r="AE56" s="36">
        <f>VLOOKUP($B56,三大美股走勢!$A$4:$J$500,7,FALSE)</f>
        <v>0</v>
      </c>
      <c r="AF56" s="36">
        <f>VLOOKUP($B56,三大美股走勢!$A$4:$J$500,10,FALSE)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VLOOKUP($B57,三大美股走勢!$A$4:$J$500,4,FALSE)</f>
        <v>0</v>
      </c>
      <c r="AE57" s="36">
        <f>VLOOKUP($B57,三大美股走勢!$A$4:$J$500,7,FALSE)</f>
        <v>0</v>
      </c>
      <c r="AF57" s="36">
        <f>VLOOKUP($B57,三大美股走勢!$A$4:$J$500,10,FALSE)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VLOOKUP($B58,三大美股走勢!$A$4:$J$500,4,FALSE)</f>
        <v>0</v>
      </c>
      <c r="AE58" s="36">
        <f>VLOOKUP($B58,三大美股走勢!$A$4:$J$500,7,FALSE)</f>
        <v>0</v>
      </c>
      <c r="AF58" s="36">
        <f>VLOOKUP($B58,三大美股走勢!$A$4:$J$500,10,FALSE)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VLOOKUP($B59,三大美股走勢!$A$4:$J$500,4,FALSE)</f>
        <v>0</v>
      </c>
      <c r="AE59" s="36">
        <f>VLOOKUP($B59,三大美股走勢!$A$4:$J$500,7,FALSE)</f>
        <v>0</v>
      </c>
      <c r="AF59" s="36">
        <f>VLOOKUP($B59,三大美股走勢!$A$4:$J$500,10,FALSE)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VLOOKUP($B60,三大美股走勢!$A$4:$J$500,4,FALSE)</f>
        <v>0</v>
      </c>
      <c r="AE60" s="36">
        <f>VLOOKUP($B60,三大美股走勢!$A$4:$J$500,7,FALSE)</f>
        <v>0</v>
      </c>
      <c r="AF60" s="36">
        <f>VLOOKUP($B60,三大美股走勢!$A$4:$J$500,10,FALSE)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VLOOKUP($B61,三大美股走勢!$A$4:$J$500,4,FALSE)</f>
        <v>0</v>
      </c>
      <c r="AE61" s="36">
        <f>VLOOKUP($B61,三大美股走勢!$A$4:$J$500,7,FALSE)</f>
        <v>0</v>
      </c>
      <c r="AF61" s="36">
        <f>VLOOKUP($B61,三大美股走勢!$A$4:$J$500,10,FALSE)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VLOOKUP($B62,三大美股走勢!$A$4:$J$500,4,FALSE)</f>
        <v>0</v>
      </c>
      <c r="AE62" s="36">
        <f>VLOOKUP($B62,三大美股走勢!$A$4:$J$500,7,FALSE)</f>
        <v>0</v>
      </c>
      <c r="AF62" s="36">
        <f>VLOOKUP($B62,三大美股走勢!$A$4:$J$500,10,FALSE)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VLOOKUP($B63,三大美股走勢!$A$4:$J$500,4,FALSE)</f>
        <v>0</v>
      </c>
      <c r="AE63" s="36">
        <f>VLOOKUP($B63,三大美股走勢!$A$4:$J$500,7,FALSE)</f>
        <v>0</v>
      </c>
      <c r="AF63" s="36">
        <f>VLOOKUP($B63,三大美股走勢!$A$4:$J$500,10,FALSE)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VLOOKUP($B64,三大美股走勢!$A$4:$J$500,4,FALSE)</f>
        <v>0</v>
      </c>
      <c r="AE64" s="36">
        <f>VLOOKUP($B64,三大美股走勢!$A$4:$J$500,7,FALSE)</f>
        <v>0</v>
      </c>
      <c r="AF64" s="36">
        <f>VLOOKUP($B64,三大美股走勢!$A$4:$J$500,10,FALSE)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VLOOKUP($B65,三大美股走勢!$A$4:$J$500,4,FALSE)</f>
        <v>0</v>
      </c>
      <c r="AE65" s="36">
        <f>VLOOKUP($B65,三大美股走勢!$A$4:$J$500,7,FALSE)</f>
        <v>0</v>
      </c>
      <c r="AF65" s="36">
        <f>VLOOKUP($B65,三大美股走勢!$A$4:$J$500,10,FALSE)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VLOOKUP($B66,三大美股走勢!$A$4:$J$500,4,FALSE)</f>
        <v>0</v>
      </c>
      <c r="AE66" s="36">
        <f>VLOOKUP($B66,三大美股走勢!$A$4:$J$500,7,FALSE)</f>
        <v>0</v>
      </c>
      <c r="AF66" s="36">
        <f>VLOOKUP($B66,三大美股走勢!$A$4:$J$500,10,FALSE)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VLOOKUP($B67,三大美股走勢!$A$4:$J$500,4,FALSE)</f>
        <v>0</v>
      </c>
      <c r="AE67" s="36">
        <f>VLOOKUP($B67,三大美股走勢!$A$4:$J$500,7,FALSE)</f>
        <v>0</v>
      </c>
      <c r="AF67" s="36">
        <f>VLOOKUP($B67,三大美股走勢!$A$4:$J$500,10,FALSE)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VLOOKUP($B68,三大美股走勢!$A$4:$J$500,4,FALSE)</f>
        <v>0</v>
      </c>
      <c r="AE68" s="36">
        <f>VLOOKUP($B68,三大美股走勢!$A$4:$J$500,7,FALSE)</f>
        <v>0</v>
      </c>
      <c r="AF68" s="36">
        <f>VLOOKUP($B68,三大美股走勢!$A$4:$J$500,10,FALSE)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VLOOKUP($B69,三大美股走勢!$A$4:$J$500,4,FALSE)</f>
        <v>0</v>
      </c>
      <c r="AE69" s="36">
        <f>VLOOKUP($B69,三大美股走勢!$A$4:$J$500,7,FALSE)</f>
        <v>0</v>
      </c>
      <c r="AF69" s="36">
        <f>VLOOKUP($B69,三大美股走勢!$A$4:$J$500,10,FALSE)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VLOOKUP($B70,三大美股走勢!$A$4:$J$500,4,FALSE)</f>
        <v>0</v>
      </c>
      <c r="AE70" s="36">
        <f>VLOOKUP($B70,三大美股走勢!$A$4:$J$500,7,FALSE)</f>
        <v>0</v>
      </c>
      <c r="AF70" s="36">
        <f>VLOOKUP($B70,三大美股走勢!$A$4:$J$500,10,FALSE)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VLOOKUP($B71,三大美股走勢!$A$4:$J$500,4,FALSE)</f>
        <v>0</v>
      </c>
      <c r="AE71" s="36">
        <f>VLOOKUP($B71,三大美股走勢!$A$4:$J$500,7,FALSE)</f>
        <v>0</v>
      </c>
      <c r="AF71" s="36">
        <f>VLOOKUP($B71,三大美股走勢!$A$4:$J$500,10,FALSE)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VLOOKUP($B72,三大美股走勢!$A$4:$J$500,4,FALSE)</f>
        <v>0</v>
      </c>
      <c r="AE72" s="36">
        <f>VLOOKUP($B72,三大美股走勢!$A$4:$J$500,7,FALSE)</f>
        <v>0</v>
      </c>
      <c r="AF72" s="36">
        <f>VLOOKUP($B72,三大美股走勢!$A$4:$J$500,10,FALSE)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VLOOKUP($B73,三大美股走勢!$A$4:$J$500,4,FALSE)</f>
        <v>0</v>
      </c>
      <c r="AE73" s="36">
        <f>VLOOKUP($B73,三大美股走勢!$A$4:$J$500,7,FALSE)</f>
        <v>0</v>
      </c>
      <c r="AF73" s="36">
        <f>VLOOKUP($B73,三大美股走勢!$A$4:$J$500,10,FALSE)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VLOOKUP($B74,三大美股走勢!$A$4:$J$500,4,FALSE)</f>
        <v>0</v>
      </c>
      <c r="AE74" s="36">
        <f>VLOOKUP($B74,三大美股走勢!$A$4:$J$500,7,FALSE)</f>
        <v>0</v>
      </c>
      <c r="AF74" s="36">
        <f>VLOOKUP($B74,三大美股走勢!$A$4:$J$500,10,FALSE)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VLOOKUP($B75,三大美股走勢!$A$4:$J$500,4,FALSE)</f>
        <v>0</v>
      </c>
      <c r="AE75" s="36">
        <f>VLOOKUP($B75,三大美股走勢!$A$4:$J$500,7,FALSE)</f>
        <v>0</v>
      </c>
      <c r="AF75" s="36">
        <f>VLOOKUP($B75,三大美股走勢!$A$4:$J$500,10,FALSE)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VLOOKUP($B76,三大美股走勢!$A$4:$J$500,4,FALSE)</f>
        <v>0</v>
      </c>
      <c r="AE76" s="36">
        <f>VLOOKUP($B76,三大美股走勢!$A$4:$J$500,7,FALSE)</f>
        <v>0</v>
      </c>
      <c r="AF76" s="36">
        <f>VLOOKUP($B76,三大美股走勢!$A$4:$J$500,10,FALSE)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VLOOKUP($B77,三大美股走勢!$A$4:$J$500,4,FALSE)</f>
        <v>0</v>
      </c>
      <c r="AE77" s="36">
        <f>VLOOKUP($B77,三大美股走勢!$A$4:$J$500,7,FALSE)</f>
        <v>0</v>
      </c>
      <c r="AF77" s="36">
        <f>VLOOKUP($B77,三大美股走勢!$A$4:$J$500,10,FALSE)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VLOOKUP($B78,三大美股走勢!$A$4:$J$500,4,FALSE)</f>
        <v>0</v>
      </c>
      <c r="AE78" s="36">
        <f>VLOOKUP($B78,三大美股走勢!$A$4:$J$500,7,FALSE)</f>
        <v>0</v>
      </c>
      <c r="AF78" s="36">
        <f>VLOOKUP($B78,三大美股走勢!$A$4:$J$500,10,FALSE)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VLOOKUP($B79,三大美股走勢!$A$4:$J$500,4,FALSE)</f>
        <v>0</v>
      </c>
      <c r="AE79" s="36">
        <f>VLOOKUP($B79,三大美股走勢!$A$4:$J$500,7,FALSE)</f>
        <v>0</v>
      </c>
      <c r="AF79" s="36">
        <f>VLOOKUP($B79,三大美股走勢!$A$4:$J$500,10,FALSE)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VLOOKUP($B80,三大美股走勢!$A$4:$J$500,4,FALSE)</f>
        <v>0</v>
      </c>
      <c r="AE80" s="36">
        <f>VLOOKUP($B80,三大美股走勢!$A$4:$J$500,7,FALSE)</f>
        <v>0</v>
      </c>
      <c r="AF80" s="36">
        <f>VLOOKUP($B80,三大美股走勢!$A$4:$J$500,10,FALSE)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VLOOKUP($B81,三大美股走勢!$A$4:$J$500,4,FALSE)</f>
        <v>0</v>
      </c>
      <c r="AE81" s="36">
        <f>VLOOKUP($B81,三大美股走勢!$A$4:$J$500,7,FALSE)</f>
        <v>0</v>
      </c>
      <c r="AF81" s="36">
        <f>VLOOKUP($B81,三大美股走勢!$A$4:$J$500,10,FALSE)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VLOOKUP($B82,三大美股走勢!$A$4:$J$500,4,FALSE)</f>
        <v>0</v>
      </c>
      <c r="AE82" s="36">
        <f>VLOOKUP($B82,三大美股走勢!$A$4:$J$500,7,FALSE)</f>
        <v>0</v>
      </c>
      <c r="AF82" s="36">
        <f>VLOOKUP($B82,三大美股走勢!$A$4:$J$500,10,FALSE)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VLOOKUP($B83,三大美股走勢!$A$4:$J$500,4,FALSE)</f>
        <v>0</v>
      </c>
      <c r="AE83" s="36">
        <f>VLOOKUP($B83,三大美股走勢!$A$4:$J$500,7,FALSE)</f>
        <v>0</v>
      </c>
      <c r="AF83" s="36">
        <f>VLOOKUP($B83,三大美股走勢!$A$4:$J$500,10,FALSE)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VLOOKUP($B84,三大美股走勢!$A$4:$J$500,4,FALSE)</f>
        <v>0</v>
      </c>
      <c r="AE84" s="36">
        <f>VLOOKUP($B84,三大美股走勢!$A$4:$J$500,7,FALSE)</f>
        <v>0</v>
      </c>
      <c r="AF84" s="36">
        <f>VLOOKUP($B84,三大美股走勢!$A$4:$J$500,10,FALSE)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VLOOKUP($B85,三大美股走勢!$A$4:$J$500,4,FALSE)</f>
        <v>0</v>
      </c>
      <c r="AE85" s="36">
        <f>VLOOKUP($B85,三大美股走勢!$A$4:$J$500,7,FALSE)</f>
        <v>0</v>
      </c>
      <c r="AF85" s="36">
        <f>VLOOKUP($B85,三大美股走勢!$A$4:$J$500,10,FALSE)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VLOOKUP($B86,三大美股走勢!$A$4:$J$500,4,FALSE)</f>
        <v>0</v>
      </c>
      <c r="AE86" s="36">
        <f>VLOOKUP($B86,三大美股走勢!$A$4:$J$500,7,FALSE)</f>
        <v>0</v>
      </c>
      <c r="AF86" s="36">
        <f>VLOOKUP($B86,三大美股走勢!$A$4:$J$500,10,FALSE)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VLOOKUP($B87,三大美股走勢!$A$4:$J$500,4,FALSE)</f>
        <v>0</v>
      </c>
      <c r="AE87" s="36">
        <f>VLOOKUP($B87,三大美股走勢!$A$4:$J$500,7,FALSE)</f>
        <v>0</v>
      </c>
      <c r="AF87" s="36">
        <f>VLOOKUP($B87,三大美股走勢!$A$4:$J$500,10,FALSE)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VLOOKUP($B88,三大美股走勢!$A$4:$J$500,4,FALSE)</f>
        <v>0</v>
      </c>
      <c r="AE88" s="36">
        <f>VLOOKUP($B88,三大美股走勢!$A$4:$J$500,7,FALSE)</f>
        <v>0</v>
      </c>
      <c r="AF88" s="36">
        <f>VLOOKUP($B88,三大美股走勢!$A$4:$J$500,10,FALSE)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VLOOKUP($B89,三大美股走勢!$A$4:$J$500,4,FALSE)</f>
        <v>0</v>
      </c>
      <c r="AE89" s="36">
        <f>VLOOKUP($B89,三大美股走勢!$A$4:$J$500,7,FALSE)</f>
        <v>0</v>
      </c>
      <c r="AF89" s="36">
        <f>VLOOKUP($B89,三大美股走勢!$A$4:$J$500,10,FALSE)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VLOOKUP($B90,三大美股走勢!$A$4:$J$500,4,FALSE)</f>
        <v>0</v>
      </c>
      <c r="AE90" s="36">
        <f>VLOOKUP($B90,三大美股走勢!$A$4:$J$500,7,FALSE)</f>
        <v>0</v>
      </c>
      <c r="AF90" s="36">
        <f>VLOOKUP($B90,三大美股走勢!$A$4:$J$500,10,FALSE)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VLOOKUP($B91,三大美股走勢!$A$4:$J$500,4,FALSE)</f>
        <v>0</v>
      </c>
      <c r="AE91" s="36">
        <f>VLOOKUP($B91,三大美股走勢!$A$4:$J$500,7,FALSE)</f>
        <v>0</v>
      </c>
      <c r="AF91" s="36">
        <f>VLOOKUP($B91,三大美股走勢!$A$4:$J$500,10,FALSE)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VLOOKUP($B92,三大美股走勢!$A$4:$J$500,4,FALSE)</f>
        <v>0</v>
      </c>
      <c r="AE92" s="36">
        <f>VLOOKUP($B92,三大美股走勢!$A$4:$J$500,7,FALSE)</f>
        <v>0</v>
      </c>
      <c r="AF92" s="36">
        <f>VLOOKUP($B92,三大美股走勢!$A$4:$J$500,10,FALSE)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VLOOKUP($B93,三大美股走勢!$A$4:$J$500,4,FALSE)</f>
        <v>0</v>
      </c>
      <c r="AE93" s="36">
        <f>VLOOKUP($B93,三大美股走勢!$A$4:$J$500,7,FALSE)</f>
        <v>0</v>
      </c>
      <c r="AF93" s="36">
        <f>VLOOKUP($B93,三大美股走勢!$A$4:$J$500,10,FALSE)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VLOOKUP($B94,三大美股走勢!$A$4:$J$500,4,FALSE)</f>
        <v>0</v>
      </c>
      <c r="AE94" s="36">
        <f>VLOOKUP($B94,三大美股走勢!$A$4:$J$500,7,FALSE)</f>
        <v>0</v>
      </c>
      <c r="AF94" s="36">
        <f>VLOOKUP($B94,三大美股走勢!$A$4:$J$500,10,FALSE)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VLOOKUP($B95,三大美股走勢!$A$4:$J$500,4,FALSE)</f>
        <v>0</v>
      </c>
      <c r="AE95" s="36">
        <f>VLOOKUP($B95,三大美股走勢!$A$4:$J$500,7,FALSE)</f>
        <v>0</v>
      </c>
      <c r="AF95" s="36">
        <f>VLOOKUP($B95,三大美股走勢!$A$4:$J$500,10,FALSE)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VLOOKUP($B96,三大美股走勢!$A$4:$J$500,4,FALSE)</f>
        <v>0</v>
      </c>
      <c r="AE96" s="36">
        <f>VLOOKUP($B96,三大美股走勢!$A$4:$J$500,7,FALSE)</f>
        <v>0</v>
      </c>
      <c r="AF96" s="36">
        <f>VLOOKUP($B96,三大美股走勢!$A$4:$J$500,10,FALSE)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VLOOKUP($B97,三大美股走勢!$A$4:$J$500,4,FALSE)</f>
        <v>0</v>
      </c>
      <c r="AE97" s="36">
        <f>VLOOKUP($B97,三大美股走勢!$A$4:$J$500,7,FALSE)</f>
        <v>0</v>
      </c>
      <c r="AF97" s="36">
        <f>VLOOKUP($B97,三大美股走勢!$A$4:$J$500,10,FALSE)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VLOOKUP($B98,三大美股走勢!$A$4:$J$500,4,FALSE)</f>
        <v>0</v>
      </c>
      <c r="AE98" s="36">
        <f>VLOOKUP($B98,三大美股走勢!$A$4:$J$500,7,FALSE)</f>
        <v>0</v>
      </c>
      <c r="AF98" s="36">
        <f>VLOOKUP($B98,三大美股走勢!$A$4:$J$500,10,FALSE)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VLOOKUP($B99,三大美股走勢!$A$4:$J$500,4,FALSE)</f>
        <v>0</v>
      </c>
      <c r="AE99" s="36">
        <f>VLOOKUP($B99,三大美股走勢!$A$4:$J$500,7,FALSE)</f>
        <v>0</v>
      </c>
      <c r="AF99" s="36">
        <f>VLOOKUP($B99,三大美股走勢!$A$4:$J$500,10,FALSE)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VLOOKUP($B100,三大美股走勢!$A$4:$J$500,4,FALSE)</f>
        <v>0</v>
      </c>
      <c r="AE100" s="36">
        <f>VLOOKUP($B100,三大美股走勢!$A$4:$J$500,7,FALSE)</f>
        <v>0</v>
      </c>
      <c r="AF100" s="36">
        <f>VLOOKUP($B100,三大美股走勢!$A$4:$J$500,10,FALSE)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VLOOKUP($B101,三大美股走勢!$A$4:$J$500,4,FALSE)</f>
        <v>0</v>
      </c>
      <c r="AE101" s="36">
        <f>VLOOKUP($B101,三大美股走勢!$A$4:$J$500,7,FALSE)</f>
        <v>0</v>
      </c>
      <c r="AF101" s="36">
        <f>VLOOKUP($B101,三大美股走勢!$A$4:$J$500,10,FALSE)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VLOOKUP($B102,三大美股走勢!$A$4:$J$500,4,FALSE)</f>
        <v>0</v>
      </c>
      <c r="AE102" s="36">
        <f>VLOOKUP($B102,三大美股走勢!$A$4:$J$500,7,FALSE)</f>
        <v>0</v>
      </c>
      <c r="AF102" s="36">
        <f>VLOOKUP($B102,三大美股走勢!$A$4:$J$500,10,FALSE)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VLOOKUP($B103,三大美股走勢!$A$4:$J$500,4,FALSE)</f>
        <v>0</v>
      </c>
      <c r="AE103" s="36">
        <f>VLOOKUP($B103,三大美股走勢!$A$4:$J$500,7,FALSE)</f>
        <v>0</v>
      </c>
      <c r="AF103" s="36">
        <f>VLOOKUP($B103,三大美股走勢!$A$4:$J$500,10,FALSE)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VLOOKUP($B104,三大美股走勢!$A$4:$J$500,4,FALSE)</f>
        <v>0</v>
      </c>
      <c r="AE104" s="36">
        <f>VLOOKUP($B104,三大美股走勢!$A$4:$J$500,7,FALSE)</f>
        <v>0</v>
      </c>
      <c r="AF104" s="36">
        <f>VLOOKUP($B104,三大美股走勢!$A$4:$J$500,10,FALSE)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VLOOKUP($B105,三大美股走勢!$A$4:$J$500,4,FALSE)</f>
        <v>0</v>
      </c>
      <c r="AE105" s="36">
        <f>VLOOKUP($B105,三大美股走勢!$A$4:$J$500,7,FALSE)</f>
        <v>0</v>
      </c>
      <c r="AF105" s="36">
        <f>VLOOKUP($B105,三大美股走勢!$A$4:$J$500,10,FALSE)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VLOOKUP($B106,三大美股走勢!$A$4:$J$500,4,FALSE)</f>
        <v>0</v>
      </c>
      <c r="AE106" s="36">
        <f>VLOOKUP($B106,三大美股走勢!$A$4:$J$500,7,FALSE)</f>
        <v>0</v>
      </c>
      <c r="AF106" s="36">
        <f>VLOOKUP($B106,三大美股走勢!$A$4:$J$500,10,FALSE)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VLOOKUP($B107,三大美股走勢!$A$4:$J$500,4,FALSE)</f>
        <v>0</v>
      </c>
      <c r="AE107" s="36">
        <f>VLOOKUP($B107,三大美股走勢!$A$4:$J$500,7,FALSE)</f>
        <v>0</v>
      </c>
      <c r="AF107" s="36">
        <f>VLOOKUP($B107,三大美股走勢!$A$4:$J$500,10,FALSE)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VLOOKUP($B108,三大美股走勢!$A$4:$J$500,4,FALSE)</f>
        <v>0</v>
      </c>
      <c r="AE108" s="36">
        <f>VLOOKUP($B108,三大美股走勢!$A$4:$J$500,7,FALSE)</f>
        <v>0</v>
      </c>
      <c r="AF108" s="36">
        <f>VLOOKUP($B108,三大美股走勢!$A$4:$J$500,10,FALSE)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VLOOKUP($B109,三大美股走勢!$A$4:$J$500,4,FALSE)</f>
        <v>0</v>
      </c>
      <c r="AE109" s="36">
        <f>VLOOKUP($B109,三大美股走勢!$A$4:$J$500,7,FALSE)</f>
        <v>0</v>
      </c>
      <c r="AF109" s="36">
        <f>VLOOKUP($B109,三大美股走勢!$A$4:$J$500,10,FALSE)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VLOOKUP($B110,三大美股走勢!$A$4:$J$500,4,FALSE)</f>
        <v>0</v>
      </c>
      <c r="AE110" s="36">
        <f>VLOOKUP($B110,三大美股走勢!$A$4:$J$500,7,FALSE)</f>
        <v>0</v>
      </c>
      <c r="AF110" s="36">
        <f>VLOOKUP($B110,三大美股走勢!$A$4:$J$500,10,FALSE)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VLOOKUP($B111,三大美股走勢!$A$4:$J$500,4,FALSE)</f>
        <v>0</v>
      </c>
      <c r="AE111" s="36">
        <f>VLOOKUP($B111,三大美股走勢!$A$4:$J$500,7,FALSE)</f>
        <v>0</v>
      </c>
      <c r="AF111" s="36">
        <f>VLOOKUP($B111,三大美股走勢!$A$4:$J$500,10,FALSE)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VLOOKUP($B112,三大美股走勢!$A$4:$J$500,4,FALSE)</f>
        <v>0</v>
      </c>
      <c r="AE112" s="36">
        <f>VLOOKUP($B112,三大美股走勢!$A$4:$J$500,7,FALSE)</f>
        <v>0</v>
      </c>
      <c r="AF112" s="36">
        <f>VLOOKUP($B112,三大美股走勢!$A$4:$J$500,10,FALSE)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VLOOKUP($B113,三大美股走勢!$A$4:$J$500,4,FALSE)</f>
        <v>0</v>
      </c>
      <c r="AE113" s="36">
        <f>VLOOKUP($B113,三大美股走勢!$A$4:$J$500,7,FALSE)</f>
        <v>0</v>
      </c>
      <c r="AF113" s="36">
        <f>VLOOKUP($B113,三大美股走勢!$A$4:$J$500,10,FALSE)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VLOOKUP($B114,三大美股走勢!$A$4:$J$500,4,FALSE)</f>
        <v>0</v>
      </c>
      <c r="AE114" s="36">
        <f>VLOOKUP($B114,三大美股走勢!$A$4:$J$500,7,FALSE)</f>
        <v>0</v>
      </c>
      <c r="AF114" s="36">
        <f>VLOOKUP($B114,三大美股走勢!$A$4:$J$500,10,FALSE)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VLOOKUP($B115,三大美股走勢!$A$4:$J$500,4,FALSE)</f>
        <v>0</v>
      </c>
      <c r="AE115" s="36">
        <f>VLOOKUP($B115,三大美股走勢!$A$4:$J$500,7,FALSE)</f>
        <v>0</v>
      </c>
      <c r="AF115" s="36">
        <f>VLOOKUP($B115,三大美股走勢!$A$4:$J$500,10,FALSE)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VLOOKUP($B116,三大美股走勢!$A$4:$J$500,4,FALSE)</f>
        <v>0</v>
      </c>
      <c r="AE116" s="36">
        <f>VLOOKUP($B116,三大美股走勢!$A$4:$J$500,7,FALSE)</f>
        <v>0</v>
      </c>
      <c r="AF116" s="36">
        <f>VLOOKUP($B116,三大美股走勢!$A$4:$J$500,10,FALSE)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VLOOKUP($B117,三大美股走勢!$A$4:$J$500,4,FALSE)</f>
        <v>0</v>
      </c>
      <c r="AE117" s="36">
        <f>VLOOKUP($B117,三大美股走勢!$A$4:$J$500,7,FALSE)</f>
        <v>0</v>
      </c>
      <c r="AF117" s="36">
        <f>VLOOKUP($B117,三大美股走勢!$A$4:$J$500,10,FALSE)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VLOOKUP($B118,三大美股走勢!$A$4:$J$500,4,FALSE)</f>
        <v>0</v>
      </c>
      <c r="AE118" s="36">
        <f>VLOOKUP($B118,三大美股走勢!$A$4:$J$500,7,FALSE)</f>
        <v>0</v>
      </c>
      <c r="AF118" s="36">
        <f>VLOOKUP($B118,三大美股走勢!$A$4:$J$500,10,FALSE)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VLOOKUP($B119,三大美股走勢!$A$4:$J$500,4,FALSE)</f>
        <v>0</v>
      </c>
      <c r="AE119" s="36">
        <f>VLOOKUP($B119,三大美股走勢!$A$4:$J$500,7,FALSE)</f>
        <v>0</v>
      </c>
      <c r="AF119" s="36">
        <f>VLOOKUP($B119,三大美股走勢!$A$4:$J$500,10,FALSE)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VLOOKUP($B120,三大美股走勢!$A$4:$J$500,4,FALSE)</f>
        <v>0</v>
      </c>
      <c r="AE120" s="36">
        <f>VLOOKUP($B120,三大美股走勢!$A$4:$J$500,7,FALSE)</f>
        <v>0</v>
      </c>
      <c r="AF120" s="36">
        <f>VLOOKUP($B120,三大美股走勢!$A$4:$J$500,10,FALSE)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VLOOKUP($B121,三大美股走勢!$A$4:$J$500,4,FALSE)</f>
        <v>0</v>
      </c>
      <c r="AE121" s="36">
        <f>VLOOKUP($B121,三大美股走勢!$A$4:$J$500,7,FALSE)</f>
        <v>0</v>
      </c>
      <c r="AF121" s="36">
        <f>VLOOKUP($B121,三大美股走勢!$A$4:$J$500,10,FALSE)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VLOOKUP($B122,三大美股走勢!$A$4:$J$500,4,FALSE)</f>
        <v>0</v>
      </c>
      <c r="AE122" s="36">
        <f>VLOOKUP($B122,三大美股走勢!$A$4:$J$500,7,FALSE)</f>
        <v>0</v>
      </c>
      <c r="AF122" s="36">
        <f>VLOOKUP($B122,三大美股走勢!$A$4:$J$500,10,FALSE)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VLOOKUP($B123,三大美股走勢!$A$4:$J$500,4,FALSE)</f>
        <v>0</v>
      </c>
      <c r="AE123" s="36">
        <f>VLOOKUP($B123,三大美股走勢!$A$4:$J$500,7,FALSE)</f>
        <v>0</v>
      </c>
      <c r="AF123" s="36">
        <f>VLOOKUP($B123,三大美股走勢!$A$4:$J$500,10,FALSE)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VLOOKUP($B124,三大美股走勢!$A$4:$J$500,4,FALSE)</f>
        <v>0</v>
      </c>
      <c r="AE124" s="36">
        <f>VLOOKUP($B124,三大美股走勢!$A$4:$J$500,7,FALSE)</f>
        <v>0</v>
      </c>
      <c r="AF124" s="36">
        <f>VLOOKUP($B124,三大美股走勢!$A$4:$J$500,10,FALSE)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VLOOKUP($B125,三大美股走勢!$A$4:$J$500,4,FALSE)</f>
        <v>0</v>
      </c>
      <c r="AE125" s="36">
        <f>VLOOKUP($B125,三大美股走勢!$A$4:$J$500,7,FALSE)</f>
        <v>0</v>
      </c>
      <c r="AF125" s="36">
        <f>VLOOKUP($B125,三大美股走勢!$A$4:$J$500,10,FALSE)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VLOOKUP($B126,三大美股走勢!$A$4:$J$500,4,FALSE)</f>
        <v>0</v>
      </c>
      <c r="AE126" s="36">
        <f>VLOOKUP($B126,三大美股走勢!$A$4:$J$500,7,FALSE)</f>
        <v>0</v>
      </c>
      <c r="AF126" s="36">
        <f>VLOOKUP($B126,三大美股走勢!$A$4:$J$500,10,FALSE)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VLOOKUP($B127,三大美股走勢!$A$4:$J$500,4,FALSE)</f>
        <v>0</v>
      </c>
      <c r="AE127" s="36">
        <f>VLOOKUP($B127,三大美股走勢!$A$4:$J$500,7,FALSE)</f>
        <v>0</v>
      </c>
      <c r="AF127" s="36">
        <f>VLOOKUP($B127,三大美股走勢!$A$4:$J$500,10,FALSE)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VLOOKUP($B128,三大美股走勢!$A$4:$J$500,4,FALSE)</f>
        <v>0</v>
      </c>
      <c r="AE128" s="36">
        <f>VLOOKUP($B128,三大美股走勢!$A$4:$J$500,7,FALSE)</f>
        <v>0</v>
      </c>
      <c r="AF128" s="36">
        <f>VLOOKUP($B128,三大美股走勢!$A$4:$J$500,10,FALSE)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VLOOKUP($B129,三大美股走勢!$A$4:$J$500,4,FALSE)</f>
        <v>0</v>
      </c>
      <c r="AE129" s="36">
        <f>VLOOKUP($B129,三大美股走勢!$A$4:$J$500,7,FALSE)</f>
        <v>0</v>
      </c>
      <c r="AF129" s="36">
        <f>VLOOKUP($B129,三大美股走勢!$A$4:$J$500,10,FALSE)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VLOOKUP($B130,三大美股走勢!$A$4:$J$500,4,FALSE)</f>
        <v>0</v>
      </c>
      <c r="AE130" s="36">
        <f>VLOOKUP($B130,三大美股走勢!$A$4:$J$500,7,FALSE)</f>
        <v>0</v>
      </c>
      <c r="AF130" s="36">
        <f>VLOOKUP($B130,三大美股走勢!$A$4:$J$500,10,FALSE)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VLOOKUP($B131,三大美股走勢!$A$4:$J$500,4,FALSE)</f>
        <v>0</v>
      </c>
      <c r="AE131" s="36">
        <f>VLOOKUP($B131,三大美股走勢!$A$4:$J$500,7,FALSE)</f>
        <v>0</v>
      </c>
      <c r="AF131" s="36">
        <f>VLOOKUP($B131,三大美股走勢!$A$4:$J$500,10,FALSE)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VLOOKUP($B132,三大美股走勢!$A$4:$J$500,4,FALSE)</f>
        <v>0</v>
      </c>
      <c r="AE132" s="36">
        <f>VLOOKUP($B132,三大美股走勢!$A$4:$J$500,7,FALSE)</f>
        <v>0</v>
      </c>
      <c r="AF132" s="36">
        <f>VLOOKUP($B132,三大美股走勢!$A$4:$J$500,10,FALSE)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VLOOKUP($B133,三大美股走勢!$A$4:$J$500,4,FALSE)</f>
        <v>0</v>
      </c>
      <c r="AE133" s="36">
        <f>VLOOKUP($B133,三大美股走勢!$A$4:$J$500,7,FALSE)</f>
        <v>0</v>
      </c>
      <c r="AF133" s="36">
        <f>VLOOKUP($B133,三大美股走勢!$A$4:$J$500,10,FALSE)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VLOOKUP($B134,三大美股走勢!$A$4:$J$500,4,FALSE)</f>
        <v>0</v>
      </c>
      <c r="AE134" s="36">
        <f>VLOOKUP($B134,三大美股走勢!$A$4:$J$500,7,FALSE)</f>
        <v>0</v>
      </c>
      <c r="AF134" s="36">
        <f>VLOOKUP($B134,三大美股走勢!$A$4:$J$500,10,FALSE)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VLOOKUP($B135,三大美股走勢!$A$4:$J$500,4,FALSE)</f>
        <v>0</v>
      </c>
      <c r="AE135" s="36">
        <f>VLOOKUP($B135,三大美股走勢!$A$4:$J$500,7,FALSE)</f>
        <v>0</v>
      </c>
      <c r="AF135" s="36">
        <f>VLOOKUP($B135,三大美股走勢!$A$4:$J$500,10,FALSE)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VLOOKUP($B136,三大美股走勢!$A$4:$J$500,4,FALSE)</f>
        <v>0</v>
      </c>
      <c r="AE136" s="36">
        <f>VLOOKUP($B136,三大美股走勢!$A$4:$J$500,7,FALSE)</f>
        <v>0</v>
      </c>
      <c r="AF136" s="36">
        <f>VLOOKUP($B136,三大美股走勢!$A$4:$J$500,10,FALSE)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VLOOKUP($B137,三大美股走勢!$A$4:$J$500,4,FALSE)</f>
        <v>0</v>
      </c>
      <c r="AE137" s="36">
        <f>VLOOKUP($B137,三大美股走勢!$A$4:$J$500,7,FALSE)</f>
        <v>0</v>
      </c>
      <c r="AF137" s="36">
        <f>VLOOKUP($B137,三大美股走勢!$A$4:$J$500,10,FALSE)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VLOOKUP($B138,三大美股走勢!$A$4:$J$500,4,FALSE)</f>
        <v>0</v>
      </c>
      <c r="AE138" s="36">
        <f>VLOOKUP($B138,三大美股走勢!$A$4:$J$500,7,FALSE)</f>
        <v>0</v>
      </c>
      <c r="AF138" s="36">
        <f>VLOOKUP($B138,三大美股走勢!$A$4:$J$500,10,FALSE)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VLOOKUP($B139,三大美股走勢!$A$4:$J$500,4,FALSE)</f>
        <v>0</v>
      </c>
      <c r="AE139" s="36">
        <f>VLOOKUP($B139,三大美股走勢!$A$4:$J$500,7,FALSE)</f>
        <v>0</v>
      </c>
      <c r="AF139" s="36">
        <f>VLOOKUP($B139,三大美股走勢!$A$4:$J$500,10,FALSE)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VLOOKUP($B140,三大美股走勢!$A$4:$J$500,4,FALSE)</f>
        <v>0</v>
      </c>
      <c r="AE140" s="36">
        <f>VLOOKUP($B140,三大美股走勢!$A$4:$J$500,7,FALSE)</f>
        <v>0</v>
      </c>
      <c r="AF140" s="36">
        <f>VLOOKUP($B140,三大美股走勢!$A$4:$J$500,10,FALSE)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VLOOKUP($B141,三大美股走勢!$A$4:$J$500,4,FALSE)</f>
        <v>0</v>
      </c>
      <c r="AE141" s="36">
        <f>VLOOKUP($B141,三大美股走勢!$A$4:$J$500,7,FALSE)</f>
        <v>0</v>
      </c>
      <c r="AF141" s="36">
        <f>VLOOKUP($B141,三大美股走勢!$A$4:$J$500,10,FALSE)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VLOOKUP($B142,三大美股走勢!$A$4:$J$500,4,FALSE)</f>
        <v>0</v>
      </c>
      <c r="AE142" s="36">
        <f>VLOOKUP($B142,三大美股走勢!$A$4:$J$500,7,FALSE)</f>
        <v>0</v>
      </c>
      <c r="AF142" s="36">
        <f>VLOOKUP($B142,三大美股走勢!$A$4:$J$500,10,FALSE)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VLOOKUP($B143,三大美股走勢!$A$4:$J$500,4,FALSE)</f>
        <v>0</v>
      </c>
      <c r="AE143" s="36">
        <f>VLOOKUP($B143,三大美股走勢!$A$4:$J$500,7,FALSE)</f>
        <v>0</v>
      </c>
      <c r="AF143" s="36">
        <f>VLOOKUP($B143,三大美股走勢!$A$4:$J$500,10,FALSE)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VLOOKUP($B144,三大美股走勢!$A$4:$J$500,4,FALSE)</f>
        <v>0</v>
      </c>
      <c r="AE144" s="36">
        <f>VLOOKUP($B144,三大美股走勢!$A$4:$J$500,7,FALSE)</f>
        <v>0</v>
      </c>
      <c r="AF144" s="36">
        <f>VLOOKUP($B144,三大美股走勢!$A$4:$J$500,10,FALSE)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VLOOKUP($B145,三大美股走勢!$A$4:$J$500,4,FALSE)</f>
        <v>0</v>
      </c>
      <c r="AE145" s="36">
        <f>VLOOKUP($B145,三大美股走勢!$A$4:$J$500,7,FALSE)</f>
        <v>0</v>
      </c>
      <c r="AF145" s="36">
        <f>VLOOKUP($B145,三大美股走勢!$A$4:$J$500,10,FALSE)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VLOOKUP($B146,三大美股走勢!$A$4:$J$500,4,FALSE)</f>
        <v>0</v>
      </c>
      <c r="AE146" s="36">
        <f>VLOOKUP($B146,三大美股走勢!$A$4:$J$500,7,FALSE)</f>
        <v>0</v>
      </c>
      <c r="AF146" s="36">
        <f>VLOOKUP($B146,三大美股走勢!$A$4:$J$500,10,FALSE)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VLOOKUP($B147,三大美股走勢!$A$4:$J$500,4,FALSE)</f>
        <v>0</v>
      </c>
      <c r="AE147" s="36">
        <f>VLOOKUP($B147,三大美股走勢!$A$4:$J$500,7,FALSE)</f>
        <v>0</v>
      </c>
      <c r="AF147" s="36">
        <f>VLOOKUP($B147,三大美股走勢!$A$4:$J$500,10,FALSE)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VLOOKUP($B148,三大美股走勢!$A$4:$J$500,4,FALSE)</f>
        <v>0</v>
      </c>
      <c r="AE148" s="36">
        <f>VLOOKUP($B148,三大美股走勢!$A$4:$J$500,7,FALSE)</f>
        <v>0</v>
      </c>
      <c r="AF148" s="36">
        <f>VLOOKUP($B148,三大美股走勢!$A$4:$J$500,10,FALSE)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VLOOKUP($B149,三大美股走勢!$A$4:$J$500,4,FALSE)</f>
        <v>0</v>
      </c>
      <c r="AE149" s="36">
        <f>VLOOKUP($B149,三大美股走勢!$A$4:$J$500,7,FALSE)</f>
        <v>0</v>
      </c>
      <c r="AF149" s="36">
        <f>VLOOKUP($B149,三大美股走勢!$A$4:$J$500,10,FALSE)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VLOOKUP($B150,三大美股走勢!$A$4:$J$500,4,FALSE)</f>
        <v>0</v>
      </c>
      <c r="AE150" s="36">
        <f>VLOOKUP($B150,三大美股走勢!$A$4:$J$500,7,FALSE)</f>
        <v>0</v>
      </c>
      <c r="AF150" s="36">
        <f>VLOOKUP($B150,三大美股走勢!$A$4:$J$500,10,FALSE)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VLOOKUP($B151,三大美股走勢!$A$4:$J$500,4,FALSE)</f>
        <v>0</v>
      </c>
      <c r="AE151" s="36">
        <f>VLOOKUP($B151,三大美股走勢!$A$4:$J$500,7,FALSE)</f>
        <v>0</v>
      </c>
      <c r="AF151" s="36">
        <f>VLOOKUP($B151,三大美股走勢!$A$4:$J$500,10,FALSE)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VLOOKUP($B152,三大美股走勢!$A$4:$J$500,4,FALSE)</f>
        <v>0</v>
      </c>
      <c r="AE152" s="36">
        <f>VLOOKUP($B152,三大美股走勢!$A$4:$J$500,7,FALSE)</f>
        <v>0</v>
      </c>
      <c r="AF152" s="36">
        <f>VLOOKUP($B152,三大美股走勢!$A$4:$J$500,10,FALSE)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VLOOKUP($B153,三大美股走勢!$A$4:$J$500,4,FALSE)</f>
        <v>0</v>
      </c>
      <c r="AE153" s="36">
        <f>VLOOKUP($B153,三大美股走勢!$A$4:$J$500,7,FALSE)</f>
        <v>0</v>
      </c>
      <c r="AF153" s="36">
        <f>VLOOKUP($B153,三大美股走勢!$A$4:$J$500,10,FALSE)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VLOOKUP($B154,三大美股走勢!$A$4:$J$500,4,FALSE)</f>
        <v>0</v>
      </c>
      <c r="AE154" s="36">
        <f>VLOOKUP($B154,三大美股走勢!$A$4:$J$500,7,FALSE)</f>
        <v>0</v>
      </c>
      <c r="AF154" s="36">
        <f>VLOOKUP($B154,三大美股走勢!$A$4:$J$500,10,FALSE)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VLOOKUP($B155,三大美股走勢!$A$4:$J$500,4,FALSE)</f>
        <v>0</v>
      </c>
      <c r="AE155" s="36">
        <f>VLOOKUP($B155,三大美股走勢!$A$4:$J$500,7,FALSE)</f>
        <v>0</v>
      </c>
      <c r="AF155" s="36">
        <f>VLOOKUP($B155,三大美股走勢!$A$4:$J$500,10,FALSE)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VLOOKUP($B156,三大美股走勢!$A$4:$J$500,4,FALSE)</f>
        <v>0</v>
      </c>
      <c r="AE156" s="36">
        <f>VLOOKUP($B156,三大美股走勢!$A$4:$J$500,7,FALSE)</f>
        <v>0</v>
      </c>
      <c r="AF156" s="36">
        <f>VLOOKUP($B156,三大美股走勢!$A$4:$J$500,10,FALSE)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VLOOKUP($B157,三大美股走勢!$A$4:$J$500,4,FALSE)</f>
        <v>0</v>
      </c>
      <c r="AE157" s="36">
        <f>VLOOKUP($B157,三大美股走勢!$A$4:$J$500,7,FALSE)</f>
        <v>0</v>
      </c>
      <c r="AF157" s="36">
        <f>VLOOKUP($B157,三大美股走勢!$A$4:$J$500,10,FALSE)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VLOOKUP($B158,三大美股走勢!$A$4:$J$500,4,FALSE)</f>
        <v>0</v>
      </c>
      <c r="AE158" s="36">
        <f>VLOOKUP($B158,三大美股走勢!$A$4:$J$500,7,FALSE)</f>
        <v>0</v>
      </c>
      <c r="AF158" s="36">
        <f>VLOOKUP($B158,三大美股走勢!$A$4:$J$500,10,FALSE)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VLOOKUP($B159,三大美股走勢!$A$4:$J$500,4,FALSE)</f>
        <v>0</v>
      </c>
      <c r="AE159" s="36">
        <f>VLOOKUP($B159,三大美股走勢!$A$4:$J$500,7,FALSE)</f>
        <v>0</v>
      </c>
      <c r="AF159" s="36">
        <f>VLOOKUP($B159,三大美股走勢!$A$4:$J$500,10,FALSE)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VLOOKUP($B160,三大美股走勢!$A$4:$J$500,4,FALSE)</f>
        <v>0</v>
      </c>
      <c r="AE160" s="36">
        <f>VLOOKUP($B160,三大美股走勢!$A$4:$J$500,7,FALSE)</f>
        <v>0</v>
      </c>
      <c r="AF160" s="36">
        <f>VLOOKUP($B160,三大美股走勢!$A$4:$J$500,10,FALSE)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VLOOKUP($B161,三大美股走勢!$A$4:$J$500,4,FALSE)</f>
        <v>0</v>
      </c>
      <c r="AE161" s="36">
        <f>VLOOKUP($B161,三大美股走勢!$A$4:$J$500,7,FALSE)</f>
        <v>0</v>
      </c>
      <c r="AF161" s="36">
        <f>VLOOKUP($B161,三大美股走勢!$A$4:$J$500,10,FALSE)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VLOOKUP($B162,三大美股走勢!$A$4:$J$500,4,FALSE)</f>
        <v>0</v>
      </c>
      <c r="AE162" s="36">
        <f>VLOOKUP($B162,三大美股走勢!$A$4:$J$500,7,FALSE)</f>
        <v>0</v>
      </c>
      <c r="AF162" s="36">
        <f>VLOOKUP($B162,三大美股走勢!$A$4:$J$500,10,FALSE)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VLOOKUP($B163,三大美股走勢!$A$4:$J$500,4,FALSE)</f>
        <v>0</v>
      </c>
      <c r="AE163" s="36">
        <f>VLOOKUP($B163,三大美股走勢!$A$4:$J$500,7,FALSE)</f>
        <v>0</v>
      </c>
      <c r="AF163" s="36">
        <f>VLOOKUP($B163,三大美股走勢!$A$4:$J$500,10,FALSE)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VLOOKUP($B164,三大美股走勢!$A$4:$J$500,4,FALSE)</f>
        <v>0</v>
      </c>
      <c r="AE164" s="36">
        <f>VLOOKUP($B164,三大美股走勢!$A$4:$J$500,7,FALSE)</f>
        <v>0</v>
      </c>
      <c r="AF164" s="36">
        <f>VLOOKUP($B164,三大美股走勢!$A$4:$J$500,10,FALSE)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VLOOKUP($B165,三大美股走勢!$A$4:$J$500,4,FALSE)</f>
        <v>0</v>
      </c>
      <c r="AE165" s="36">
        <f>VLOOKUP($B165,三大美股走勢!$A$4:$J$500,7,FALSE)</f>
        <v>0</v>
      </c>
      <c r="AF165" s="36">
        <f>VLOOKUP($B165,三大美股走勢!$A$4:$J$500,10,FALSE)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VLOOKUP($B166,三大美股走勢!$A$4:$J$500,4,FALSE)</f>
        <v>0</v>
      </c>
      <c r="AE166" s="36">
        <f>VLOOKUP($B166,三大美股走勢!$A$4:$J$500,7,FALSE)</f>
        <v>0</v>
      </c>
      <c r="AF166" s="36">
        <f>VLOOKUP($B166,三大美股走勢!$A$4:$J$500,10,FALSE)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VLOOKUP($B167,三大美股走勢!$A$4:$J$500,4,FALSE)</f>
        <v>0</v>
      </c>
      <c r="AE167" s="36">
        <f>VLOOKUP($B167,三大美股走勢!$A$4:$J$500,7,FALSE)</f>
        <v>0</v>
      </c>
      <c r="AF167" s="36">
        <f>VLOOKUP($B167,三大美股走勢!$A$4:$J$500,10,FALSE)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VLOOKUP($B168,三大美股走勢!$A$4:$J$500,4,FALSE)</f>
        <v>0</v>
      </c>
      <c r="AE168" s="36">
        <f>VLOOKUP($B168,三大美股走勢!$A$4:$J$500,7,FALSE)</f>
        <v>0</v>
      </c>
      <c r="AF168" s="36">
        <f>VLOOKUP($B168,三大美股走勢!$A$4:$J$500,10,FALSE)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VLOOKUP($B169,三大美股走勢!$A$4:$J$500,4,FALSE)</f>
        <v>0</v>
      </c>
      <c r="AE169" s="36">
        <f>VLOOKUP($B169,三大美股走勢!$A$4:$J$500,7,FALSE)</f>
        <v>0</v>
      </c>
      <c r="AF169" s="36">
        <f>VLOOKUP($B169,三大美股走勢!$A$4:$J$500,10,FALSE)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VLOOKUP($B170,三大美股走勢!$A$4:$J$500,4,FALSE)</f>
        <v>0</v>
      </c>
      <c r="AE170" s="36">
        <f>VLOOKUP($B170,三大美股走勢!$A$4:$J$500,7,FALSE)</f>
        <v>0</v>
      </c>
      <c r="AF170" s="36">
        <f>VLOOKUP($B170,三大美股走勢!$A$4:$J$500,10,FALSE)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VLOOKUP($B171,三大美股走勢!$A$4:$J$500,4,FALSE)</f>
        <v>0</v>
      </c>
      <c r="AE171" s="36">
        <f>VLOOKUP($B171,三大美股走勢!$A$4:$J$500,7,FALSE)</f>
        <v>0</v>
      </c>
      <c r="AF171" s="36">
        <f>VLOOKUP($B171,三大美股走勢!$A$4:$J$500,10,FALSE)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VLOOKUP($B172,三大美股走勢!$A$4:$J$500,4,FALSE)</f>
        <v>0</v>
      </c>
      <c r="AE172" s="36">
        <f>VLOOKUP($B172,三大美股走勢!$A$4:$J$500,7,FALSE)</f>
        <v>0</v>
      </c>
      <c r="AF172" s="36">
        <f>VLOOKUP($B172,三大美股走勢!$A$4:$J$500,10,FALSE)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VLOOKUP($B173,三大美股走勢!$A$4:$J$500,4,FALSE)</f>
        <v>0</v>
      </c>
      <c r="AE173" s="36">
        <f>VLOOKUP($B173,三大美股走勢!$A$4:$J$500,7,FALSE)</f>
        <v>0</v>
      </c>
      <c r="AF173" s="36">
        <f>VLOOKUP($B173,三大美股走勢!$A$4:$J$500,10,FALSE)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VLOOKUP($B174,三大美股走勢!$A$4:$J$500,4,FALSE)</f>
        <v>0</v>
      </c>
      <c r="AE174" s="36">
        <f>VLOOKUP($B174,三大美股走勢!$A$4:$J$500,7,FALSE)</f>
        <v>0</v>
      </c>
      <c r="AF174" s="36">
        <f>VLOOKUP($B174,三大美股走勢!$A$4:$J$500,10,FALSE)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VLOOKUP($B175,三大美股走勢!$A$4:$J$500,4,FALSE)</f>
        <v>0</v>
      </c>
      <c r="AE175" s="36">
        <f>VLOOKUP($B175,三大美股走勢!$A$4:$J$500,7,FALSE)</f>
        <v>0</v>
      </c>
      <c r="AF175" s="36">
        <f>VLOOKUP($B175,三大美股走勢!$A$4:$J$500,10,FALSE)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VLOOKUP($B176,三大美股走勢!$A$4:$J$500,4,FALSE)</f>
        <v>0</v>
      </c>
      <c r="AE176" s="36">
        <f>VLOOKUP($B176,三大美股走勢!$A$4:$J$500,7,FALSE)</f>
        <v>0</v>
      </c>
      <c r="AF176" s="36">
        <f>VLOOKUP($B176,三大美股走勢!$A$4:$J$500,10,FALSE)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VLOOKUP($B177,三大美股走勢!$A$4:$J$500,4,FALSE)</f>
        <v>0</v>
      </c>
      <c r="AE177" s="36">
        <f>VLOOKUP($B177,三大美股走勢!$A$4:$J$500,7,FALSE)</f>
        <v>0</v>
      </c>
      <c r="AF177" s="36">
        <f>VLOOKUP($B177,三大美股走勢!$A$4:$J$500,10,FALSE)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VLOOKUP($B178,三大美股走勢!$A$4:$J$500,4,FALSE)</f>
        <v>0</v>
      </c>
      <c r="AE178" s="36">
        <f>VLOOKUP($B178,三大美股走勢!$A$4:$J$500,7,FALSE)</f>
        <v>0</v>
      </c>
      <c r="AF178" s="36">
        <f>VLOOKUP($B178,三大美股走勢!$A$4:$J$500,10,FALSE)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VLOOKUP($B179,三大美股走勢!$A$4:$J$500,4,FALSE)</f>
        <v>0</v>
      </c>
      <c r="AE179" s="36">
        <f>VLOOKUP($B179,三大美股走勢!$A$4:$J$500,7,FALSE)</f>
        <v>0</v>
      </c>
      <c r="AF179" s="36">
        <f>VLOOKUP($B179,三大美股走勢!$A$4:$J$500,10,FALSE)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VLOOKUP($B180,三大美股走勢!$A$4:$J$500,4,FALSE)</f>
        <v>0</v>
      </c>
      <c r="AE180" s="36">
        <f>VLOOKUP($B180,三大美股走勢!$A$4:$J$500,7,FALSE)</f>
        <v>0</v>
      </c>
      <c r="AF180" s="36">
        <f>VLOOKUP($B180,三大美股走勢!$A$4:$J$500,10,FALSE)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VLOOKUP($B181,三大美股走勢!$A$4:$J$500,4,FALSE)</f>
        <v>0</v>
      </c>
      <c r="AE181" s="36">
        <f>VLOOKUP($B181,三大美股走勢!$A$4:$J$500,7,FALSE)</f>
        <v>0</v>
      </c>
      <c r="AF181" s="36">
        <f>VLOOKUP($B181,三大美股走勢!$A$4:$J$500,10,FALSE)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VLOOKUP($B182,三大美股走勢!$A$4:$J$500,4,FALSE)</f>
        <v>0</v>
      </c>
      <c r="AE182" s="36">
        <f>VLOOKUP($B182,三大美股走勢!$A$4:$J$500,7,FALSE)</f>
        <v>0</v>
      </c>
      <c r="AF182" s="36">
        <f>VLOOKUP($B182,三大美股走勢!$A$4:$J$500,10,FALSE)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VLOOKUP($B183,三大美股走勢!$A$4:$J$500,4,FALSE)</f>
        <v>0</v>
      </c>
      <c r="AE183" s="36">
        <f>VLOOKUP($B183,三大美股走勢!$A$4:$J$500,7,FALSE)</f>
        <v>0</v>
      </c>
      <c r="AF183" s="36">
        <f>VLOOKUP($B183,三大美股走勢!$A$4:$J$500,10,FALSE)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VLOOKUP($B184,三大美股走勢!$A$4:$J$500,4,FALSE)</f>
        <v>0</v>
      </c>
      <c r="AE184" s="36">
        <f>VLOOKUP($B184,三大美股走勢!$A$4:$J$500,7,FALSE)</f>
        <v>0</v>
      </c>
      <c r="AF184" s="36">
        <f>VLOOKUP($B184,三大美股走勢!$A$4:$J$500,10,FALSE)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VLOOKUP($B185,三大美股走勢!$A$4:$J$500,4,FALSE)</f>
        <v>0</v>
      </c>
      <c r="AE185" s="36">
        <f>VLOOKUP($B185,三大美股走勢!$A$4:$J$500,7,FALSE)</f>
        <v>0</v>
      </c>
      <c r="AF185" s="36">
        <f>VLOOKUP($B185,三大美股走勢!$A$4:$J$500,10,FALSE)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VLOOKUP($B186,三大美股走勢!$A$4:$J$500,4,FALSE)</f>
        <v>0</v>
      </c>
      <c r="AE186" s="36">
        <f>VLOOKUP($B186,三大美股走勢!$A$4:$J$500,7,FALSE)</f>
        <v>0</v>
      </c>
      <c r="AF186" s="36">
        <f>VLOOKUP($B186,三大美股走勢!$A$4:$J$500,10,FALSE)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VLOOKUP($B187,三大美股走勢!$A$4:$J$500,4,FALSE)</f>
        <v>0</v>
      </c>
      <c r="AE187" s="36">
        <f>VLOOKUP($B187,三大美股走勢!$A$4:$J$500,7,FALSE)</f>
        <v>0</v>
      </c>
      <c r="AF187" s="36">
        <f>VLOOKUP($B187,三大美股走勢!$A$4:$J$500,10,FALSE)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VLOOKUP($B188,三大美股走勢!$A$4:$J$500,4,FALSE)</f>
        <v>0</v>
      </c>
      <c r="AE188" s="36">
        <f>VLOOKUP($B188,三大美股走勢!$A$4:$J$500,7,FALSE)</f>
        <v>0</v>
      </c>
      <c r="AF188" s="36">
        <f>VLOOKUP($B188,三大美股走勢!$A$4:$J$500,10,FALSE)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VLOOKUP($B189,三大美股走勢!$A$4:$J$500,4,FALSE)</f>
        <v>0</v>
      </c>
      <c r="AE189" s="36">
        <f>VLOOKUP($B189,三大美股走勢!$A$4:$J$500,7,FALSE)</f>
        <v>0</v>
      </c>
      <c r="AF189" s="36">
        <f>VLOOKUP($B189,三大美股走勢!$A$4:$J$500,10,FALSE)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VLOOKUP($B190,三大美股走勢!$A$4:$J$500,4,FALSE)</f>
        <v>0</v>
      </c>
      <c r="AE190" s="36">
        <f>VLOOKUP($B190,三大美股走勢!$A$4:$J$500,7,FALSE)</f>
        <v>0</v>
      </c>
      <c r="AF190" s="36">
        <f>VLOOKUP($B190,三大美股走勢!$A$4:$J$500,10,FALSE)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VLOOKUP($B191,三大美股走勢!$A$4:$J$500,4,FALSE)</f>
        <v>0</v>
      </c>
      <c r="AE191" s="36">
        <f>VLOOKUP($B191,三大美股走勢!$A$4:$J$500,7,FALSE)</f>
        <v>0</v>
      </c>
      <c r="AF191" s="36">
        <f>VLOOKUP($B191,三大美股走勢!$A$4:$J$500,10,FALSE)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VLOOKUP($B192,三大美股走勢!$A$4:$J$500,4,FALSE)</f>
        <v>0</v>
      </c>
      <c r="AE192" s="36">
        <f>VLOOKUP($B192,三大美股走勢!$A$4:$J$500,7,FALSE)</f>
        <v>0</v>
      </c>
      <c r="AF192" s="36">
        <f>VLOOKUP($B192,三大美股走勢!$A$4:$J$500,10,FALSE)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VLOOKUP($B193,三大美股走勢!$A$4:$J$500,4,FALSE)</f>
        <v>0</v>
      </c>
      <c r="AE193" s="36">
        <f>VLOOKUP($B193,三大美股走勢!$A$4:$J$500,7,FALSE)</f>
        <v>0</v>
      </c>
      <c r="AF193" s="36">
        <f>VLOOKUP($B193,三大美股走勢!$A$4:$J$500,10,FALSE)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VLOOKUP($B194,三大美股走勢!$A$4:$J$500,4,FALSE)</f>
        <v>0</v>
      </c>
      <c r="AE194" s="36">
        <f>VLOOKUP($B194,三大美股走勢!$A$4:$J$500,7,FALSE)</f>
        <v>0</v>
      </c>
      <c r="AF194" s="36">
        <f>VLOOKUP($B194,三大美股走勢!$A$4:$J$500,10,FALSE)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VLOOKUP($B195,三大美股走勢!$A$4:$J$500,4,FALSE)</f>
        <v>0</v>
      </c>
      <c r="AE195" s="36">
        <f>VLOOKUP($B195,三大美股走勢!$A$4:$J$500,7,FALSE)</f>
        <v>0</v>
      </c>
      <c r="AF195" s="36">
        <f>VLOOKUP($B195,三大美股走勢!$A$4:$J$500,10,FALSE)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VLOOKUP($B196,三大美股走勢!$A$4:$J$500,4,FALSE)</f>
        <v>0</v>
      </c>
      <c r="AE196" s="36">
        <f>VLOOKUP($B196,三大美股走勢!$A$4:$J$500,7,FALSE)</f>
        <v>0</v>
      </c>
      <c r="AF196" s="36">
        <f>VLOOKUP($B196,三大美股走勢!$A$4:$J$500,10,FALSE)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VLOOKUP($B197,三大美股走勢!$A$4:$J$500,4,FALSE)</f>
        <v>0</v>
      </c>
      <c r="AE197" s="36">
        <f>VLOOKUP($B197,三大美股走勢!$A$4:$J$500,7,FALSE)</f>
        <v>0</v>
      </c>
      <c r="AF197" s="36">
        <f>VLOOKUP($B197,三大美股走勢!$A$4:$J$500,10,FALSE)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VLOOKUP($B198,三大美股走勢!$A$4:$J$500,4,FALSE)</f>
        <v>0</v>
      </c>
      <c r="AE198" s="36">
        <f>VLOOKUP($B198,三大美股走勢!$A$4:$J$500,7,FALSE)</f>
        <v>0</v>
      </c>
      <c r="AF198" s="36">
        <f>VLOOKUP($B198,三大美股走勢!$A$4:$J$500,10,FALSE)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VLOOKUP($B199,三大美股走勢!$A$4:$J$500,4,FALSE)</f>
        <v>0</v>
      </c>
      <c r="AE199" s="36">
        <f>VLOOKUP($B199,三大美股走勢!$A$4:$J$500,7,FALSE)</f>
        <v>0</v>
      </c>
      <c r="AF199" s="36">
        <f>VLOOKUP($B199,三大美股走勢!$A$4:$J$500,10,FALSE)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VLOOKUP($B200,三大美股走勢!$A$4:$J$500,4,FALSE)</f>
        <v>0</v>
      </c>
      <c r="AE200" s="36">
        <f>VLOOKUP($B200,三大美股走勢!$A$4:$J$500,7,FALSE)</f>
        <v>0</v>
      </c>
      <c r="AF200" s="36">
        <f>VLOOKUP($B200,三大美股走勢!$A$4:$J$500,10,FALSE)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VLOOKUP($B201,三大美股走勢!$A$4:$J$500,4,FALSE)</f>
        <v>0</v>
      </c>
      <c r="AE201" s="36">
        <f>VLOOKUP($B201,三大美股走勢!$A$4:$J$500,7,FALSE)</f>
        <v>0</v>
      </c>
      <c r="AF201" s="36">
        <f>VLOOKUP($B201,三大美股走勢!$A$4:$J$500,10,FALSE)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VLOOKUP($B202,三大美股走勢!$A$4:$J$500,4,FALSE)</f>
        <v>0</v>
      </c>
      <c r="AE202" s="36">
        <f>VLOOKUP($B202,三大美股走勢!$A$4:$J$500,7,FALSE)</f>
        <v>0</v>
      </c>
      <c r="AF202" s="36">
        <f>VLOOKUP($B202,三大美股走勢!$A$4:$J$500,10,FALSE)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VLOOKUP($B203,三大美股走勢!$A$4:$J$500,4,FALSE)</f>
        <v>0</v>
      </c>
      <c r="AE203" s="36">
        <f>VLOOKUP($B203,三大美股走勢!$A$4:$J$500,7,FALSE)</f>
        <v>0</v>
      </c>
      <c r="AF203" s="36">
        <f>VLOOKUP($B203,三大美股走勢!$A$4:$J$500,10,FALSE)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VLOOKUP($B204,三大美股走勢!$A$4:$J$500,4,FALSE)</f>
        <v>0</v>
      </c>
      <c r="AE204" s="36">
        <f>VLOOKUP($B204,三大美股走勢!$A$4:$J$500,7,FALSE)</f>
        <v>0</v>
      </c>
      <c r="AF204" s="36">
        <f>VLOOKUP($B204,三大美股走勢!$A$4:$J$500,10,FALSE)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VLOOKUP($B205,三大美股走勢!$A$4:$J$500,4,FALSE)</f>
        <v>0</v>
      </c>
      <c r="AE205" s="36">
        <f>VLOOKUP($B205,三大美股走勢!$A$4:$J$500,7,FALSE)</f>
        <v>0</v>
      </c>
      <c r="AF205" s="36">
        <f>VLOOKUP($B205,三大美股走勢!$A$4:$J$500,10,FALSE)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VLOOKUP($B206,三大美股走勢!$A$4:$J$500,4,FALSE)</f>
        <v>0</v>
      </c>
      <c r="AE206" s="36">
        <f>VLOOKUP($B206,三大美股走勢!$A$4:$J$500,7,FALSE)</f>
        <v>0</v>
      </c>
      <c r="AF206" s="36">
        <f>VLOOKUP($B206,三大美股走勢!$A$4:$J$500,10,FALSE)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VLOOKUP($B207,三大美股走勢!$A$4:$J$500,4,FALSE)</f>
        <v>0</v>
      </c>
      <c r="AE207" s="36">
        <f>VLOOKUP($B207,三大美股走勢!$A$4:$J$500,7,FALSE)</f>
        <v>0</v>
      </c>
      <c r="AF207" s="36">
        <f>VLOOKUP($B207,三大美股走勢!$A$4:$J$500,10,FALSE)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VLOOKUP($B208,三大美股走勢!$A$4:$J$500,4,FALSE)</f>
        <v>0</v>
      </c>
      <c r="AE208" s="36">
        <f>VLOOKUP($B208,三大美股走勢!$A$4:$J$500,7,FALSE)</f>
        <v>0</v>
      </c>
      <c r="AF208" s="36">
        <f>VLOOKUP($B208,三大美股走勢!$A$4:$J$500,10,FALSE)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VLOOKUP($B209,三大美股走勢!$A$4:$J$500,4,FALSE)</f>
        <v>0</v>
      </c>
      <c r="AE209" s="36">
        <f>VLOOKUP($B209,三大美股走勢!$A$4:$J$500,7,FALSE)</f>
        <v>0</v>
      </c>
      <c r="AF209" s="36">
        <f>VLOOKUP($B209,三大美股走勢!$A$4:$J$500,10,FALSE)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VLOOKUP($B210,三大美股走勢!$A$4:$J$500,4,FALSE)</f>
        <v>0</v>
      </c>
      <c r="AE210" s="36">
        <f>VLOOKUP($B210,三大美股走勢!$A$4:$J$500,7,FALSE)</f>
        <v>0</v>
      </c>
      <c r="AF210" s="36">
        <f>VLOOKUP($B210,三大美股走勢!$A$4:$J$500,10,FALSE)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VLOOKUP($B211,三大美股走勢!$A$4:$J$500,4,FALSE)</f>
        <v>0</v>
      </c>
      <c r="AE211" s="36">
        <f>VLOOKUP($B211,三大美股走勢!$A$4:$J$500,7,FALSE)</f>
        <v>0</v>
      </c>
      <c r="AF211" s="36">
        <f>VLOOKUP($B211,三大美股走勢!$A$4:$J$500,10,FALSE)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VLOOKUP($B212,三大美股走勢!$A$4:$J$500,4,FALSE)</f>
        <v>0</v>
      </c>
      <c r="AE212" s="36">
        <f>VLOOKUP($B212,三大美股走勢!$A$4:$J$500,7,FALSE)</f>
        <v>0</v>
      </c>
      <c r="AF212" s="36">
        <f>VLOOKUP($B212,三大美股走勢!$A$4:$J$500,10,FALSE)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VLOOKUP($B213,三大美股走勢!$A$4:$J$500,4,FALSE)</f>
        <v>0</v>
      </c>
      <c r="AE213" s="36">
        <f>VLOOKUP($B213,三大美股走勢!$A$4:$J$500,7,FALSE)</f>
        <v>0</v>
      </c>
      <c r="AF213" s="36">
        <f>VLOOKUP($B213,三大美股走勢!$A$4:$J$500,10,FALSE)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VLOOKUP($B214,三大美股走勢!$A$4:$J$500,4,FALSE)</f>
        <v>0</v>
      </c>
      <c r="AE214" s="36">
        <f>VLOOKUP($B214,三大美股走勢!$A$4:$J$500,7,FALSE)</f>
        <v>0</v>
      </c>
      <c r="AF214" s="36">
        <f>VLOOKUP($B214,三大美股走勢!$A$4:$J$500,10,FALSE)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VLOOKUP($B215,三大美股走勢!$A$4:$J$500,4,FALSE)</f>
        <v>0</v>
      </c>
      <c r="AE215" s="36">
        <f>VLOOKUP($B215,三大美股走勢!$A$4:$J$500,7,FALSE)</f>
        <v>0</v>
      </c>
      <c r="AF215" s="36">
        <f>VLOOKUP($B215,三大美股走勢!$A$4:$J$500,10,FALSE)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VLOOKUP($B216,三大美股走勢!$A$4:$J$500,4,FALSE)</f>
        <v>0</v>
      </c>
      <c r="AE216" s="36">
        <f>VLOOKUP($B216,三大美股走勢!$A$4:$J$500,7,FALSE)</f>
        <v>0</v>
      </c>
      <c r="AF216" s="36">
        <f>VLOOKUP($B216,三大美股走勢!$A$4:$J$500,10,FALSE)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VLOOKUP($B217,三大美股走勢!$A$4:$J$500,4,FALSE)</f>
        <v>0</v>
      </c>
      <c r="AE217" s="36">
        <f>VLOOKUP($B217,三大美股走勢!$A$4:$J$500,7,FALSE)</f>
        <v>0</v>
      </c>
      <c r="AF217" s="36">
        <f>VLOOKUP($B217,三大美股走勢!$A$4:$J$500,10,FALSE)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VLOOKUP($B218,三大美股走勢!$A$4:$J$500,4,FALSE)</f>
        <v>0</v>
      </c>
      <c r="AE218" s="36">
        <f>VLOOKUP($B218,三大美股走勢!$A$4:$J$500,7,FALSE)</f>
        <v>0</v>
      </c>
      <c r="AF218" s="36">
        <f>VLOOKUP($B218,三大美股走勢!$A$4:$J$500,10,FALSE)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VLOOKUP($B219,三大美股走勢!$A$4:$J$500,4,FALSE)</f>
        <v>0</v>
      </c>
      <c r="AE219" s="36">
        <f>VLOOKUP($B219,三大美股走勢!$A$4:$J$500,7,FALSE)</f>
        <v>0</v>
      </c>
      <c r="AF219" s="36">
        <f>VLOOKUP($B219,三大美股走勢!$A$4:$J$500,10,FALSE)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VLOOKUP($B220,三大美股走勢!$A$4:$J$500,4,FALSE)</f>
        <v>0</v>
      </c>
      <c r="AE220" s="36">
        <f>VLOOKUP($B220,三大美股走勢!$A$4:$J$500,7,FALSE)</f>
        <v>0</v>
      </c>
      <c r="AF220" s="36">
        <f>VLOOKUP($B220,三大美股走勢!$A$4:$J$500,10,FALSE)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VLOOKUP($B221,三大美股走勢!$A$4:$J$500,4,FALSE)</f>
        <v>0</v>
      </c>
      <c r="AE221" s="36">
        <f>VLOOKUP($B221,三大美股走勢!$A$4:$J$500,7,FALSE)</f>
        <v>0</v>
      </c>
      <c r="AF221" s="36">
        <f>VLOOKUP($B221,三大美股走勢!$A$4:$J$500,10,FALSE)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VLOOKUP($B222,三大美股走勢!$A$4:$J$500,4,FALSE)</f>
        <v>0</v>
      </c>
      <c r="AE222" s="36">
        <f>VLOOKUP($B222,三大美股走勢!$A$4:$J$500,7,FALSE)</f>
        <v>0</v>
      </c>
      <c r="AF222" s="36">
        <f>VLOOKUP($B222,三大美股走勢!$A$4:$J$500,10,FALSE)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VLOOKUP($B223,三大美股走勢!$A$4:$J$500,4,FALSE)</f>
        <v>0</v>
      </c>
      <c r="AE223" s="36">
        <f>VLOOKUP($B223,三大美股走勢!$A$4:$J$500,7,FALSE)</f>
        <v>0</v>
      </c>
      <c r="AF223" s="36">
        <f>VLOOKUP($B223,三大美股走勢!$A$4:$J$500,10,FALSE)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VLOOKUP($B224,三大美股走勢!$A$4:$J$500,4,FALSE)</f>
        <v>0</v>
      </c>
      <c r="AE224" s="36">
        <f>VLOOKUP($B224,三大美股走勢!$A$4:$J$500,7,FALSE)</f>
        <v>0</v>
      </c>
      <c r="AF224" s="36">
        <f>VLOOKUP($B224,三大美股走勢!$A$4:$J$500,10,FALSE)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VLOOKUP($B225,三大美股走勢!$A$4:$J$500,4,FALSE)</f>
        <v>0</v>
      </c>
      <c r="AE225" s="36">
        <f>VLOOKUP($B225,三大美股走勢!$A$4:$J$500,7,FALSE)</f>
        <v>0</v>
      </c>
      <c r="AF225" s="36">
        <f>VLOOKUP($B225,三大美股走勢!$A$4:$J$500,10,FALSE)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VLOOKUP($B226,三大美股走勢!$A$4:$J$500,4,FALSE)</f>
        <v>0</v>
      </c>
      <c r="AE226" s="36">
        <f>VLOOKUP($B226,三大美股走勢!$A$4:$J$500,7,FALSE)</f>
        <v>0</v>
      </c>
      <c r="AF226" s="36">
        <f>VLOOKUP($B226,三大美股走勢!$A$4:$J$500,10,FALSE)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VLOOKUP($B227,三大美股走勢!$A$4:$J$500,4,FALSE)</f>
        <v>0</v>
      </c>
      <c r="AE227" s="36">
        <f>VLOOKUP($B227,三大美股走勢!$A$4:$J$500,7,FALSE)</f>
        <v>0</v>
      </c>
      <c r="AF227" s="36">
        <f>VLOOKUP($B227,三大美股走勢!$A$4:$J$500,10,FALSE)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VLOOKUP($B228,三大美股走勢!$A$4:$J$500,4,FALSE)</f>
        <v>0</v>
      </c>
      <c r="AE228" s="36">
        <f>VLOOKUP($B228,三大美股走勢!$A$4:$J$500,7,FALSE)</f>
        <v>0</v>
      </c>
      <c r="AF228" s="36">
        <f>VLOOKUP($B228,三大美股走勢!$A$4:$J$500,10,FALSE)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VLOOKUP($B229,三大美股走勢!$A$4:$J$500,4,FALSE)</f>
        <v>0</v>
      </c>
      <c r="AE229" s="36">
        <f>VLOOKUP($B229,三大美股走勢!$A$4:$J$500,7,FALSE)</f>
        <v>0</v>
      </c>
      <c r="AF229" s="36">
        <f>VLOOKUP($B229,三大美股走勢!$A$4:$J$500,10,FALSE)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VLOOKUP($B230,三大美股走勢!$A$4:$J$500,4,FALSE)</f>
        <v>0</v>
      </c>
      <c r="AE230" s="36">
        <f>VLOOKUP($B230,三大美股走勢!$A$4:$J$500,7,FALSE)</f>
        <v>0</v>
      </c>
      <c r="AF230" s="36">
        <f>VLOOKUP($B230,三大美股走勢!$A$4:$J$500,10,FALSE)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VLOOKUP($B231,三大美股走勢!$A$4:$J$500,4,FALSE)</f>
        <v>0</v>
      </c>
      <c r="AE231" s="36">
        <f>VLOOKUP($B231,三大美股走勢!$A$4:$J$500,7,FALSE)</f>
        <v>0</v>
      </c>
      <c r="AF231" s="36">
        <f>VLOOKUP($B231,三大美股走勢!$A$4:$J$500,10,FALSE)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VLOOKUP($B232,三大美股走勢!$A$4:$J$500,4,FALSE)</f>
        <v>0</v>
      </c>
      <c r="AE232" s="36">
        <f>VLOOKUP($B232,三大美股走勢!$A$4:$J$500,7,FALSE)</f>
        <v>0</v>
      </c>
      <c r="AF232" s="36">
        <f>VLOOKUP($B232,三大美股走勢!$A$4:$J$500,10,FALSE)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VLOOKUP($B233,三大美股走勢!$A$4:$J$500,4,FALSE)</f>
        <v>0</v>
      </c>
      <c r="AE233" s="36">
        <f>VLOOKUP($B233,三大美股走勢!$A$4:$J$500,7,FALSE)</f>
        <v>0</v>
      </c>
      <c r="AF233" s="36">
        <f>VLOOKUP($B233,三大美股走勢!$A$4:$J$500,10,FALSE)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VLOOKUP($B234,三大美股走勢!$A$4:$J$500,4,FALSE)</f>
        <v>0</v>
      </c>
      <c r="AE234" s="36">
        <f>VLOOKUP($B234,三大美股走勢!$A$4:$J$500,7,FALSE)</f>
        <v>0</v>
      </c>
      <c r="AF234" s="36">
        <f>VLOOKUP($B234,三大美股走勢!$A$4:$J$500,10,FALSE)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VLOOKUP($B235,三大美股走勢!$A$4:$J$500,4,FALSE)</f>
        <v>0</v>
      </c>
      <c r="AE235" s="36">
        <f>VLOOKUP($B235,三大美股走勢!$A$4:$J$500,7,FALSE)</f>
        <v>0</v>
      </c>
      <c r="AF235" s="36">
        <f>VLOOKUP($B235,三大美股走勢!$A$4:$J$500,10,FALSE)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VLOOKUP($B236,三大美股走勢!$A$4:$J$500,4,FALSE)</f>
        <v>0</v>
      </c>
      <c r="AE236" s="36">
        <f>VLOOKUP($B236,三大美股走勢!$A$4:$J$500,7,FALSE)</f>
        <v>0</v>
      </c>
      <c r="AF236" s="36">
        <f>VLOOKUP($B236,三大美股走勢!$A$4:$J$500,10,FALSE)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VLOOKUP($B237,三大美股走勢!$A$4:$J$500,4,FALSE)</f>
        <v>0</v>
      </c>
      <c r="AE237" s="36">
        <f>VLOOKUP($B237,三大美股走勢!$A$4:$J$500,7,FALSE)</f>
        <v>0</v>
      </c>
      <c r="AF237" s="36">
        <f>VLOOKUP($B237,三大美股走勢!$A$4:$J$500,10,FALSE)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VLOOKUP($B238,三大美股走勢!$A$4:$J$500,4,FALSE)</f>
        <v>0</v>
      </c>
      <c r="AE238" s="36">
        <f>VLOOKUP($B238,三大美股走勢!$A$4:$J$500,7,FALSE)</f>
        <v>0</v>
      </c>
      <c r="AF238" s="36">
        <f>VLOOKUP($B238,三大美股走勢!$A$4:$J$500,10,FALSE)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VLOOKUP($B239,三大美股走勢!$A$4:$J$500,4,FALSE)</f>
        <v>0</v>
      </c>
      <c r="AE239" s="36">
        <f>VLOOKUP($B239,三大美股走勢!$A$4:$J$500,7,FALSE)</f>
        <v>0</v>
      </c>
      <c r="AF239" s="36">
        <f>VLOOKUP($B239,三大美股走勢!$A$4:$J$500,10,FALSE)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VLOOKUP($B240,三大美股走勢!$A$4:$J$500,4,FALSE)</f>
        <v>0</v>
      </c>
      <c r="AE240" s="36">
        <f>VLOOKUP($B240,三大美股走勢!$A$4:$J$500,7,FALSE)</f>
        <v>0</v>
      </c>
      <c r="AF240" s="36">
        <f>VLOOKUP($B240,三大美股走勢!$A$4:$J$500,10,FALSE)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VLOOKUP($B241,三大美股走勢!$A$4:$J$500,4,FALSE)</f>
        <v>0</v>
      </c>
      <c r="AE241" s="36">
        <f>VLOOKUP($B241,三大美股走勢!$A$4:$J$500,7,FALSE)</f>
        <v>0</v>
      </c>
      <c r="AF241" s="36">
        <f>VLOOKUP($B241,三大美股走勢!$A$4:$J$500,10,FALSE)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VLOOKUP($B242,三大美股走勢!$A$4:$J$500,4,FALSE)</f>
        <v>0</v>
      </c>
      <c r="AE242" s="36">
        <f>VLOOKUP($B242,三大美股走勢!$A$4:$J$500,7,FALSE)</f>
        <v>0</v>
      </c>
      <c r="AF242" s="36">
        <f>VLOOKUP($B242,三大美股走勢!$A$4:$J$500,10,FALSE)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VLOOKUP($B243,三大美股走勢!$A$4:$J$500,4,FALSE)</f>
        <v>0</v>
      </c>
      <c r="AE243" s="36">
        <f>VLOOKUP($B243,三大美股走勢!$A$4:$J$500,7,FALSE)</f>
        <v>0</v>
      </c>
      <c r="AF243" s="36">
        <f>VLOOKUP($B243,三大美股走勢!$A$4:$J$500,10,FALSE)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VLOOKUP($B244,三大美股走勢!$A$4:$J$500,4,FALSE)</f>
        <v>0</v>
      </c>
      <c r="AE244" s="36">
        <f>VLOOKUP($B244,三大美股走勢!$A$4:$J$500,7,FALSE)</f>
        <v>0</v>
      </c>
      <c r="AF244" s="36">
        <f>VLOOKUP($B244,三大美股走勢!$A$4:$J$500,10,FALSE)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VLOOKUP($B245,三大美股走勢!$A$4:$J$500,4,FALSE)</f>
        <v>0</v>
      </c>
      <c r="AE245" s="36">
        <f>VLOOKUP($B245,三大美股走勢!$A$4:$J$500,7,FALSE)</f>
        <v>0</v>
      </c>
      <c r="AF245" s="36">
        <f>VLOOKUP($B245,三大美股走勢!$A$4:$J$500,10,FALSE)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VLOOKUP($B246,三大美股走勢!$A$4:$J$500,4,FALSE)</f>
        <v>0</v>
      </c>
      <c r="AE246" s="36">
        <f>VLOOKUP($B246,三大美股走勢!$A$4:$J$500,7,FALSE)</f>
        <v>0</v>
      </c>
      <c r="AF246" s="36">
        <f>VLOOKUP($B246,三大美股走勢!$A$4:$J$500,10,FALSE)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VLOOKUP($B247,三大美股走勢!$A$4:$J$500,4,FALSE)</f>
        <v>0</v>
      </c>
      <c r="AE247" s="36">
        <f>VLOOKUP($B247,三大美股走勢!$A$4:$J$500,7,FALSE)</f>
        <v>0</v>
      </c>
      <c r="AF247" s="36">
        <f>VLOOKUP($B247,三大美股走勢!$A$4:$J$500,10,FALSE)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VLOOKUP($B248,三大美股走勢!$A$4:$J$500,4,FALSE)</f>
        <v>0</v>
      </c>
      <c r="AE248" s="36">
        <f>VLOOKUP($B248,三大美股走勢!$A$4:$J$500,7,FALSE)</f>
        <v>0</v>
      </c>
      <c r="AF248" s="36">
        <f>VLOOKUP($B248,三大美股走勢!$A$4:$J$500,10,FALSE)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VLOOKUP($B249,三大美股走勢!$A$4:$J$500,4,FALSE)</f>
        <v>0</v>
      </c>
      <c r="AE249" s="36">
        <f>VLOOKUP($B249,三大美股走勢!$A$4:$J$500,7,FALSE)</f>
        <v>0</v>
      </c>
      <c r="AF249" s="36">
        <f>VLOOKUP($B249,三大美股走勢!$A$4:$J$500,10,FALSE)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VLOOKUP($B250,三大美股走勢!$A$4:$J$500,4,FALSE)</f>
        <v>0</v>
      </c>
      <c r="AE250" s="36">
        <f>VLOOKUP($B250,三大美股走勢!$A$4:$J$500,7,FALSE)</f>
        <v>0</v>
      </c>
      <c r="AF250" s="36">
        <f>VLOOKUP($B250,三大美股走勢!$A$4:$J$500,10,FALSE)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VLOOKUP($B251,三大美股走勢!$A$4:$J$500,4,FALSE)</f>
        <v>0</v>
      </c>
      <c r="AE251" s="36">
        <f>VLOOKUP($B251,三大美股走勢!$A$4:$J$500,7,FALSE)</f>
        <v>0</v>
      </c>
      <c r="AF251" s="36">
        <f>VLOOKUP($B251,三大美股走勢!$A$4:$J$500,10,FALSE)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VLOOKUP($B252,三大美股走勢!$A$4:$J$500,4,FALSE)</f>
        <v>0</v>
      </c>
      <c r="AE252" s="36">
        <f>VLOOKUP($B252,三大美股走勢!$A$4:$J$500,7,FALSE)</f>
        <v>0</v>
      </c>
      <c r="AF252" s="36">
        <f>VLOOKUP($B252,三大美股走勢!$A$4:$J$500,10,FALSE)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VLOOKUP($B253,三大美股走勢!$A$4:$J$500,4,FALSE)</f>
        <v>0</v>
      </c>
      <c r="AE253" s="36">
        <f>VLOOKUP($B253,三大美股走勢!$A$4:$J$500,7,FALSE)</f>
        <v>0</v>
      </c>
      <c r="AF253" s="36">
        <f>VLOOKUP($B253,三大美股走勢!$A$4:$J$500,10,FALSE)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VLOOKUP($B254,三大美股走勢!$A$4:$J$500,4,FALSE)</f>
        <v>0</v>
      </c>
      <c r="AE254" s="36">
        <f>VLOOKUP($B254,三大美股走勢!$A$4:$J$500,7,FALSE)</f>
        <v>0</v>
      </c>
      <c r="AF254" s="36">
        <f>VLOOKUP($B254,三大美股走勢!$A$4:$J$500,10,FALSE)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VLOOKUP($B255,三大美股走勢!$A$4:$J$500,4,FALSE)</f>
        <v>0</v>
      </c>
      <c r="AE255" s="36">
        <f>VLOOKUP($B255,三大美股走勢!$A$4:$J$500,7,FALSE)</f>
        <v>0</v>
      </c>
      <c r="AF255" s="36">
        <f>VLOOKUP($B255,三大美股走勢!$A$4:$J$500,10,FALSE)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VLOOKUP($B256,三大美股走勢!$A$4:$J$500,4,FALSE)</f>
        <v>0</v>
      </c>
      <c r="AE256" s="36">
        <f>VLOOKUP($B256,三大美股走勢!$A$4:$J$500,7,FALSE)</f>
        <v>0</v>
      </c>
      <c r="AF256" s="36">
        <f>VLOOKUP($B256,三大美股走勢!$A$4:$J$500,10,FALSE)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VLOOKUP($B257,三大美股走勢!$A$4:$J$500,4,FALSE)</f>
        <v>0</v>
      </c>
      <c r="AE257" s="36">
        <f>VLOOKUP($B257,三大美股走勢!$A$4:$J$500,7,FALSE)</f>
        <v>0</v>
      </c>
      <c r="AF257" s="36">
        <f>VLOOKUP($B257,三大美股走勢!$A$4:$J$500,10,FALSE)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VLOOKUP($B258,三大美股走勢!$A$4:$J$500,4,FALSE)</f>
        <v>0</v>
      </c>
      <c r="AE258" s="36">
        <f>VLOOKUP($B258,三大美股走勢!$A$4:$J$500,7,FALSE)</f>
        <v>0</v>
      </c>
      <c r="AF258" s="36">
        <f>VLOOKUP($B258,三大美股走勢!$A$4:$J$500,10,FALSE)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VLOOKUP($B259,三大美股走勢!$A$4:$J$500,4,FALSE)</f>
        <v>0</v>
      </c>
      <c r="AE259" s="36">
        <f>VLOOKUP($B259,三大美股走勢!$A$4:$J$500,7,FALSE)</f>
        <v>0</v>
      </c>
      <c r="AF259" s="36">
        <f>VLOOKUP($B259,三大美股走勢!$A$4:$J$500,10,FALSE)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VLOOKUP($B260,三大美股走勢!$A$4:$J$500,4,FALSE)</f>
        <v>0</v>
      </c>
      <c r="AE260" s="36">
        <f>VLOOKUP($B260,三大美股走勢!$A$4:$J$500,7,FALSE)</f>
        <v>0</v>
      </c>
      <c r="AF260" s="36">
        <f>VLOOKUP($B260,三大美股走勢!$A$4:$J$500,10,FALSE)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VLOOKUP($B261,三大美股走勢!$A$4:$J$500,4,FALSE)</f>
        <v>0</v>
      </c>
      <c r="AE261" s="36">
        <f>VLOOKUP($B261,三大美股走勢!$A$4:$J$500,7,FALSE)</f>
        <v>0</v>
      </c>
      <c r="AF261" s="36">
        <f>VLOOKUP($B261,三大美股走勢!$A$4:$J$500,10,FALSE)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VLOOKUP($B262,三大美股走勢!$A$4:$J$500,4,FALSE)</f>
        <v>0</v>
      </c>
      <c r="AE262" s="36">
        <f>VLOOKUP($B262,三大美股走勢!$A$4:$J$500,7,FALSE)</f>
        <v>0</v>
      </c>
      <c r="AF262" s="36">
        <f>VLOOKUP($B262,三大美股走勢!$A$4:$J$500,10,FALSE)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VLOOKUP($B263,三大美股走勢!$A$4:$J$500,4,FALSE)</f>
        <v>0</v>
      </c>
      <c r="AE263" s="36">
        <f>VLOOKUP($B263,三大美股走勢!$A$4:$J$500,7,FALSE)</f>
        <v>0</v>
      </c>
      <c r="AF263" s="36">
        <f>VLOOKUP($B263,三大美股走勢!$A$4:$J$500,10,FALSE)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VLOOKUP($B264,三大美股走勢!$A$4:$J$500,4,FALSE)</f>
        <v>0</v>
      </c>
      <c r="AE264" s="36">
        <f>VLOOKUP($B264,三大美股走勢!$A$4:$J$500,7,FALSE)</f>
        <v>0</v>
      </c>
      <c r="AF264" s="36">
        <f>VLOOKUP($B264,三大美股走勢!$A$4:$J$500,10,FALSE)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VLOOKUP($B265,三大美股走勢!$A$4:$J$500,4,FALSE)</f>
        <v>0</v>
      </c>
      <c r="AE265" s="36">
        <f>VLOOKUP($B265,三大美股走勢!$A$4:$J$500,7,FALSE)</f>
        <v>0</v>
      </c>
      <c r="AF265" s="36">
        <f>VLOOKUP($B265,三大美股走勢!$A$4:$J$500,10,FALSE)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VLOOKUP($B266,三大美股走勢!$A$4:$J$500,4,FALSE)</f>
        <v>0</v>
      </c>
      <c r="AE266" s="36">
        <f>VLOOKUP($B266,三大美股走勢!$A$4:$J$500,7,FALSE)</f>
        <v>0</v>
      </c>
      <c r="AF266" s="36">
        <f>VLOOKUP($B266,三大美股走勢!$A$4:$J$500,10,FALSE)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VLOOKUP($B267,三大美股走勢!$A$4:$J$500,4,FALSE)</f>
        <v>4.0000000000000002E-4</v>
      </c>
      <c r="AE267" s="36">
        <f>VLOOKUP($B267,三大美股走勢!$A$4:$J$500,7,FALSE)</f>
        <v>-2.7000000000000001E-3</v>
      </c>
      <c r="AF267" s="36">
        <f>VLOOKUP($B267,三大美股走勢!$A$4:$J$500,10,FALSE)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VLOOKUP($B268,三大美股走勢!$A$4:$J$500,4,FALSE)</f>
        <v>3.5000000000000001E-3</v>
      </c>
      <c r="AE268" s="36">
        <f>VLOOKUP($B268,三大美股走勢!$A$4:$J$500,7,FALSE)</f>
        <v>-0.02</v>
      </c>
      <c r="AF268" s="36">
        <f>VLOOKUP($B268,三大美股走勢!$A$4:$J$500,10,FALSE)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VLOOKUP($B269,三大美股走勢!$A$4:$J$500,4,FALSE)</f>
        <v>-4.3E-3</v>
      </c>
      <c r="AE269" s="36">
        <f>VLOOKUP($B269,三大美股走勢!$A$4:$J$500,7,FALSE)</f>
        <v>-5.7999999999999996E-3</v>
      </c>
      <c r="AF269" s="36">
        <f>VLOOKUP($B269,三大美股走勢!$A$4:$J$500,10,FALSE)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VLOOKUP($B270,三大美股走勢!$A$4:$J$500,4,FALSE)</f>
        <v>-1.6999999999999999E-3</v>
      </c>
      <c r="AE270" s="36">
        <f>VLOOKUP($B270,三大美股走勢!$A$4:$J$500,7,FALSE)</f>
        <v>1E-4</v>
      </c>
      <c r="AF270" s="36">
        <f>VLOOKUP($B270,三大美股走勢!$A$4:$J$500,10,FALSE)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VLOOKUP($B271,三大美股走勢!$A$4:$J$500,4,FALSE)</f>
        <v>0</v>
      </c>
      <c r="AE271" s="36">
        <f>VLOOKUP($B271,三大美股走勢!$A$4:$J$500,7,FALSE)</f>
        <v>0</v>
      </c>
      <c r="AF271" s="36">
        <f>VLOOKUP($B271,三大美股走勢!$A$4:$J$500,10,FALSE)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VLOOKUP($B272,三大美股走勢!$A$4:$J$500,4,FALSE)</f>
        <v>0</v>
      </c>
      <c r="AE272" s="36">
        <f>VLOOKUP($B272,三大美股走勢!$A$4:$J$500,7,FALSE)</f>
        <v>0</v>
      </c>
      <c r="AF272" s="36">
        <f>VLOOKUP($B272,三大美股走勢!$A$4:$J$500,10,FALSE)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VLOOKUP($B273,三大美股走勢!$A$4:$J$500,4,FALSE)</f>
        <v>6.9999999999999999E-4</v>
      </c>
      <c r="AE273" s="36">
        <f>VLOOKUP($B273,三大美股走勢!$A$4:$J$500,7,FALSE)</f>
        <v>1E-4</v>
      </c>
      <c r="AF273" s="36">
        <f>VLOOKUP($B273,三大美股走勢!$A$4:$J$500,10,FALSE)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VLOOKUP($B274,三大美股走勢!$A$4:$J$500,4,FALSE)</f>
        <v>-1.2999999999999999E-3</v>
      </c>
      <c r="AE274" s="36">
        <f>VLOOKUP($B274,三大美股走勢!$A$4:$J$500,7,FALSE)</f>
        <v>-2.8999999999999998E-3</v>
      </c>
      <c r="AF274" s="36">
        <f>VLOOKUP($B274,三大美股走勢!$A$4:$J$500,10,FALSE)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0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 t="e">
        <f>VLOOKUP($B275,臺指選擇權P_C_Ratios!$A$4:$C$500,3,FALSE)</f>
        <v>#N/A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VLOOKUP($B275,三大美股走勢!$A$4:$J$500,4,FALSE)</f>
        <v>0</v>
      </c>
      <c r="AE275" s="36">
        <f>VLOOKUP($B275,三大美股走勢!$A$4:$J$500,7,FALSE)</f>
        <v>0</v>
      </c>
      <c r="AF275" s="36">
        <f>VLOOKUP($B275,三大美股走勢!$A$4:$J$500,10,FALSE)</f>
        <v>0</v>
      </c>
    </row>
    <row r="276" spans="2:32">
      <c r="B276" s="35">
        <v>43055</v>
      </c>
      <c r="C276" s="36" t="e">
        <f>VLOOKUP($B276,大盤與近月台指!$A$4:$I$499,2,FALSE)</f>
        <v>#N/A</v>
      </c>
      <c r="D276" s="37" t="e">
        <f>VLOOKUP($B276,大盤與近月台指!$A$4:$I$499,3,FALSE)</f>
        <v>#N/A</v>
      </c>
      <c r="E276" s="38" t="e">
        <f>VLOOKUP($B276,大盤與近月台指!$A$4:$I$499,4,FALSE)</f>
        <v>#N/A</v>
      </c>
      <c r="F276" s="36" t="e">
        <f>VLOOKUP($B276,大盤與近月台指!$A$4:$I$499,5,FALSE)</f>
        <v>#N/A</v>
      </c>
      <c r="G276" s="52" t="e">
        <f>VLOOKUP($B276,三大法人買賣超!$A$4:$I$500,3,FALSE)</f>
        <v>#N/A</v>
      </c>
      <c r="H276" s="37" t="e">
        <f>VLOOKUP($B276,三大法人買賣超!$A$4:$I$500,5,FALSE)</f>
        <v>#N/A</v>
      </c>
      <c r="I276" s="29" t="e">
        <f>VLOOKUP($B276,三大法人買賣超!$A$4:$I$500,7,FALSE)</f>
        <v>#N/A</v>
      </c>
      <c r="J276" s="29" t="e">
        <f>VLOOKUP($B276,三大法人買賣超!$A$4:$I$500,9,FALSE)</f>
        <v>#N/A</v>
      </c>
      <c r="K276" s="40">
        <f>新台幣匯率美元指數!B277</f>
        <v>0</v>
      </c>
      <c r="L276" s="41">
        <f>新台幣匯率美元指數!C277</f>
        <v>0</v>
      </c>
      <c r="M276" s="42">
        <f>新台幣匯率美元指數!D277</f>
        <v>0</v>
      </c>
      <c r="N276" s="29" t="e">
        <f>VLOOKUP($B276,期貨未平倉口數!$A$4:$M$499,4,FALSE)</f>
        <v>#N/A</v>
      </c>
      <c r="O276" s="29" t="e">
        <f>VLOOKUP($B276,期貨未平倉口數!$A$4:$M$499,9,FALSE)</f>
        <v>#N/A</v>
      </c>
      <c r="P276" s="29" t="e">
        <f>VLOOKUP($B276,期貨未平倉口數!$A$4:$M$499,10,FALSE)</f>
        <v>#N/A</v>
      </c>
      <c r="Q276" s="29" t="e">
        <f>VLOOKUP($B276,期貨未平倉口數!$A$4:$M$499,11,FALSE)</f>
        <v>#N/A</v>
      </c>
      <c r="R276" s="67" t="e">
        <f>VLOOKUP($B276,選擇權未平倉餘額!$A$4:$I$500,6,FALSE)</f>
        <v>#N/A</v>
      </c>
      <c r="S276" s="67" t="e">
        <f>VLOOKUP($B276,選擇權未平倉餘額!$A$4:$I$500,7,FALSE)</f>
        <v>#N/A</v>
      </c>
      <c r="T276" s="67" t="e">
        <f>VLOOKUP($B276,選擇權未平倉餘額!$A$4:$I$500,8,FALSE)</f>
        <v>#N/A</v>
      </c>
      <c r="U276" s="67" t="e">
        <f>VLOOKUP($B276,選擇權未平倉餘額!$A$4:$I$500,9,FALSE)</f>
        <v>#N/A</v>
      </c>
      <c r="V276" s="42" t="e">
        <f>VLOOKUP($B276,臺指選擇權P_C_Ratios!$A$4:$C$500,3,FALSE)</f>
        <v>#N/A</v>
      </c>
      <c r="W276" s="44" t="e">
        <f>VLOOKUP($B276,散戶多空比!$A$6:$L$500,12,FALSE)</f>
        <v>#N/A</v>
      </c>
      <c r="X276" s="43" t="e">
        <f>VLOOKUP($B276,期貨大額交易人未沖銷部位!$A$4:$O$499,4,FALSE)</f>
        <v>#N/A</v>
      </c>
      <c r="Y276" s="43" t="e">
        <f>VLOOKUP($B276,期貨大額交易人未沖銷部位!$A$4:$O$499,7,FALSE)</f>
        <v>#N/A</v>
      </c>
      <c r="Z276" s="43" t="e">
        <f>VLOOKUP($B276,期貨大額交易人未沖銷部位!$A$4:$O$499,10,FALSE)</f>
        <v>#N/A</v>
      </c>
      <c r="AA276" s="43" t="e">
        <f>VLOOKUP($B276,期貨大額交易人未沖銷部位!$A$4:$O$499,13,FALSE)</f>
        <v>#N/A</v>
      </c>
      <c r="AB276" s="43" t="e">
        <f>VLOOKUP($B276,期貨大額交易人未沖銷部位!$A$4:$O$499,14,FALSE)</f>
        <v>#N/A</v>
      </c>
      <c r="AC276" s="43" t="e">
        <f>VLOOKUP($B276,期貨大額交易人未沖銷部位!$A$4:$O$499,15,FALSE)</f>
        <v>#N/A</v>
      </c>
      <c r="AD276" s="36" t="e">
        <f>VLOOKUP($B276,三大美股走勢!$A$4:$J$500,4,FALSE)</f>
        <v>#N/A</v>
      </c>
      <c r="AE276" s="36" t="e">
        <f>VLOOKUP($B276,三大美股走勢!$A$4:$J$500,7,FALSE)</f>
        <v>#N/A</v>
      </c>
      <c r="AF276" s="36" t="e">
        <f>VLOOKUP($B276,三大美股走勢!$A$4:$J$500,10,FALSE)</f>
        <v>#N/A</v>
      </c>
    </row>
    <row r="277" spans="2:32">
      <c r="B277" s="35">
        <v>43056</v>
      </c>
      <c r="C277" s="36" t="e">
        <f>VLOOKUP($B277,大盤與近月台指!$A$4:$I$499,2,FALSE)</f>
        <v>#N/A</v>
      </c>
      <c r="D277" s="37" t="e">
        <f>VLOOKUP($B277,大盤與近月台指!$A$4:$I$499,3,FALSE)</f>
        <v>#N/A</v>
      </c>
      <c r="E277" s="38" t="e">
        <f>VLOOKUP($B277,大盤與近月台指!$A$4:$I$499,4,FALSE)</f>
        <v>#N/A</v>
      </c>
      <c r="F277" s="36" t="e">
        <f>VLOOKUP($B277,大盤與近月台指!$A$4:$I$499,5,FALSE)</f>
        <v>#N/A</v>
      </c>
      <c r="G277" s="52" t="e">
        <f>VLOOKUP($B277,三大法人買賣超!$A$4:$I$500,3,FALSE)</f>
        <v>#N/A</v>
      </c>
      <c r="H277" s="37" t="e">
        <f>VLOOKUP($B277,三大法人買賣超!$A$4:$I$500,5,FALSE)</f>
        <v>#N/A</v>
      </c>
      <c r="I277" s="29" t="e">
        <f>VLOOKUP($B277,三大法人買賣超!$A$4:$I$500,7,FALSE)</f>
        <v>#N/A</v>
      </c>
      <c r="J277" s="29" t="e">
        <f>VLOOKUP($B277,三大法人買賣超!$A$4:$I$500,9,FALSE)</f>
        <v>#N/A</v>
      </c>
      <c r="K277" s="40">
        <f>新台幣匯率美元指數!B278</f>
        <v>0</v>
      </c>
      <c r="L277" s="41">
        <f>新台幣匯率美元指數!C278</f>
        <v>0</v>
      </c>
      <c r="M277" s="42">
        <f>新台幣匯率美元指數!D278</f>
        <v>0</v>
      </c>
      <c r="N277" s="29" t="e">
        <f>VLOOKUP($B277,期貨未平倉口數!$A$4:$M$499,4,FALSE)</f>
        <v>#N/A</v>
      </c>
      <c r="O277" s="29" t="e">
        <f>VLOOKUP($B277,期貨未平倉口數!$A$4:$M$499,9,FALSE)</f>
        <v>#N/A</v>
      </c>
      <c r="P277" s="29" t="e">
        <f>VLOOKUP($B277,期貨未平倉口數!$A$4:$M$499,10,FALSE)</f>
        <v>#N/A</v>
      </c>
      <c r="Q277" s="29" t="e">
        <f>VLOOKUP($B277,期貨未平倉口數!$A$4:$M$499,11,FALSE)</f>
        <v>#N/A</v>
      </c>
      <c r="R277" s="67" t="e">
        <f>VLOOKUP($B277,選擇權未平倉餘額!$A$4:$I$500,6,FALSE)</f>
        <v>#N/A</v>
      </c>
      <c r="S277" s="67" t="e">
        <f>VLOOKUP($B277,選擇權未平倉餘額!$A$4:$I$500,7,FALSE)</f>
        <v>#N/A</v>
      </c>
      <c r="T277" s="67" t="e">
        <f>VLOOKUP($B277,選擇權未平倉餘額!$A$4:$I$500,8,FALSE)</f>
        <v>#N/A</v>
      </c>
      <c r="U277" s="67" t="e">
        <f>VLOOKUP($B277,選擇權未平倉餘額!$A$4:$I$500,9,FALSE)</f>
        <v>#N/A</v>
      </c>
      <c r="V277" s="42" t="e">
        <f>VLOOKUP($B277,臺指選擇權P_C_Ratios!$A$4:$C$500,3,FALSE)</f>
        <v>#N/A</v>
      </c>
      <c r="W277" s="44" t="e">
        <f>VLOOKUP($B277,散戶多空比!$A$6:$L$500,12,FALSE)</f>
        <v>#N/A</v>
      </c>
      <c r="X277" s="43" t="e">
        <f>VLOOKUP($B277,期貨大額交易人未沖銷部位!$A$4:$O$499,4,FALSE)</f>
        <v>#N/A</v>
      </c>
      <c r="Y277" s="43" t="e">
        <f>VLOOKUP($B277,期貨大額交易人未沖銷部位!$A$4:$O$499,7,FALSE)</f>
        <v>#N/A</v>
      </c>
      <c r="Z277" s="43" t="e">
        <f>VLOOKUP($B277,期貨大額交易人未沖銷部位!$A$4:$O$499,10,FALSE)</f>
        <v>#N/A</v>
      </c>
      <c r="AA277" s="43" t="e">
        <f>VLOOKUP($B277,期貨大額交易人未沖銷部位!$A$4:$O$499,13,FALSE)</f>
        <v>#N/A</v>
      </c>
      <c r="AB277" s="43" t="e">
        <f>VLOOKUP($B277,期貨大額交易人未沖銷部位!$A$4:$O$499,14,FALSE)</f>
        <v>#N/A</v>
      </c>
      <c r="AC277" s="43" t="e">
        <f>VLOOKUP($B277,期貨大額交易人未沖銷部位!$A$4:$O$499,15,FALSE)</f>
        <v>#N/A</v>
      </c>
      <c r="AD277" s="36" t="e">
        <f>VLOOKUP($B277,三大美股走勢!$A$4:$J$500,4,FALSE)</f>
        <v>#N/A</v>
      </c>
      <c r="AE277" s="36" t="e">
        <f>VLOOKUP($B277,三大美股走勢!$A$4:$J$500,7,FALSE)</f>
        <v>#N/A</v>
      </c>
      <c r="AF277" s="36" t="e">
        <f>VLOOKUP($B277,三大美股走勢!$A$4:$J$500,10,FALSE)</f>
        <v>#N/A</v>
      </c>
    </row>
    <row r="278" spans="2:32">
      <c r="B278" s="35">
        <v>43057</v>
      </c>
      <c r="C278" s="36" t="e">
        <f>VLOOKUP($B278,大盤與近月台指!$A$4:$I$499,2,FALSE)</f>
        <v>#N/A</v>
      </c>
      <c r="D278" s="37" t="e">
        <f>VLOOKUP($B278,大盤與近月台指!$A$4:$I$499,3,FALSE)</f>
        <v>#N/A</v>
      </c>
      <c r="E278" s="38" t="e">
        <f>VLOOKUP($B278,大盤與近月台指!$A$4:$I$499,4,FALSE)</f>
        <v>#N/A</v>
      </c>
      <c r="F278" s="36" t="e">
        <f>VLOOKUP($B278,大盤與近月台指!$A$4:$I$499,5,FALSE)</f>
        <v>#N/A</v>
      </c>
      <c r="G278" s="52" t="e">
        <f>VLOOKUP($B278,三大法人買賣超!$A$4:$I$500,3,FALSE)</f>
        <v>#N/A</v>
      </c>
      <c r="H278" s="37" t="e">
        <f>VLOOKUP($B278,三大法人買賣超!$A$4:$I$500,5,FALSE)</f>
        <v>#N/A</v>
      </c>
      <c r="I278" s="29" t="e">
        <f>VLOOKUP($B278,三大法人買賣超!$A$4:$I$500,7,FALSE)</f>
        <v>#N/A</v>
      </c>
      <c r="J278" s="29" t="e">
        <f>VLOOKUP($B278,三大法人買賣超!$A$4:$I$500,9,FALSE)</f>
        <v>#N/A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 t="e">
        <f>VLOOKUP($B278,期貨未平倉口數!$A$4:$M$499,4,FALSE)</f>
        <v>#N/A</v>
      </c>
      <c r="O278" s="29" t="e">
        <f>VLOOKUP($B278,期貨未平倉口數!$A$4:$M$499,9,FALSE)</f>
        <v>#N/A</v>
      </c>
      <c r="P278" s="29" t="e">
        <f>VLOOKUP($B278,期貨未平倉口數!$A$4:$M$499,10,FALSE)</f>
        <v>#N/A</v>
      </c>
      <c r="Q278" s="29" t="e">
        <f>VLOOKUP($B278,期貨未平倉口數!$A$4:$M$499,11,FALSE)</f>
        <v>#N/A</v>
      </c>
      <c r="R278" s="67" t="e">
        <f>VLOOKUP($B278,選擇權未平倉餘額!$A$4:$I$500,6,FALSE)</f>
        <v>#N/A</v>
      </c>
      <c r="S278" s="67" t="e">
        <f>VLOOKUP($B278,選擇權未平倉餘額!$A$4:$I$500,7,FALSE)</f>
        <v>#N/A</v>
      </c>
      <c r="T278" s="67" t="e">
        <f>VLOOKUP($B278,選擇權未平倉餘額!$A$4:$I$500,8,FALSE)</f>
        <v>#N/A</v>
      </c>
      <c r="U278" s="67" t="e">
        <f>VLOOKUP($B278,選擇權未平倉餘額!$A$4:$I$500,9,FALSE)</f>
        <v>#N/A</v>
      </c>
      <c r="V278" s="42" t="e">
        <f>VLOOKUP($B278,臺指選擇權P_C_Ratios!$A$4:$C$500,3,FALSE)</f>
        <v>#N/A</v>
      </c>
      <c r="W278" s="44" t="e">
        <f>VLOOKUP($B278,散戶多空比!$A$6:$L$500,12,FALSE)</f>
        <v>#N/A</v>
      </c>
      <c r="X278" s="43" t="e">
        <f>VLOOKUP($B278,期貨大額交易人未沖銷部位!$A$4:$O$499,4,FALSE)</f>
        <v>#N/A</v>
      </c>
      <c r="Y278" s="43" t="e">
        <f>VLOOKUP($B278,期貨大額交易人未沖銷部位!$A$4:$O$499,7,FALSE)</f>
        <v>#N/A</v>
      </c>
      <c r="Z278" s="43" t="e">
        <f>VLOOKUP($B278,期貨大額交易人未沖銷部位!$A$4:$O$499,10,FALSE)</f>
        <v>#N/A</v>
      </c>
      <c r="AA278" s="43" t="e">
        <f>VLOOKUP($B278,期貨大額交易人未沖銷部位!$A$4:$O$499,13,FALSE)</f>
        <v>#N/A</v>
      </c>
      <c r="AB278" s="43" t="e">
        <f>VLOOKUP($B278,期貨大額交易人未沖銷部位!$A$4:$O$499,14,FALSE)</f>
        <v>#N/A</v>
      </c>
      <c r="AC278" s="43" t="e">
        <f>VLOOKUP($B278,期貨大額交易人未沖銷部位!$A$4:$O$499,15,FALSE)</f>
        <v>#N/A</v>
      </c>
      <c r="AD278" s="36" t="e">
        <f>VLOOKUP($B278,三大美股走勢!$A$4:$J$500,4,FALSE)</f>
        <v>#N/A</v>
      </c>
      <c r="AE278" s="36" t="e">
        <f>VLOOKUP($B278,三大美股走勢!$A$4:$J$500,7,FALSE)</f>
        <v>#N/A</v>
      </c>
      <c r="AF278" s="36" t="e">
        <f>VLOOKUP($B278,三大美股走勢!$A$4:$J$500,10,FALSE)</f>
        <v>#N/A</v>
      </c>
    </row>
    <row r="279" spans="2:32">
      <c r="B279" s="35">
        <v>43058</v>
      </c>
      <c r="C279" s="36" t="e">
        <f>VLOOKUP($B279,大盤與近月台指!$A$4:$I$499,2,FALSE)</f>
        <v>#N/A</v>
      </c>
      <c r="D279" s="37" t="e">
        <f>VLOOKUP($B279,大盤與近月台指!$A$4:$I$499,3,FALSE)</f>
        <v>#N/A</v>
      </c>
      <c r="E279" s="38" t="e">
        <f>VLOOKUP($B279,大盤與近月台指!$A$4:$I$499,4,FALSE)</f>
        <v>#N/A</v>
      </c>
      <c r="F279" s="36" t="e">
        <f>VLOOKUP($B279,大盤與近月台指!$A$4:$I$499,5,FALSE)</f>
        <v>#N/A</v>
      </c>
      <c r="G279" s="52" t="e">
        <f>VLOOKUP($B279,三大法人買賣超!$A$4:$I$500,3,FALSE)</f>
        <v>#N/A</v>
      </c>
      <c r="H279" s="37" t="e">
        <f>VLOOKUP($B279,三大法人買賣超!$A$4:$I$500,5,FALSE)</f>
        <v>#N/A</v>
      </c>
      <c r="I279" s="29" t="e">
        <f>VLOOKUP($B279,三大法人買賣超!$A$4:$I$500,7,FALSE)</f>
        <v>#N/A</v>
      </c>
      <c r="J279" s="29" t="e">
        <f>VLOOKUP($B279,三大法人買賣超!$A$4:$I$500,9,FALSE)</f>
        <v>#N/A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 t="e">
        <f>VLOOKUP($B279,期貨未平倉口數!$A$4:$M$499,4,FALSE)</f>
        <v>#N/A</v>
      </c>
      <c r="O279" s="29" t="e">
        <f>VLOOKUP($B279,期貨未平倉口數!$A$4:$M$499,9,FALSE)</f>
        <v>#N/A</v>
      </c>
      <c r="P279" s="29" t="e">
        <f>VLOOKUP($B279,期貨未平倉口數!$A$4:$M$499,10,FALSE)</f>
        <v>#N/A</v>
      </c>
      <c r="Q279" s="29" t="e">
        <f>VLOOKUP($B279,期貨未平倉口數!$A$4:$M$499,11,FALSE)</f>
        <v>#N/A</v>
      </c>
      <c r="R279" s="67" t="e">
        <f>VLOOKUP($B279,選擇權未平倉餘額!$A$4:$I$500,6,FALSE)</f>
        <v>#N/A</v>
      </c>
      <c r="S279" s="67" t="e">
        <f>VLOOKUP($B279,選擇權未平倉餘額!$A$4:$I$500,7,FALSE)</f>
        <v>#N/A</v>
      </c>
      <c r="T279" s="67" t="e">
        <f>VLOOKUP($B279,選擇權未平倉餘額!$A$4:$I$500,8,FALSE)</f>
        <v>#N/A</v>
      </c>
      <c r="U279" s="67" t="e">
        <f>VLOOKUP($B279,選擇權未平倉餘額!$A$4:$I$500,9,FALSE)</f>
        <v>#N/A</v>
      </c>
      <c r="V279" s="42" t="e">
        <f>VLOOKUP($B279,臺指選擇權P_C_Ratios!$A$4:$C$500,3,FALSE)</f>
        <v>#N/A</v>
      </c>
      <c r="W279" s="44" t="e">
        <f>VLOOKUP($B279,散戶多空比!$A$6:$L$500,12,FALSE)</f>
        <v>#N/A</v>
      </c>
      <c r="X279" s="43" t="e">
        <f>VLOOKUP($B279,期貨大額交易人未沖銷部位!$A$4:$O$499,4,FALSE)</f>
        <v>#N/A</v>
      </c>
      <c r="Y279" s="43" t="e">
        <f>VLOOKUP($B279,期貨大額交易人未沖銷部位!$A$4:$O$499,7,FALSE)</f>
        <v>#N/A</v>
      </c>
      <c r="Z279" s="43" t="e">
        <f>VLOOKUP($B279,期貨大額交易人未沖銷部位!$A$4:$O$499,10,FALSE)</f>
        <v>#N/A</v>
      </c>
      <c r="AA279" s="43" t="e">
        <f>VLOOKUP($B279,期貨大額交易人未沖銷部位!$A$4:$O$499,13,FALSE)</f>
        <v>#N/A</v>
      </c>
      <c r="AB279" s="43" t="e">
        <f>VLOOKUP($B279,期貨大額交易人未沖銷部位!$A$4:$O$499,14,FALSE)</f>
        <v>#N/A</v>
      </c>
      <c r="AC279" s="43" t="e">
        <f>VLOOKUP($B279,期貨大額交易人未沖銷部位!$A$4:$O$499,15,FALSE)</f>
        <v>#N/A</v>
      </c>
      <c r="AD279" s="36" t="e">
        <f>VLOOKUP($B279,三大美股走勢!$A$4:$J$500,4,FALSE)</f>
        <v>#N/A</v>
      </c>
      <c r="AE279" s="36" t="e">
        <f>VLOOKUP($B279,三大美股走勢!$A$4:$J$500,7,FALSE)</f>
        <v>#N/A</v>
      </c>
      <c r="AF279" s="36" t="e">
        <f>VLOOKUP($B279,三大美股走勢!$A$4:$J$500,10,FALSE)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276"/>
  <sheetViews>
    <sheetView workbookViewId="0">
      <pane ySplit="3" topLeftCell="A266" activePane="bottomLeft" state="frozen"/>
      <selection pane="bottomLeft" activeCell="L273" sqref="L273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95</v>
      </c>
      <c r="F4" s="75">
        <v>9772</v>
      </c>
      <c r="G4" s="23">
        <v>-29</v>
      </c>
      <c r="H4" s="47">
        <v>-3.0000000000000001E-3</v>
      </c>
      <c r="I4" s="45" t="s">
        <v>99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96</v>
      </c>
      <c r="F5" s="75">
        <v>9762</v>
      </c>
      <c r="G5" s="23">
        <v>-8</v>
      </c>
      <c r="H5" s="47">
        <v>-8.0000000000000004E-4</v>
      </c>
      <c r="I5" s="45" t="s">
        <v>97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100</v>
      </c>
      <c r="F6" s="75">
        <v>9788</v>
      </c>
      <c r="G6" s="23">
        <v>25</v>
      </c>
      <c r="H6" s="47">
        <v>2.5999999999999999E-3</v>
      </c>
      <c r="I6" s="45" t="s">
        <v>98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109</v>
      </c>
      <c r="F8" s="75">
        <v>9766</v>
      </c>
      <c r="G8" s="23">
        <v>-20</v>
      </c>
      <c r="H8" s="47">
        <v>-2E-3</v>
      </c>
      <c r="I8" s="45" t="s">
        <v>110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111</v>
      </c>
      <c r="F9" s="75">
        <v>9766</v>
      </c>
      <c r="G9" s="23">
        <v>0</v>
      </c>
      <c r="H9" s="47">
        <v>0</v>
      </c>
      <c r="I9" s="45" t="s">
        <v>112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113</v>
      </c>
      <c r="F10" s="75">
        <v>9783</v>
      </c>
      <c r="G10" s="23">
        <v>16</v>
      </c>
      <c r="H10" s="47">
        <v>1.6000000000000001E-3</v>
      </c>
      <c r="I10" s="45" t="s">
        <v>114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115</v>
      </c>
      <c r="F11" s="75">
        <v>9772</v>
      </c>
      <c r="G11" s="23">
        <v>-11</v>
      </c>
      <c r="H11" s="47">
        <v>-1.1000000000000001E-3</v>
      </c>
      <c r="I11" s="45" t="s">
        <v>116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117</v>
      </c>
      <c r="F12" s="75">
        <v>9761</v>
      </c>
      <c r="G12" s="23">
        <v>-12</v>
      </c>
      <c r="H12" s="47">
        <v>-1.1999999999999999E-3</v>
      </c>
      <c r="I12" s="45" t="s">
        <v>118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119</v>
      </c>
      <c r="F17" s="75">
        <v>9682</v>
      </c>
      <c r="G17" s="23">
        <v>-78</v>
      </c>
      <c r="H17" s="47">
        <v>-8.0000000000000002E-3</v>
      </c>
      <c r="I17" s="45" t="s">
        <v>120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121</v>
      </c>
      <c r="F18" s="75">
        <v>9691</v>
      </c>
      <c r="G18" s="23">
        <v>8</v>
      </c>
      <c r="H18" s="47">
        <v>8.0000000000000004E-4</v>
      </c>
      <c r="I18" s="45" t="s">
        <v>122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123</v>
      </c>
      <c r="F19" s="75">
        <v>9629</v>
      </c>
      <c r="G19" s="23">
        <v>-62</v>
      </c>
      <c r="H19" s="47">
        <v>-6.4000000000000003E-3</v>
      </c>
      <c r="I19" s="45" t="s">
        <v>124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125</v>
      </c>
      <c r="F22" s="75">
        <v>9683</v>
      </c>
      <c r="G22" s="23">
        <v>53</v>
      </c>
      <c r="H22" s="47">
        <v>5.4999999999999997E-3</v>
      </c>
      <c r="I22" s="45" t="s">
        <v>126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127</v>
      </c>
      <c r="F23" s="75">
        <v>9727</v>
      </c>
      <c r="G23" s="23">
        <v>45</v>
      </c>
      <c r="H23" s="47">
        <v>4.5999999999999999E-3</v>
      </c>
      <c r="I23" s="45" t="s">
        <v>128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129</v>
      </c>
      <c r="F24" s="75">
        <v>9748</v>
      </c>
      <c r="G24" s="23">
        <v>20</v>
      </c>
      <c r="H24" s="47">
        <v>2.0999999999999999E-3</v>
      </c>
      <c r="I24" s="45" t="s">
        <v>130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131</v>
      </c>
      <c r="F25" s="75">
        <v>9652</v>
      </c>
      <c r="G25" s="23">
        <v>-94</v>
      </c>
      <c r="H25" s="47">
        <v>-9.5999999999999992E-3</v>
      </c>
      <c r="I25" s="45" t="s">
        <v>132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133</v>
      </c>
      <c r="F26" s="75">
        <v>9625</v>
      </c>
      <c r="G26" s="23">
        <v>-24</v>
      </c>
      <c r="H26" s="47">
        <v>-2.5000000000000001E-3</v>
      </c>
      <c r="I26" s="45" t="s">
        <v>134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135</v>
      </c>
      <c r="F269" s="75">
        <v>10801</v>
      </c>
      <c r="G269" s="23">
        <v>-4</v>
      </c>
      <c r="H269" s="47">
        <v>-4.0000000000000002E-4</v>
      </c>
      <c r="I269" s="45" t="s">
        <v>136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138</v>
      </c>
      <c r="F270" s="75">
        <v>10692</v>
      </c>
      <c r="G270" s="23">
        <v>-30</v>
      </c>
      <c r="H270" s="47">
        <v>-2.8E-3</v>
      </c>
      <c r="I270" s="45" t="s">
        <v>139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140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141</v>
      </c>
      <c r="F274" s="75">
        <v>10668</v>
      </c>
      <c r="G274" s="23">
        <v>-23</v>
      </c>
      <c r="H274" s="47">
        <v>-2.2000000000000001E-3</v>
      </c>
      <c r="I274" s="45" t="s">
        <v>142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143</v>
      </c>
      <c r="F275" s="75">
        <v>10666</v>
      </c>
      <c r="G275" s="23">
        <v>-18</v>
      </c>
      <c r="H275" s="47">
        <v>-1.6999999999999999E-3</v>
      </c>
      <c r="I275" s="45" t="s">
        <v>144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145</v>
      </c>
      <c r="F276" s="75">
        <v>10577</v>
      </c>
      <c r="G276" s="23">
        <v>-25</v>
      </c>
      <c r="H276" s="47">
        <v>-2.3999999999999998E-3</v>
      </c>
      <c r="I276" s="45" t="s">
        <v>146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276"/>
  <sheetViews>
    <sheetView workbookViewId="0">
      <pane ySplit="3" topLeftCell="A268" activePane="bottomLeft" state="frozen"/>
      <selection pane="bottomLeft" activeCell="H276" sqref="H276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101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54"/>
      <c r="D2" s="126" t="s">
        <v>6</v>
      </c>
      <c r="E2" s="155"/>
      <c r="F2" s="126" t="s">
        <v>7</v>
      </c>
      <c r="G2" s="155"/>
      <c r="H2" s="126" t="s">
        <v>8</v>
      </c>
      <c r="I2" s="155"/>
    </row>
    <row r="3" spans="1:9" ht="16.8" thickBot="1">
      <c r="A3" s="62" t="s">
        <v>40</v>
      </c>
      <c r="B3" s="119" t="s">
        <v>137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276"/>
  <sheetViews>
    <sheetView workbookViewId="0">
      <pane ySplit="3" topLeftCell="A264" activePane="bottomLeft" state="frozen"/>
      <selection pane="bottomLeft" activeCell="B276" sqref="B276:C276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7"/>
      <c r="C2" s="115"/>
      <c r="D2" s="115"/>
    </row>
    <row r="3" spans="1:4" ht="16.2">
      <c r="A3" s="115"/>
      <c r="B3" s="127" t="s">
        <v>102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277"/>
  <sheetViews>
    <sheetView zoomScale="85" zoomScaleNormal="85" workbookViewId="0">
      <pane ySplit="3" topLeftCell="A264" activePane="bottomLeft" state="frozen"/>
      <selection pane="bottomLeft" activeCell="J278" sqref="J278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28" t="s">
        <v>51</v>
      </c>
      <c r="C1" s="100"/>
      <c r="D1" s="100"/>
      <c r="E1" s="15" t="s">
        <v>49</v>
      </c>
      <c r="F1" s="15" t="s">
        <v>50</v>
      </c>
      <c r="G1" s="128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103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29"/>
      <c r="K3" s="129"/>
      <c r="L3" s="129"/>
      <c r="M3" s="129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276"/>
  <sheetViews>
    <sheetView zoomScale="85" zoomScaleNormal="85" workbookViewId="0">
      <pane ySplit="3" topLeftCell="A271" activePane="bottomLeft" state="frozen"/>
      <selection pane="bottomLeft" activeCell="G287" sqref="G287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0" t="s">
        <v>93</v>
      </c>
      <c r="G1" s="131"/>
      <c r="H1" s="131"/>
      <c r="I1" s="131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1"/>
      <c r="G2" s="131"/>
      <c r="H2" s="131"/>
      <c r="I2" s="131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278"/>
  <sheetViews>
    <sheetView zoomScale="85" zoomScaleNormal="85" workbookViewId="0">
      <pane xSplit="1" ySplit="4" topLeftCell="B268" activePane="bottomRight" state="frozen"/>
      <selection pane="topRight" activeCell="B1" sqref="B1"/>
      <selection pane="bottomLeft" activeCell="A5" sqref="A5"/>
      <selection pane="bottomRight" activeCell="N280" sqref="N280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5" t="s">
        <v>59</v>
      </c>
      <c r="C1" s="132" t="s">
        <v>60</v>
      </c>
      <c r="D1" s="104"/>
      <c r="E1" s="104"/>
      <c r="F1" s="80"/>
      <c r="G1" s="83"/>
      <c r="H1" s="133" t="s">
        <v>63</v>
      </c>
      <c r="I1" s="134"/>
      <c r="J1" s="134"/>
      <c r="K1" s="19"/>
      <c r="L1" s="137" t="s">
        <v>65</v>
      </c>
    </row>
    <row r="2" spans="1:12" s="1" customFormat="1">
      <c r="A2" s="16"/>
      <c r="B2" s="136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38"/>
    </row>
    <row r="3" spans="1:12">
      <c r="A3" s="16" t="s">
        <v>40</v>
      </c>
      <c r="B3" s="139" t="s">
        <v>104</v>
      </c>
      <c r="C3" s="140"/>
      <c r="D3" s="140"/>
      <c r="E3" s="140"/>
      <c r="F3" s="140"/>
      <c r="G3" s="140"/>
      <c r="H3" s="140"/>
      <c r="I3" s="140"/>
      <c r="J3" s="140"/>
      <c r="K3" s="140"/>
      <c r="L3" s="141"/>
    </row>
    <row r="4" spans="1:12">
      <c r="A4" s="16" t="s">
        <v>40</v>
      </c>
      <c r="B4" s="139" t="s">
        <v>57</v>
      </c>
      <c r="C4" s="140"/>
      <c r="D4" s="140"/>
      <c r="E4" s="140"/>
      <c r="F4" s="140"/>
      <c r="G4" s="140"/>
      <c r="H4" s="140"/>
      <c r="I4" s="140"/>
      <c r="J4" s="140"/>
      <c r="K4" s="140"/>
      <c r="L4" s="141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275"/>
  <sheetViews>
    <sheetView zoomScale="85" zoomScaleNormal="85" workbookViewId="0">
      <pane xSplit="1" ySplit="3" topLeftCell="B266" activePane="bottomRight" state="frozen"/>
      <selection pane="topRight" activeCell="B1" sqref="B1"/>
      <selection pane="bottomLeft" activeCell="A4" sqref="A4"/>
      <selection pane="bottomRight" activeCell="J276" sqref="J276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2" t="s">
        <v>72</v>
      </c>
      <c r="C1" s="143"/>
    </row>
    <row r="2" spans="1:3" s="1" customFormat="1">
      <c r="A2" s="16" t="s">
        <v>1</v>
      </c>
      <c r="B2" s="142" t="s">
        <v>73</v>
      </c>
      <c r="C2" s="143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2017-11-15T09:34:51Z</dcterms:modified>
</cp:coreProperties>
</file>