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1" i="15" l="1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<sst xmlns="http://schemas.openxmlformats.org/spreadsheetml/2006/main" count="461" uniqueCount="370">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</sst>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4507649"/>
  <ax:ocxPr ax:name="CurrentDate" ax:value="43167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G18" sqref="G18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43167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10823.24</v>
      </c>
      <c r="D7" s="34">
        <f>VLOOKUP($B$6,資料整合一覽!$B$3:$AF$500,3,FALSE)</f>
        <v>77.92</v>
      </c>
      <c r="E7" s="35">
        <f>VLOOKUP($B$6,資料整合一覽!$B$3:$AF$500,4,FALSE)</f>
        <v>7.3000000000000001E-3</v>
      </c>
      <c r="F7" s="33" t="str">
        <f>VLOOKUP($B$6,資料整合一覽!$B$3:$AF$500,5,FALSE)</f>
        <v>1207.5億</v>
      </c>
      <c r="G7" s="36">
        <f>VLOOKUP($B$6,資料整合一覽!$B$3:$AF$500,6,FALSE)</f>
        <v>3.9149405000000002</v>
      </c>
      <c r="H7" s="34">
        <f>VLOOKUP($B$6,資料整合一覽!$B$3:$AF$500,7,FALSE)</f>
        <v>5.8576164200000003</v>
      </c>
      <c r="I7" s="34">
        <f>VLOOKUP($B$6,資料整合一覽!$B$3:$AF$500,8,FALSE)</f>
        <v>-2.59007415</v>
      </c>
      <c r="J7" s="34">
        <f>VLOOKUP($B$6,資料整合一覽!$B$3:$AF$500,9,FALSE)</f>
        <v>-9.5189063699999998</v>
      </c>
      <c r="K7" s="37">
        <f>VLOOKUP($B$6,資料整合一覽!$B$3:$AF$500,10,FALSE)</f>
        <v>29.260999999999999</v>
      </c>
      <c r="L7" s="38">
        <f>VLOOKUP($B$6,資料整合一覽!$B$3:$AF$500,11,FALSE)</f>
        <v>7.0000000000000001E-3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-4071.25</v>
      </c>
      <c r="D11" s="27">
        <f>VLOOKUP($B$6,資料整合一覽!$B$3:$AF$500,14,FALSE)</f>
        <v>50937.5</v>
      </c>
      <c r="E11" s="64">
        <f>VLOOKUP($B$6,資料整合一覽!$B$3:$AF$500,17,FALSE)</f>
        <v>6.7245999999999997</v>
      </c>
      <c r="F11" s="64">
        <f>VLOOKUP($B$6,資料整合一覽!$B$3:$AF$500,18,FALSE)</f>
        <v>-34.4099</v>
      </c>
      <c r="G11" s="64">
        <f>VLOOKUP($B$6,資料整合一覽!$B$3:$AF$500,19,FALSE)</f>
        <v>6.1207000000000003</v>
      </c>
      <c r="H11" s="64">
        <f>VLOOKUP($B$6,資料整合一覽!$B$3:$AF$500,20,FALSE)</f>
        <v>29.563400000000001</v>
      </c>
      <c r="I11" s="39">
        <f>VLOOKUP($B$6,資料整合一覽!$B$3:$AF$500,21,FALSE)</f>
        <v>1.4950000000000001</v>
      </c>
      <c r="J11" s="41">
        <f>VLOOKUP($B$6,資料整合一覽!$B$3:$AF$500,22,FALSE)</f>
        <v>-6.7642086620511993E-2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2652.75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0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9"/>
  <sheetViews>
    <sheetView zoomScaleNormal="100" workbookViewId="0">
      <pane ySplit="3" topLeftCell="A383" activePane="bottomLeft" state="frozen"/>
      <selection pane="bottomLeft" activeCell="I394" sqref="I394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362</v>
      </c>
      <c r="F386" s="72">
        <v>10639</v>
      </c>
      <c r="G386" s="21">
        <v>7</v>
      </c>
      <c r="H386" s="44">
        <v>6.9999999999999999E-4</v>
      </c>
      <c r="I386" s="42" t="s">
        <v>363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364</v>
      </c>
      <c r="F387" s="72">
        <v>10835</v>
      </c>
      <c r="G387" s="21">
        <v>49</v>
      </c>
      <c r="H387" s="44">
        <v>4.4999999999999997E-3</v>
      </c>
      <c r="I387" s="42" t="s">
        <v>365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366</v>
      </c>
      <c r="F388" s="72">
        <v>10737</v>
      </c>
      <c r="G388" s="21">
        <v>29</v>
      </c>
      <c r="H388" s="44">
        <v>2.7000000000000001E-3</v>
      </c>
      <c r="I388" s="42" t="s">
        <v>367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368</v>
      </c>
      <c r="F389" s="72">
        <v>10859</v>
      </c>
      <c r="G389" s="21">
        <v>32</v>
      </c>
      <c r="H389" s="44">
        <v>3.0000000000000001E-3</v>
      </c>
      <c r="I389" s="42" t="s">
        <v>369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9"/>
  <sheetViews>
    <sheetView workbookViewId="0">
      <pane ySplit="3" topLeftCell="A376" activePane="bottomLeft" state="frozen"/>
      <selection pane="bottomLeft" activeCell="I391" sqref="I391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0"/>
  <sheetViews>
    <sheetView zoomScale="85" zoomScaleNormal="85" workbookViewId="0">
      <pane ySplit="3" topLeftCell="A383" activePane="bottomLeft" state="frozen"/>
      <selection pane="bottomLeft" activeCell="G398" sqref="G39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9"/>
  <sheetViews>
    <sheetView zoomScale="80" zoomScaleNormal="80" workbookViewId="0">
      <pane ySplit="3" topLeftCell="A384" activePane="bottomLeft" state="frozen"/>
      <selection pane="bottomLeft" activeCell="K396" sqref="K39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9"/>
  <sheetViews>
    <sheetView zoomScale="85" zoomScaleNormal="85" workbookViewId="0">
      <pane ySplit="3" topLeftCell="A380" activePane="bottomLeft" state="frozen"/>
      <selection pane="bottomLeft" activeCell="G396" sqref="G396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9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B389" sqref="B389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9"/>
  <sheetViews>
    <sheetView workbookViewId="0">
      <pane ySplit="3" topLeftCell="A376" activePane="bottomLeft" state="frozen"/>
      <selection pane="bottomLeft" activeCell="F393" sqref="F393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1"/>
  <sheetViews>
    <sheetView zoomScale="85" zoomScaleNormal="85" workbookViewId="0">
      <pane xSplit="1" ySplit="4" topLeftCell="B378" activePane="bottomRight" state="frozen"/>
      <selection pane="topRight" activeCell="B1" sqref="B1"/>
      <selection pane="bottomLeft" activeCell="A5" sqref="A5"/>
      <selection pane="bottomRight" activeCell="K397" sqref="K397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8"/>
  <sheetViews>
    <sheetView zoomScaleNormal="100" workbookViewId="0">
      <pane ySplit="3" topLeftCell="A380" activePane="bottomLeft" state="frozen"/>
      <selection pane="bottomLeft" activeCell="G391" sqref="G391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2018-03-08T15:41:07Z</dcterms:modified>
</cp:coreProperties>
</file>