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2" i="15" l="1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<sst xmlns="http://schemas.openxmlformats.org/spreadsheetml/2006/main" count="449" uniqueCount="358">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</sst>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73235457"/>
  <ax:ocxPr ax:name="CurrentDate" ax:value="43158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D16" sqref="D16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43158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10815.47</v>
      </c>
      <c r="D7" s="34">
        <f>VLOOKUP($B$6,資料整合一覽!$B$3:$AF$500,3,FALSE)</f>
        <v>-21.23</v>
      </c>
      <c r="E7" s="35">
        <f>VLOOKUP($B$6,資料整合一覽!$B$3:$AF$500,4,FALSE)</f>
        <v>-2E-3</v>
      </c>
      <c r="F7" s="33" t="str">
        <f>VLOOKUP($B$6,資料整合一覽!$B$3:$AF$500,5,FALSE)</f>
        <v>1360.23億</v>
      </c>
      <c r="G7" s="36">
        <f>VLOOKUP($B$6,資料整合一覽!$B$3:$AF$500,6,FALSE)</f>
        <v>3.8654527399999998</v>
      </c>
      <c r="H7" s="34">
        <f>VLOOKUP($B$6,資料整合一覽!$B$3:$AF$500,7,FALSE)</f>
        <v>-25.489026849999998</v>
      </c>
      <c r="I7" s="34">
        <f>VLOOKUP($B$6,資料整合一覽!$B$3:$AF$500,8,FALSE)</f>
        <v>5.2832284600000001</v>
      </c>
      <c r="J7" s="34">
        <f>VLOOKUP($B$6,資料整合一覽!$B$3:$AF$500,9,FALSE)</f>
        <v>-20.918860509999998</v>
      </c>
      <c r="K7" s="37">
        <f>VLOOKUP($B$6,資料整合一覽!$B$3:$AF$500,10,FALSE)</f>
        <v>29.23</v>
      </c>
      <c r="L7" s="38">
        <f>VLOOKUP($B$6,資料整合一覽!$B$3:$AF$500,11,FALSE)</f>
        <v>-5.0000000000000001E-3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-4799</v>
      </c>
      <c r="D11" s="27">
        <f>VLOOKUP($B$6,資料整合一覽!$B$3:$AF$500,14,FALSE)</f>
        <v>44973.5</v>
      </c>
      <c r="E11" s="64">
        <f>VLOOKUP($B$6,資料整合一覽!$B$3:$AF$500,17,FALSE)</f>
        <v>8.5277999999999992</v>
      </c>
      <c r="F11" s="64">
        <f>VLOOKUP($B$6,資料整合一覽!$B$3:$AF$500,18,FALSE)</f>
        <v>-36.818100000000001</v>
      </c>
      <c r="G11" s="64">
        <f>VLOOKUP($B$6,資料整合一覽!$B$3:$AF$500,19,FALSE)</f>
        <v>1.7910999999999999</v>
      </c>
      <c r="H11" s="64">
        <f>VLOOKUP($B$6,資料整合一覽!$B$3:$AF$500,20,FALSE)</f>
        <v>35.387999999999998</v>
      </c>
      <c r="I11" s="39">
        <f>VLOOKUP($B$6,資料整合一覽!$B$3:$AF$500,21,FALSE)</f>
        <v>1.3634999999999999</v>
      </c>
      <c r="J11" s="41">
        <f>VLOOKUP($B$6,資料整合一覽!$B$3:$AF$500,22,FALSE)</f>
        <v>7.3427083840202426E-2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-3311.25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55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80"/>
  <sheetViews>
    <sheetView zoomScaleNormal="100" workbookViewId="0">
      <pane ySplit="3" topLeftCell="A371" activePane="bottomLeft" state="frozen"/>
      <selection pane="bottomLeft" activeCell="J385" sqref="J385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80"/>
  <sheetViews>
    <sheetView workbookViewId="0">
      <pane ySplit="3" topLeftCell="A376" activePane="bottomLeft" state="frozen"/>
      <selection pane="bottomLeft" activeCell="K383" sqref="K383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" si="268">B380/100000000</f>
        <v>3.8654527399999998</v>
      </c>
      <c r="D380" s="102">
        <v>-2548902685</v>
      </c>
      <c r="E380" s="95">
        <f t="shared" ref="E380" si="269">D380/100000000</f>
        <v>-25.489026849999998</v>
      </c>
      <c r="F380" s="102">
        <v>528322846</v>
      </c>
      <c r="G380" s="98">
        <f t="shared" ref="G380" si="270">F380/100000000</f>
        <v>5.2832284600000001</v>
      </c>
      <c r="H380" s="102">
        <v>-2091886051</v>
      </c>
      <c r="I380" s="98">
        <f t="shared" ref="I380" si="271">H380/100000000</f>
        <v>-20.918860509999998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81"/>
  <sheetViews>
    <sheetView zoomScale="85" zoomScaleNormal="85" workbookViewId="0">
      <pane ySplit="3" topLeftCell="A375" activePane="bottomLeft" state="frozen"/>
      <selection pane="bottomLeft" activeCell="M388" sqref="M38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80"/>
  <sheetViews>
    <sheetView zoomScale="80" zoomScaleNormal="80" workbookViewId="0">
      <pane ySplit="3" topLeftCell="A376" activePane="bottomLeft" state="frozen"/>
      <selection pane="bottomLeft" activeCell="I391" sqref="I391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80"/>
  <sheetViews>
    <sheetView zoomScale="85" zoomScaleNormal="85" workbookViewId="0">
      <pane ySplit="3" topLeftCell="A372" activePane="bottomLeft" state="frozen"/>
      <selection pane="bottomLeft" activeCell="D391" sqref="D391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80"/>
  <sheetViews>
    <sheetView zoomScaleNormal="100" workbookViewId="0">
      <pane xSplit="1" ySplit="3" topLeftCell="B377" activePane="bottomRight" state="frozen"/>
      <selection pane="topRight" activeCell="B1" sqref="B1"/>
      <selection pane="bottomLeft" activeCell="A4" sqref="A4"/>
      <selection pane="bottomRight" activeCell="E386" sqref="E386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80"/>
  <sheetViews>
    <sheetView workbookViewId="0">
      <pane ySplit="3" topLeftCell="A368" activePane="bottomLeft" state="frozen"/>
      <selection pane="bottomLeft" activeCell="F381" sqref="F381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82"/>
  <sheetViews>
    <sheetView zoomScale="85" zoomScaleNormal="85" workbookViewId="0">
      <pane xSplit="1" ySplit="4" topLeftCell="B374" activePane="bottomRight" state="frozen"/>
      <selection pane="topRight" activeCell="B1" sqref="B1"/>
      <selection pane="bottomLeft" activeCell="A5" sqref="A5"/>
      <selection pane="bottomRight" activeCell="L384" sqref="L384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79"/>
  <sheetViews>
    <sheetView zoomScaleNormal="100" workbookViewId="0">
      <pane ySplit="3" topLeftCell="A372" activePane="bottomLeft" state="frozen"/>
      <selection pane="bottomLeft" activeCell="H379" sqref="H379:J379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2018-02-27T15:00:08Z</dcterms:modified>
</cp:coreProperties>
</file>