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uments\08_Presentation\Secure Coding\"/>
    </mc:Choice>
  </mc:AlternateContent>
  <bookViews>
    <workbookView xWindow="0" yWindow="0" windowWidth="20490" windowHeight="7530"/>
  </bookViews>
  <sheets>
    <sheet name="CWSS Score" sheetId="1" r:id="rId1"/>
    <sheet name="Base Finding" sheetId="3" r:id="rId2"/>
    <sheet name="Attack Surface" sheetId="5" r:id="rId3"/>
    <sheet name="Environmental " sheetId="6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3" l="1"/>
  <c r="D22" i="1" l="1"/>
  <c r="D21" i="1"/>
  <c r="D20" i="1"/>
  <c r="D19" i="1"/>
  <c r="D18" i="1"/>
  <c r="C22" i="1"/>
  <c r="C21" i="1"/>
  <c r="C20" i="1"/>
  <c r="C19" i="1"/>
  <c r="C18" i="1"/>
  <c r="D17" i="1"/>
  <c r="D16" i="1"/>
  <c r="D15" i="1"/>
  <c r="D14" i="1"/>
  <c r="D13" i="1"/>
  <c r="D12" i="1"/>
  <c r="C17" i="1"/>
  <c r="C16" i="1"/>
  <c r="C15" i="1"/>
  <c r="C14" i="1"/>
  <c r="C13" i="1"/>
  <c r="C12" i="1"/>
  <c r="D11" i="1"/>
  <c r="D10" i="1"/>
  <c r="D9" i="1"/>
  <c r="D8" i="1"/>
  <c r="D7" i="1"/>
  <c r="C11" i="1"/>
  <c r="C10" i="1"/>
  <c r="C9" i="1"/>
  <c r="C8" i="1"/>
  <c r="C7" i="1"/>
  <c r="L19" i="6"/>
  <c r="L15" i="6"/>
  <c r="L11" i="6"/>
  <c r="L7" i="6"/>
  <c r="L3" i="6"/>
  <c r="L19" i="3"/>
  <c r="L15" i="3"/>
  <c r="L11" i="3"/>
  <c r="L7" i="3"/>
  <c r="L3" i="3"/>
  <c r="L21" i="6"/>
  <c r="E22" i="1" s="1"/>
  <c r="L17" i="6"/>
  <c r="E21" i="1" s="1"/>
  <c r="L13" i="6"/>
  <c r="E20" i="1" s="1"/>
  <c r="L9" i="6"/>
  <c r="E19" i="1" s="1"/>
  <c r="L5" i="6"/>
  <c r="E18" i="1" s="1"/>
  <c r="L21" i="3"/>
  <c r="E11" i="1" s="1"/>
  <c r="E10" i="1"/>
  <c r="L13" i="3"/>
  <c r="E9" i="1" s="1"/>
  <c r="L9" i="3"/>
  <c r="E8" i="1" s="1"/>
  <c r="L5" i="3"/>
  <c r="E7" i="1" s="1"/>
  <c r="L25" i="5"/>
  <c r="E17" i="1" s="1"/>
  <c r="L21" i="5"/>
  <c r="E16" i="1" s="1"/>
  <c r="L17" i="5"/>
  <c r="E15" i="1" s="1"/>
  <c r="L13" i="5"/>
  <c r="E14" i="1" s="1"/>
  <c r="L9" i="5"/>
  <c r="E13" i="1" s="1"/>
  <c r="L5" i="5"/>
  <c r="E12" i="1" s="1"/>
  <c r="L23" i="5"/>
  <c r="L19" i="5"/>
  <c r="L3" i="5"/>
  <c r="L7" i="5"/>
  <c r="L11" i="5"/>
  <c r="L15" i="5"/>
  <c r="I13" i="1" l="1"/>
  <c r="G7" i="1"/>
  <c r="I14" i="1"/>
  <c r="I15" i="1"/>
  <c r="I16" i="1" l="1"/>
  <c r="J16" i="1" s="1"/>
</calcChain>
</file>

<file path=xl/comments1.xml><?xml version="1.0" encoding="utf-8"?>
<comments xmlns="http://schemas.openxmlformats.org/spreadsheetml/2006/main">
  <authors>
    <author>Gary Kong</author>
  </authors>
  <commentList>
    <comment ref="J16" authorId="0" shapeId="0">
      <text>
        <r>
          <rPr>
            <b/>
            <sz val="9"/>
            <color indexed="81"/>
            <rFont val="Tahoma"/>
            <family val="2"/>
          </rPr>
          <t>Note: Scoring Not Provided by CWE</t>
        </r>
        <r>
          <rPr>
            <sz val="9"/>
            <color indexed="81"/>
            <rFont val="Tahoma"/>
            <family val="2"/>
          </rPr>
          <t xml:space="preserve">
None: 0
Low:  0.1 – 54.9
Medium: 55.0 – 64.9
High: 65.0 – 74.9
Critical: 75.0 – 100.0</t>
        </r>
      </text>
    </comment>
  </commentList>
</comments>
</file>

<file path=xl/sharedStrings.xml><?xml version="1.0" encoding="utf-8"?>
<sst xmlns="http://schemas.openxmlformats.org/spreadsheetml/2006/main" count="360" uniqueCount="135">
  <si>
    <t xml:space="preserve">The Common Weakness Scoring System (CWSS) provides a mechanism for prioritizing software weaknesses in a consistent, flexible, open manner. </t>
  </si>
  <si>
    <t>It is a collaborative, community-based effort that is addressing the needs of its stakeholders across government, academia, and industry.</t>
  </si>
  <si>
    <t>https://cwe.mitre.org/cwss/cwss_v1.0.1.html</t>
  </si>
  <si>
    <t>Base Finding Metric Group</t>
  </si>
  <si>
    <t>Critical</t>
  </si>
  <si>
    <t>High</t>
  </si>
  <si>
    <t>Medium</t>
  </si>
  <si>
    <t>Low</t>
  </si>
  <si>
    <t>None</t>
  </si>
  <si>
    <t>Default</t>
  </si>
  <si>
    <t>Unknown</t>
  </si>
  <si>
    <t xml:space="preserve">Not Applicable </t>
  </si>
  <si>
    <t xml:space="preserve">Quantified </t>
  </si>
  <si>
    <t>Weight</t>
  </si>
  <si>
    <t>Administrator</t>
  </si>
  <si>
    <t xml:space="preserve">Partially-Privileged User </t>
  </si>
  <si>
    <t xml:space="preserve">Regular User </t>
  </si>
  <si>
    <t xml:space="preserve">Limited / Guest </t>
  </si>
  <si>
    <t xml:space="preserve">Default </t>
  </si>
  <si>
    <t xml:space="preserve">Unknown </t>
  </si>
  <si>
    <t>Application</t>
  </si>
  <si>
    <t>System</t>
  </si>
  <si>
    <t>Network</t>
  </si>
  <si>
    <t xml:space="preserve">Enterprise Infrastructure </t>
  </si>
  <si>
    <t>Limited</t>
  </si>
  <si>
    <t>Moderate</t>
  </si>
  <si>
    <t xml:space="preserve">Indirect (Defense-in-Depth) </t>
  </si>
  <si>
    <t xml:space="preserve">Best-Available </t>
  </si>
  <si>
    <t>Complete</t>
  </si>
  <si>
    <t>Quantified</t>
  </si>
  <si>
    <t xml:space="preserve">Proven True </t>
  </si>
  <si>
    <t xml:space="preserve">Proven Locally True </t>
  </si>
  <si>
    <t xml:space="preserve">Proven False </t>
  </si>
  <si>
    <t>C</t>
  </si>
  <si>
    <t>H</t>
  </si>
  <si>
    <t>M</t>
  </si>
  <si>
    <t>L</t>
  </si>
  <si>
    <t>N</t>
  </si>
  <si>
    <t xml:space="preserve"> UK</t>
  </si>
  <si>
    <t>NA</t>
  </si>
  <si>
    <t>Q</t>
  </si>
  <si>
    <t>A</t>
  </si>
  <si>
    <t>P</t>
  </si>
  <si>
    <t>RU</t>
  </si>
  <si>
    <t>D</t>
  </si>
  <si>
    <t>UK</t>
  </si>
  <si>
    <t>S</t>
  </si>
  <si>
    <t>E</t>
  </si>
  <si>
    <t>I</t>
  </si>
  <si>
    <t>B</t>
  </si>
  <si>
    <t>T</t>
  </si>
  <si>
    <t>LT</t>
  </si>
  <si>
    <t>F</t>
  </si>
  <si>
    <t>Base Finding Subscore</t>
  </si>
  <si>
    <t>TI</t>
  </si>
  <si>
    <t>AP</t>
  </si>
  <si>
    <t>AL</t>
  </si>
  <si>
    <t>IC</t>
  </si>
  <si>
    <t>FC</t>
  </si>
  <si>
    <t>Attack Surface Metric Group</t>
  </si>
  <si>
    <t>Technical Impact</t>
  </si>
  <si>
    <t>Acquired Privilege</t>
  </si>
  <si>
    <t>Finding Confidence</t>
  </si>
  <si>
    <t>Partially-Privileged User</t>
  </si>
  <si>
    <t xml:space="preserve">Administrator </t>
  </si>
  <si>
    <t xml:space="preserve"> Q</t>
  </si>
  <si>
    <t>RP</t>
  </si>
  <si>
    <t>RL</t>
  </si>
  <si>
    <t>Required Privilege</t>
  </si>
  <si>
    <t>Required Privilege Layer</t>
  </si>
  <si>
    <t>AV</t>
  </si>
  <si>
    <t xml:space="preserve">Access Vector </t>
  </si>
  <si>
    <t>Internet</t>
  </si>
  <si>
    <t>Intranet</t>
  </si>
  <si>
    <t xml:space="preserve">Private Network </t>
  </si>
  <si>
    <t xml:space="preserve">Adjacent 
Network </t>
  </si>
  <si>
    <t>Local</t>
  </si>
  <si>
    <t>Physical</t>
  </si>
  <si>
    <t>R</t>
  </si>
  <si>
    <t>V</t>
  </si>
  <si>
    <t xml:space="preserve"> P</t>
  </si>
  <si>
    <t xml:space="preserve"> U</t>
  </si>
  <si>
    <t>Authentication Strength</t>
  </si>
  <si>
    <t>AS</t>
  </si>
  <si>
    <t>Strong</t>
  </si>
  <si>
    <t>Weak</t>
  </si>
  <si>
    <t>W</t>
  </si>
  <si>
    <t>Level of Interaction</t>
  </si>
  <si>
    <t xml:space="preserve"> IN</t>
  </si>
  <si>
    <t>Automated</t>
  </si>
  <si>
    <t xml:space="preserve">Typical/Limited </t>
  </si>
  <si>
    <t>Opportunistic</t>
  </si>
  <si>
    <t xml:space="preserve">No interaction </t>
  </si>
  <si>
    <t>O</t>
  </si>
  <si>
    <t>NI</t>
  </si>
  <si>
    <t>Deployment Scope</t>
  </si>
  <si>
    <t>SC</t>
  </si>
  <si>
    <t>All</t>
  </si>
  <si>
    <t>Rare</t>
  </si>
  <si>
    <t xml:space="preserve">Potentially Reachable </t>
  </si>
  <si>
    <t>Acquired Privilege Layer</t>
  </si>
  <si>
    <t>Internal Control Effectiveness</t>
  </si>
  <si>
    <t>Environmental  Metric Group</t>
  </si>
  <si>
    <t>BI</t>
  </si>
  <si>
    <t>Business Impact</t>
  </si>
  <si>
    <t>Likelihood of Discovery</t>
  </si>
  <si>
    <t>DI</t>
  </si>
  <si>
    <t>Likelihood of Exploit</t>
  </si>
  <si>
    <t>EX</t>
  </si>
  <si>
    <t>External Control Effectiveness</t>
  </si>
  <si>
    <t>EC</t>
  </si>
  <si>
    <t>Indirect (Defense-in-Depth)</t>
  </si>
  <si>
    <t>Prevalence</t>
  </si>
  <si>
    <t>Widespread</t>
  </si>
  <si>
    <t>Common</t>
  </si>
  <si>
    <t>Not Applicable</t>
  </si>
  <si>
    <t>Access Vector</t>
  </si>
  <si>
    <t>Environmental</t>
  </si>
  <si>
    <t>Attack 
Surface</t>
  </si>
  <si>
    <t>Base 
Finding</t>
  </si>
  <si>
    <t>Value</t>
  </si>
  <si>
    <t>Code</t>
  </si>
  <si>
    <t>Axcelsec - CWSS Calculator</t>
  </si>
  <si>
    <t>Attack Surface Subscore</t>
  </si>
  <si>
    <t>Environmental Subscore</t>
  </si>
  <si>
    <t>Final Score</t>
  </si>
  <si>
    <t>CWSS Score</t>
  </si>
  <si>
    <t>CWSS Vector</t>
  </si>
  <si>
    <t>Rating</t>
  </si>
  <si>
    <t>n</t>
  </si>
  <si>
    <t>h</t>
  </si>
  <si>
    <t>m</t>
  </si>
  <si>
    <t>l</t>
  </si>
  <si>
    <t>c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</si>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</sst>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2" tint="-0.499984740745262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3" borderId="1" xfId="0" applyFon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Fill="1" applyBorder="1"/>
    <xf numFmtId="0" fontId="5" fillId="4" borderId="0" xfId="0" applyFont="1" applyFill="1" applyBorder="1" applyAlignment="1">
      <alignment horizontal="center" vertical="top"/>
    </xf>
    <xf numFmtId="0" fontId="1" fillId="8" borderId="0" xfId="0" applyFont="1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164" fontId="0" fillId="0" borderId="0" xfId="0" applyNumberFormat="1" applyBorder="1" applyAlignment="1">
      <alignment horizontal="center" vertical="top"/>
    </xf>
    <xf numFmtId="0" fontId="1" fillId="8" borderId="0" xfId="0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 vertical="top" wrapText="1"/>
    </xf>
    <xf numFmtId="0" fontId="1" fillId="7" borderId="0" xfId="0" applyFont="1" applyFill="1" applyBorder="1" applyAlignment="1">
      <alignment horizontal="center" vertical="top"/>
    </xf>
    <xf numFmtId="0" fontId="1" fillId="7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/>
    </xf>
    <xf numFmtId="0" fontId="9" fillId="8" borderId="0" xfId="0" applyFont="1" applyFill="1" applyBorder="1" applyAlignment="1">
      <alignment horizontal="center" vertical="top"/>
    </xf>
    <xf numFmtId="0" fontId="8" fillId="7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4" fillId="6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10" fillId="13" borderId="0" xfId="0" applyFont="1" applyFill="1" applyBorder="1" applyAlignment="1">
      <alignment horizontal="left" vertical="top"/>
    </xf>
    <xf numFmtId="0" fontId="5" fillId="13" borderId="0" xfId="0" applyFont="1" applyFill="1" applyBorder="1" applyAlignment="1">
      <alignment horizontal="center" vertical="top"/>
    </xf>
    <xf numFmtId="0" fontId="10" fillId="10" borderId="0" xfId="0" applyFont="1" applyFill="1" applyBorder="1" applyAlignment="1">
      <alignment horizontal="left" vertical="top"/>
    </xf>
    <xf numFmtId="0" fontId="5" fillId="10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14" borderId="0" xfId="0" applyFont="1" applyFill="1" applyBorder="1" applyAlignment="1">
      <alignment horizontal="center" vertical="top"/>
    </xf>
    <xf numFmtId="0" fontId="1" fillId="7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 wrapText="1"/>
    </xf>
    <xf numFmtId="2" fontId="0" fillId="0" borderId="0" xfId="0" applyNumberFormat="1" applyBorder="1" applyAlignment="1">
      <alignment horizontal="center" vertical="top"/>
    </xf>
    <xf numFmtId="2" fontId="0" fillId="0" borderId="0" xfId="0" applyNumberFormat="1" applyBorder="1" applyAlignment="1">
      <alignment horizontal="center" vertical="top" wrapText="1"/>
    </xf>
    <xf numFmtId="2" fontId="0" fillId="0" borderId="0" xfId="0" applyNumberFormat="1" applyFill="1" applyBorder="1" applyAlignment="1">
      <alignment horizontal="center" vertical="top"/>
    </xf>
    <xf numFmtId="0" fontId="0" fillId="5" borderId="0" xfId="0" applyFill="1" applyBorder="1" applyAlignment="1">
      <alignment horizontal="center"/>
    </xf>
    <xf numFmtId="0" fontId="1" fillId="15" borderId="0" xfId="0" applyFont="1" applyFill="1" applyBorder="1" applyAlignment="1">
      <alignment horizontal="center" vertical="top"/>
    </xf>
    <xf numFmtId="0" fontId="1" fillId="15" borderId="0" xfId="0" applyFont="1" applyFill="1" applyBorder="1" applyAlignment="1">
      <alignment horizontal="center" vertical="top" wrapText="1"/>
    </xf>
    <xf numFmtId="0" fontId="1" fillId="16" borderId="0" xfId="0" applyFont="1" applyFill="1" applyBorder="1" applyAlignment="1">
      <alignment horizontal="center" vertical="top"/>
    </xf>
    <xf numFmtId="0" fontId="1" fillId="16" borderId="0" xfId="0" applyFont="1" applyFill="1" applyBorder="1" applyAlignment="1">
      <alignment horizontal="center" vertical="top" wrapText="1"/>
    </xf>
    <xf numFmtId="0" fontId="12" fillId="16" borderId="0" xfId="0" applyFont="1" applyFill="1" applyBorder="1" applyAlignment="1">
      <alignment horizontal="center" vertical="top"/>
    </xf>
    <xf numFmtId="2" fontId="0" fillId="0" borderId="0" xfId="0" applyNumberFormat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14" borderId="1" xfId="0" applyFont="1" applyFill="1" applyBorder="1"/>
    <xf numFmtId="0" fontId="13" fillId="3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" fillId="15" borderId="1" xfId="0" applyFont="1" applyFill="1" applyBorder="1"/>
    <xf numFmtId="0" fontId="13" fillId="15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9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10" borderId="0" xfId="0" applyFont="1" applyFill="1" applyBorder="1" applyAlignment="1">
      <alignment horizontal="left"/>
    </xf>
    <xf numFmtId="0" fontId="4" fillId="13" borderId="0" xfId="0" applyFont="1" applyFill="1" applyBorder="1" applyAlignment="1">
      <alignment horizontal="left"/>
    </xf>
    <xf numFmtId="4" fontId="0" fillId="0" borderId="0" xfId="0" applyNumberFormat="1" applyBorder="1" applyAlignment="1">
      <alignment horizontal="center"/>
    </xf>
    <xf numFmtId="0" fontId="4" fillId="11" borderId="0" xfId="0" applyFont="1" applyFill="1" applyBorder="1" applyAlignment="1">
      <alignment horizontal="left"/>
    </xf>
    <xf numFmtId="0" fontId="5" fillId="11" borderId="0" xfId="0" applyFont="1" applyFill="1" applyBorder="1" applyAlignment="1">
      <alignment horizontal="center"/>
    </xf>
    <xf numFmtId="164" fontId="14" fillId="12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1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center"/>
    </xf>
    <xf numFmtId="0" fontId="0" fillId="12" borderId="0" xfId="0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24"/>
  <sheetViews>
    <sheetView showGridLines="0" tabSelected="1" topLeftCell="A4" zoomScaleNormal="100" workbookViewId="0">
      <selection activeCell="G7" sqref="G7:J9"/>
    </sheetView>
  </sheetViews>
  <sheetFormatPr defaultRowHeight="15" x14ac:dyDescent="0.25"/>
  <cols>
    <col min="1" max="1" width="17" style="5" customWidth="1"/>
    <col min="2" max="2" width="29.42578125" style="4" customWidth="1"/>
    <col min="3" max="3" width="8.140625" style="4" customWidth="1"/>
    <col min="4" max="4" width="12.140625" style="4" customWidth="1"/>
    <col min="5" max="5" width="17.42578125" style="4" customWidth="1"/>
    <col min="6" max="6" width="14.7109375" style="4" customWidth="1"/>
    <col min="7" max="7" width="24" style="4" customWidth="1"/>
    <col min="8" max="8" width="14.7109375" style="4" customWidth="1"/>
    <col min="9" max="9" width="17.140625" style="4" customWidth="1"/>
    <col min="10" max="11" width="14.7109375" style="4" customWidth="1"/>
    <col min="12" max="12" width="11.140625" style="5" customWidth="1"/>
    <col min="13" max="16384" width="9.140625" style="5"/>
  </cols>
  <sheetData>
    <row r="1" spans="1:10" ht="21" x14ac:dyDescent="0.35">
      <c r="A1" s="3" t="s">
        <v>122</v>
      </c>
    </row>
    <row r="2" spans="1:10" x14ac:dyDescent="0.25">
      <c r="A2" s="5" t="s">
        <v>0</v>
      </c>
    </row>
    <row r="3" spans="1:10" x14ac:dyDescent="0.25">
      <c r="A3" s="5" t="s">
        <v>1</v>
      </c>
    </row>
    <row r="4" spans="1:10" x14ac:dyDescent="0.25">
      <c r="A4" s="6" t="s">
        <v>2</v>
      </c>
    </row>
    <row r="6" spans="1:10" x14ac:dyDescent="0.25">
      <c r="A6" s="48"/>
      <c r="B6" s="49"/>
      <c r="C6" s="48" t="s">
        <v>121</v>
      </c>
      <c r="D6" s="48" t="s">
        <v>120</v>
      </c>
      <c r="E6" s="48" t="s">
        <v>13</v>
      </c>
      <c r="G6" s="60" t="s">
        <v>127</v>
      </c>
      <c r="H6" s="47"/>
      <c r="I6" s="47"/>
      <c r="J6" s="47"/>
    </row>
    <row r="7" spans="1:10" ht="15" customHeight="1" x14ac:dyDescent="0.25">
      <c r="A7" s="74" t="s">
        <v>119</v>
      </c>
      <c r="B7" s="1" t="s">
        <v>60</v>
      </c>
      <c r="C7" s="53" t="str">
        <f>'Base Finding'!L3</f>
        <v>TI</v>
      </c>
      <c r="D7" s="50" t="str">
        <f>'Base Finding'!L4</f>
        <v>m</v>
      </c>
      <c r="E7" s="51">
        <f>'Base Finding'!L5</f>
        <v>0.6</v>
      </c>
      <c r="G7" s="73" t="str">
        <f>CONCATENATE("(", C7,":",D7,",",E7,"/",C8,":",D8,",",E8,"/",C9,":",D9,",",E9,"/",C10,":",D10,",",E10,"/",C11,":",D11,",",E11,"/",CHAR(10),C12,":",D12,",",E12,"/",C13,":",D13,",",E13,"/",C14,":",D14,",",E14,"/",C15,":",D15,",",E15,"/",C16,":",D16,",",E16,"/",C17,":",D17,",",E17,"/",CHAR(10),C18,":",D18,",",E18,"/",C19,":",D19,",",E19,"/",C20,":",D20,",",E20,"/",C21,":",D21,",",E21,"/",C22,":",D22,",",E22,")")</f>
        <v>(TI:m,0.6/AP:P,0.9/AL:A,1/IC:i,0.5/FC:T,1/
RP:n,1/RL:A,1/AV:I,1/AS:M,0.8/ IN:A,1/SC:A,1/
BI:h,0.9/DI:h,1/EX:l,0.2/EC:m,0.7/P:c,0.8)</v>
      </c>
      <c r="H7" s="73"/>
      <c r="I7" s="73"/>
      <c r="J7" s="73"/>
    </row>
    <row r="8" spans="1:10" x14ac:dyDescent="0.25">
      <c r="A8" s="75"/>
      <c r="B8" s="1" t="s">
        <v>61</v>
      </c>
      <c r="C8" s="53" t="str">
        <f>'Base Finding'!L7</f>
        <v>AP</v>
      </c>
      <c r="D8" s="50" t="str">
        <f>'Base Finding'!L8</f>
        <v>P</v>
      </c>
      <c r="E8" s="51">
        <f>'Base Finding'!L9</f>
        <v>0.9</v>
      </c>
      <c r="G8" s="73"/>
      <c r="H8" s="73"/>
      <c r="I8" s="73"/>
      <c r="J8" s="73"/>
    </row>
    <row r="9" spans="1:10" x14ac:dyDescent="0.25">
      <c r="A9" s="75"/>
      <c r="B9" s="1" t="s">
        <v>100</v>
      </c>
      <c r="C9" s="53" t="str">
        <f>'Base Finding'!L11</f>
        <v>AL</v>
      </c>
      <c r="D9" s="50" t="str">
        <f>'Base Finding'!L12</f>
        <v>A</v>
      </c>
      <c r="E9" s="51">
        <f>'Base Finding'!L13</f>
        <v>1</v>
      </c>
      <c r="G9" s="73"/>
      <c r="H9" s="73"/>
      <c r="I9" s="73"/>
      <c r="J9" s="73"/>
    </row>
    <row r="10" spans="1:10" x14ac:dyDescent="0.25">
      <c r="A10" s="75"/>
      <c r="B10" s="1" t="s">
        <v>101</v>
      </c>
      <c r="C10" s="53" t="str">
        <f>'Base Finding'!L15</f>
        <v>IC</v>
      </c>
      <c r="D10" s="50" t="str">
        <f>'Base Finding'!L16</f>
        <v>i</v>
      </c>
      <c r="E10" s="51">
        <f>'Base Finding'!L17</f>
        <v>0.5</v>
      </c>
      <c r="G10" s="68"/>
      <c r="H10" s="68"/>
      <c r="I10" s="68"/>
      <c r="J10" s="68"/>
    </row>
    <row r="11" spans="1:10" x14ac:dyDescent="0.25">
      <c r="A11" s="75"/>
      <c r="B11" s="1" t="s">
        <v>62</v>
      </c>
      <c r="C11" s="53" t="str">
        <f>'Base Finding'!L19</f>
        <v>FC</v>
      </c>
      <c r="D11" s="50" t="str">
        <f>'Base Finding'!L20</f>
        <v>T</v>
      </c>
      <c r="E11" s="51">
        <f>'Base Finding'!L21</f>
        <v>1</v>
      </c>
    </row>
    <row r="12" spans="1:10" x14ac:dyDescent="0.25">
      <c r="A12" s="76" t="s">
        <v>118</v>
      </c>
      <c r="B12" s="52" t="s">
        <v>68</v>
      </c>
      <c r="C12" s="54" t="str">
        <f>'Attack Surface'!L3</f>
        <v>RP</v>
      </c>
      <c r="D12" s="50" t="str">
        <f>'Attack Surface'!L4</f>
        <v>n</v>
      </c>
      <c r="E12" s="51">
        <f>'Attack Surface'!L5</f>
        <v>1</v>
      </c>
      <c r="G12" s="60" t="s">
        <v>126</v>
      </c>
      <c r="H12" s="47"/>
      <c r="I12" s="47"/>
      <c r="J12" s="46" t="s">
        <v>128</v>
      </c>
    </row>
    <row r="13" spans="1:10" x14ac:dyDescent="0.25">
      <c r="A13" s="77"/>
      <c r="B13" s="52" t="s">
        <v>69</v>
      </c>
      <c r="C13" s="54" t="str">
        <f>'Attack Surface'!L7</f>
        <v>RL</v>
      </c>
      <c r="D13" s="50" t="str">
        <f>'Attack Surface'!L8</f>
        <v>A</v>
      </c>
      <c r="E13" s="51">
        <f>'Attack Surface'!L9</f>
        <v>1</v>
      </c>
      <c r="G13" s="61" t="s">
        <v>53</v>
      </c>
      <c r="H13" s="57"/>
      <c r="I13" s="4">
        <f>IF(E7=0, 0, (10*E7 + 5*(E8+E9) + 5*E11) * E10 * 4)</f>
        <v>41</v>
      </c>
    </row>
    <row r="14" spans="1:10" x14ac:dyDescent="0.25">
      <c r="A14" s="77"/>
      <c r="B14" s="52" t="s">
        <v>116</v>
      </c>
      <c r="C14" s="54" t="str">
        <f>'Attack Surface'!L11</f>
        <v>AV</v>
      </c>
      <c r="D14" s="50" t="str">
        <f>'Attack Surface'!L12</f>
        <v>I</v>
      </c>
      <c r="E14" s="51">
        <f>'Attack Surface'!L13</f>
        <v>1</v>
      </c>
      <c r="G14" s="62" t="s">
        <v>123</v>
      </c>
      <c r="H14" s="58"/>
      <c r="I14" s="45">
        <f>(20*(E12+E13+E14) + 20*E17 + 15*E16 + 5*E15)/100</f>
        <v>0.99</v>
      </c>
    </row>
    <row r="15" spans="1:10" x14ac:dyDescent="0.25">
      <c r="A15" s="77"/>
      <c r="B15" s="52" t="s">
        <v>82</v>
      </c>
      <c r="C15" s="54" t="str">
        <f>'Attack Surface'!L15</f>
        <v>AS</v>
      </c>
      <c r="D15" s="50" t="str">
        <f>'Attack Surface'!L16</f>
        <v>M</v>
      </c>
      <c r="E15" s="51">
        <f>'Attack Surface'!L17</f>
        <v>0.8</v>
      </c>
      <c r="G15" s="63" t="s">
        <v>124</v>
      </c>
      <c r="H15" s="59"/>
      <c r="I15" s="64">
        <f>IF(E18=0, 0, (10*E18 + 3*E19 + 4*E20 + 3*E22 )*E21/20)</f>
        <v>0.53200000000000003</v>
      </c>
    </row>
    <row r="16" spans="1:10" x14ac:dyDescent="0.25">
      <c r="A16" s="77"/>
      <c r="B16" s="52" t="s">
        <v>87</v>
      </c>
      <c r="C16" s="54" t="str">
        <f>'Attack Surface'!L19</f>
        <v xml:space="preserve"> IN</v>
      </c>
      <c r="D16" s="50" t="str">
        <f>'Attack Surface'!L20</f>
        <v>A</v>
      </c>
      <c r="E16" s="51">
        <f>'Attack Surface'!L21</f>
        <v>1</v>
      </c>
      <c r="G16" s="65" t="s">
        <v>125</v>
      </c>
      <c r="H16" s="66"/>
      <c r="I16" s="67">
        <f>I13*I14*I15</f>
        <v>21.593879999999999</v>
      </c>
      <c r="J16" s="72" t="str">
        <f>IF(I16&gt;0, IF(I16&gt;54.9, IF(I16&gt;64.9, IF(I16&gt;74.9, "Critical", "High"), "Medium"), "Low"), "None")</f>
        <v>Low</v>
      </c>
    </row>
    <row r="17" spans="1:9" x14ac:dyDescent="0.25">
      <c r="A17" s="77"/>
      <c r="B17" s="52" t="s">
        <v>95</v>
      </c>
      <c r="C17" s="54" t="str">
        <f>'Attack Surface'!L23</f>
        <v>SC</v>
      </c>
      <c r="D17" s="50" t="str">
        <f>'Attack Surface'!L24</f>
        <v>A</v>
      </c>
      <c r="E17" s="51">
        <f>'Attack Surface'!L25</f>
        <v>1</v>
      </c>
    </row>
    <row r="18" spans="1:9" x14ac:dyDescent="0.25">
      <c r="A18" s="78" t="s">
        <v>117</v>
      </c>
      <c r="B18" s="55" t="s">
        <v>104</v>
      </c>
      <c r="C18" s="56" t="str">
        <f>'Environmental '!L3</f>
        <v>BI</v>
      </c>
      <c r="D18" s="50" t="str">
        <f>'Environmental '!L4</f>
        <v>h</v>
      </c>
      <c r="E18" s="51">
        <f>'Environmental '!L5</f>
        <v>0.9</v>
      </c>
      <c r="G18" s="2"/>
      <c r="H18" s="2"/>
      <c r="I18" s="2"/>
    </row>
    <row r="19" spans="1:9" x14ac:dyDescent="0.25">
      <c r="A19" s="78"/>
      <c r="B19" s="55" t="s">
        <v>105</v>
      </c>
      <c r="C19" s="56" t="str">
        <f>'Environmental '!L7</f>
        <v>DI</v>
      </c>
      <c r="D19" s="50" t="str">
        <f>'Environmental '!L8</f>
        <v>h</v>
      </c>
      <c r="E19" s="51">
        <f>'Environmental '!L9</f>
        <v>1</v>
      </c>
      <c r="G19" s="69"/>
      <c r="H19" s="69"/>
      <c r="I19" s="2"/>
    </row>
    <row r="20" spans="1:9" x14ac:dyDescent="0.25">
      <c r="A20" s="78"/>
      <c r="B20" s="55" t="s">
        <v>107</v>
      </c>
      <c r="C20" s="56" t="str">
        <f>'Environmental '!L11</f>
        <v>EX</v>
      </c>
      <c r="D20" s="50" t="str">
        <f>'Environmental '!L12</f>
        <v>l</v>
      </c>
      <c r="E20" s="51">
        <f>'Environmental '!L13</f>
        <v>0.2</v>
      </c>
      <c r="G20" s="70"/>
      <c r="H20" s="71"/>
      <c r="I20" s="2"/>
    </row>
    <row r="21" spans="1:9" x14ac:dyDescent="0.25">
      <c r="A21" s="78"/>
      <c r="B21" s="55" t="s">
        <v>109</v>
      </c>
      <c r="C21" s="56" t="str">
        <f>'Environmental '!L15</f>
        <v>EC</v>
      </c>
      <c r="D21" s="50" t="str">
        <f>'Environmental '!L16</f>
        <v>m</v>
      </c>
      <c r="E21" s="51">
        <f>'Environmental '!L17</f>
        <v>0.7</v>
      </c>
      <c r="G21" s="70"/>
      <c r="H21" s="71"/>
      <c r="I21" s="2"/>
    </row>
    <row r="22" spans="1:9" x14ac:dyDescent="0.25">
      <c r="A22" s="78"/>
      <c r="B22" s="55" t="s">
        <v>112</v>
      </c>
      <c r="C22" s="56" t="str">
        <f>'Environmental '!L19</f>
        <v>P</v>
      </c>
      <c r="D22" s="50" t="str">
        <f>'Environmental '!L20</f>
        <v>c</v>
      </c>
      <c r="E22" s="51">
        <f>'Environmental '!L21</f>
        <v>0.8</v>
      </c>
      <c r="G22" s="70"/>
      <c r="H22" s="71"/>
      <c r="I22" s="2"/>
    </row>
    <row r="23" spans="1:9" x14ac:dyDescent="0.25">
      <c r="G23" s="70"/>
      <c r="H23" s="71"/>
      <c r="I23" s="2"/>
    </row>
    <row r="24" spans="1:9" x14ac:dyDescent="0.25">
      <c r="G24" s="70"/>
      <c r="H24" s="71"/>
      <c r="I24" s="2"/>
    </row>
  </sheetData>
  <mergeCells count="4">
    <mergeCell ref="G7:J9"/>
    <mergeCell ref="A7:A11"/>
    <mergeCell ref="A12:A17"/>
    <mergeCell ref="A18:A2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zoomScale="85" zoomScaleNormal="85" workbookViewId="0">
      <selection activeCell="L13" sqref="L13"/>
    </sheetView>
  </sheetViews>
  <sheetFormatPr defaultRowHeight="15" x14ac:dyDescent="0.25"/>
  <cols>
    <col min="1" max="1" width="24.7109375" style="5" customWidth="1"/>
    <col min="2" max="4" width="14.7109375" style="4" customWidth="1"/>
    <col min="5" max="5" width="17.42578125" style="4" customWidth="1"/>
    <col min="6" max="11" width="14.7109375" style="4" customWidth="1"/>
    <col min="12" max="12" width="11.140625" style="5" customWidth="1"/>
    <col min="13" max="16384" width="9.140625" style="5"/>
  </cols>
  <sheetData>
    <row r="1" spans="1:12" ht="21" x14ac:dyDescent="0.25">
      <c r="A1" s="19" t="s">
        <v>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L2" s="4"/>
    </row>
    <row r="3" spans="1:12" x14ac:dyDescent="0.25">
      <c r="A3" s="15" t="s">
        <v>60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20"/>
      <c r="L3" s="22" t="str">
        <f>A4</f>
        <v>TI</v>
      </c>
    </row>
    <row r="4" spans="1:12" x14ac:dyDescent="0.25">
      <c r="A4" s="15" t="s">
        <v>54</v>
      </c>
      <c r="B4" s="16" t="s">
        <v>33</v>
      </c>
      <c r="C4" s="16" t="s">
        <v>34</v>
      </c>
      <c r="D4" s="16" t="s">
        <v>35</v>
      </c>
      <c r="E4" s="16" t="s">
        <v>36</v>
      </c>
      <c r="F4" s="16" t="s">
        <v>37</v>
      </c>
      <c r="G4" s="16" t="s">
        <v>44</v>
      </c>
      <c r="H4" s="16" t="s">
        <v>45</v>
      </c>
      <c r="I4" s="16" t="s">
        <v>39</v>
      </c>
      <c r="J4" s="16" t="s">
        <v>40</v>
      </c>
      <c r="K4" s="20"/>
      <c r="L4" s="39" t="s">
        <v>131</v>
      </c>
    </row>
    <row r="5" spans="1:12" x14ac:dyDescent="0.25">
      <c r="A5" s="20"/>
      <c r="B5" s="38">
        <v>1</v>
      </c>
      <c r="C5" s="38">
        <v>0.9</v>
      </c>
      <c r="D5" s="38">
        <v>0.6</v>
      </c>
      <c r="E5" s="38">
        <v>0.3</v>
      </c>
      <c r="F5" s="38">
        <v>0</v>
      </c>
      <c r="G5" s="38">
        <v>0.6</v>
      </c>
      <c r="H5" s="38">
        <v>0.5</v>
      </c>
      <c r="I5" s="38">
        <v>1</v>
      </c>
      <c r="J5" s="38"/>
      <c r="K5" s="9"/>
      <c r="L5" s="38">
        <f>IF(L4=B4, B5, IF(L4=C4, C5, IF(L4=D4, D5, IF(L4=E4, E5, IF(L4=F4, F5, IF(L4=G4, G5, IF(L4=H4, H5, IF(L4=I4, I5, IF(L4=J4, J5, IF(L4=K4, K5, 0))))))))))</f>
        <v>0.6</v>
      </c>
    </row>
    <row r="6" spans="1:12" x14ac:dyDescent="0.25">
      <c r="A6" s="20"/>
      <c r="B6" s="9"/>
      <c r="C6" s="9"/>
      <c r="D6" s="9"/>
      <c r="E6" s="9"/>
      <c r="F6" s="9"/>
      <c r="G6" s="9"/>
      <c r="H6" s="9"/>
      <c r="I6" s="9"/>
      <c r="J6" s="9"/>
      <c r="K6" s="9"/>
      <c r="L6" s="4"/>
    </row>
    <row r="7" spans="1:12" ht="30" x14ac:dyDescent="0.25">
      <c r="A7" s="14" t="s">
        <v>61</v>
      </c>
      <c r="B7" s="13" t="s">
        <v>14</v>
      </c>
      <c r="C7" s="14" t="s">
        <v>15</v>
      </c>
      <c r="D7" s="13" t="s">
        <v>16</v>
      </c>
      <c r="E7" s="13" t="s">
        <v>17</v>
      </c>
      <c r="F7" s="13" t="s">
        <v>8</v>
      </c>
      <c r="G7" s="13" t="s">
        <v>18</v>
      </c>
      <c r="H7" s="13" t="s">
        <v>19</v>
      </c>
      <c r="I7" s="13" t="s">
        <v>11</v>
      </c>
      <c r="J7" s="13" t="s">
        <v>12</v>
      </c>
      <c r="K7" s="20"/>
      <c r="L7" s="22" t="str">
        <f>A8</f>
        <v>AP</v>
      </c>
    </row>
    <row r="8" spans="1:12" x14ac:dyDescent="0.25">
      <c r="A8" s="14" t="s">
        <v>55</v>
      </c>
      <c r="B8" s="17" t="s">
        <v>41</v>
      </c>
      <c r="C8" s="17" t="s">
        <v>42</v>
      </c>
      <c r="D8" s="17" t="s">
        <v>43</v>
      </c>
      <c r="E8" s="17" t="s">
        <v>36</v>
      </c>
      <c r="F8" s="17" t="s">
        <v>37</v>
      </c>
      <c r="G8" s="17" t="s">
        <v>44</v>
      </c>
      <c r="H8" s="17" t="s">
        <v>45</v>
      </c>
      <c r="I8" s="17" t="s">
        <v>39</v>
      </c>
      <c r="J8" s="17" t="s">
        <v>40</v>
      </c>
      <c r="K8" s="20"/>
      <c r="L8" s="39" t="s">
        <v>42</v>
      </c>
    </row>
    <row r="9" spans="1:12" x14ac:dyDescent="0.25">
      <c r="A9" s="23"/>
      <c r="B9" s="36">
        <v>1</v>
      </c>
      <c r="C9" s="36">
        <v>0.9</v>
      </c>
      <c r="D9" s="36">
        <v>0.7</v>
      </c>
      <c r="E9" s="36">
        <v>0.6</v>
      </c>
      <c r="F9" s="36">
        <v>0.1</v>
      </c>
      <c r="G9" s="36">
        <v>0.7</v>
      </c>
      <c r="H9" s="36">
        <v>0.5</v>
      </c>
      <c r="I9" s="36">
        <v>1</v>
      </c>
      <c r="J9" s="36"/>
      <c r="K9" s="10"/>
      <c r="L9" s="38">
        <f>IF(L8=B8, B9, IF(L8=C8, C9, IF(L8=D8, D9, IF(L8=E8, E9, IF(L8=F8, F9, IF(L8=G8, G9, IF(L8=H8, H9, IF(L8=I8, I9, IF(L8=J8, J9, IF(L8=K8, K9, 0))))))))))</f>
        <v>0.9</v>
      </c>
    </row>
    <row r="10" spans="1:12" x14ac:dyDescent="0.25">
      <c r="A10" s="23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4"/>
    </row>
    <row r="11" spans="1:12" ht="30" customHeight="1" x14ac:dyDescent="0.25">
      <c r="A11" s="18" t="s">
        <v>100</v>
      </c>
      <c r="B11" s="8" t="s">
        <v>20</v>
      </c>
      <c r="C11" s="8" t="s">
        <v>21</v>
      </c>
      <c r="D11" s="8" t="s">
        <v>22</v>
      </c>
      <c r="E11" s="11" t="s">
        <v>23</v>
      </c>
      <c r="F11" s="8" t="s">
        <v>9</v>
      </c>
      <c r="G11" s="8" t="s">
        <v>10</v>
      </c>
      <c r="H11" s="8" t="s">
        <v>11</v>
      </c>
      <c r="I11" s="8" t="s">
        <v>12</v>
      </c>
      <c r="J11" s="20"/>
      <c r="K11" s="20"/>
      <c r="L11" s="22" t="str">
        <f>A12</f>
        <v>AL</v>
      </c>
    </row>
    <row r="12" spans="1:12" x14ac:dyDescent="0.25">
      <c r="A12" s="18" t="s">
        <v>56</v>
      </c>
      <c r="B12" s="16" t="s">
        <v>41</v>
      </c>
      <c r="C12" s="16" t="s">
        <v>46</v>
      </c>
      <c r="D12" s="16" t="s">
        <v>37</v>
      </c>
      <c r="E12" s="16" t="s">
        <v>47</v>
      </c>
      <c r="F12" s="16" t="s">
        <v>44</v>
      </c>
      <c r="G12" s="16" t="s">
        <v>45</v>
      </c>
      <c r="H12" s="16" t="s">
        <v>39</v>
      </c>
      <c r="I12" s="16" t="s">
        <v>40</v>
      </c>
      <c r="J12" s="21"/>
      <c r="K12" s="20"/>
      <c r="L12" s="39" t="s">
        <v>41</v>
      </c>
    </row>
    <row r="13" spans="1:12" x14ac:dyDescent="0.25">
      <c r="A13" s="23"/>
      <c r="B13" s="36">
        <v>1</v>
      </c>
      <c r="C13" s="36">
        <v>0.9</v>
      </c>
      <c r="D13" s="37">
        <v>0.7</v>
      </c>
      <c r="E13" s="36">
        <v>1</v>
      </c>
      <c r="F13" s="36">
        <v>0.9</v>
      </c>
      <c r="G13" s="36">
        <v>0.5</v>
      </c>
      <c r="H13" s="36">
        <v>1</v>
      </c>
      <c r="I13" s="36"/>
      <c r="J13" s="36"/>
      <c r="K13" s="10"/>
      <c r="L13" s="38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3"/>
      <c r="B14" s="10"/>
      <c r="C14" s="10"/>
      <c r="D14" s="12"/>
      <c r="E14" s="10"/>
      <c r="F14" s="10"/>
      <c r="G14" s="10"/>
      <c r="H14" s="10"/>
      <c r="I14" s="10"/>
      <c r="J14" s="10"/>
      <c r="K14" s="10"/>
      <c r="L14" s="4"/>
    </row>
    <row r="15" spans="1:12" ht="30" x14ac:dyDescent="0.25">
      <c r="A15" s="14" t="s">
        <v>101</v>
      </c>
      <c r="B15" s="13" t="s">
        <v>8</v>
      </c>
      <c r="C15" s="13" t="s">
        <v>24</v>
      </c>
      <c r="D15" s="13" t="s">
        <v>25</v>
      </c>
      <c r="E15" s="14" t="s">
        <v>26</v>
      </c>
      <c r="F15" s="13" t="s">
        <v>27</v>
      </c>
      <c r="G15" s="13" t="s">
        <v>28</v>
      </c>
      <c r="H15" s="13" t="s">
        <v>9</v>
      </c>
      <c r="I15" s="13" t="s">
        <v>10</v>
      </c>
      <c r="J15" s="13" t="s">
        <v>11</v>
      </c>
      <c r="K15" s="13" t="s">
        <v>29</v>
      </c>
      <c r="L15" s="22" t="str">
        <f>A16</f>
        <v>IC</v>
      </c>
    </row>
    <row r="16" spans="1:12" x14ac:dyDescent="0.25">
      <c r="A16" s="14" t="s">
        <v>57</v>
      </c>
      <c r="B16" s="17" t="s">
        <v>37</v>
      </c>
      <c r="C16" s="17" t="s">
        <v>36</v>
      </c>
      <c r="D16" s="17" t="s">
        <v>35</v>
      </c>
      <c r="E16" s="17" t="s">
        <v>48</v>
      </c>
      <c r="F16" s="17" t="s">
        <v>49</v>
      </c>
      <c r="G16" s="17" t="s">
        <v>33</v>
      </c>
      <c r="H16" s="17" t="s">
        <v>44</v>
      </c>
      <c r="I16" s="17" t="s">
        <v>45</v>
      </c>
      <c r="J16" s="17" t="s">
        <v>39</v>
      </c>
      <c r="K16" s="17" t="s">
        <v>40</v>
      </c>
      <c r="L16" s="39" t="s">
        <v>134</v>
      </c>
    </row>
    <row r="17" spans="1:12" x14ac:dyDescent="0.25">
      <c r="A17" s="23"/>
      <c r="B17" s="36">
        <v>1</v>
      </c>
      <c r="C17" s="36">
        <v>0.9</v>
      </c>
      <c r="D17" s="36">
        <v>0.7</v>
      </c>
      <c r="E17" s="36">
        <v>0.5</v>
      </c>
      <c r="F17" s="36">
        <v>0.3</v>
      </c>
      <c r="G17" s="36">
        <v>0</v>
      </c>
      <c r="H17" s="36">
        <v>0.6</v>
      </c>
      <c r="I17" s="36">
        <v>0.5</v>
      </c>
      <c r="J17" s="36">
        <v>1</v>
      </c>
      <c r="K17" s="36"/>
      <c r="L17" s="38">
        <f>IF(L16=B16, B17, IF(L16=C16, C17, IF(L16=D16, D17, IF(L16=E16, E17, IF(L16=F16, F17, IF(L16=G16, G17, IF(L16=H16, H17, IF(L16=I16, I17, IF(L16=J16, J17, IF(L16=K16, K17, 0))))))))))</f>
        <v>0.5</v>
      </c>
    </row>
    <row r="18" spans="1:12" x14ac:dyDescent="0.25">
      <c r="A18" s="23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4"/>
    </row>
    <row r="19" spans="1:12" ht="30" x14ac:dyDescent="0.25">
      <c r="A19" s="15" t="s">
        <v>62</v>
      </c>
      <c r="B19" s="8" t="s">
        <v>30</v>
      </c>
      <c r="C19" s="11" t="s">
        <v>31</v>
      </c>
      <c r="D19" s="8" t="s">
        <v>32</v>
      </c>
      <c r="E19" s="8" t="s">
        <v>9</v>
      </c>
      <c r="F19" s="8" t="s">
        <v>10</v>
      </c>
      <c r="G19" s="8" t="s">
        <v>11</v>
      </c>
      <c r="H19" s="8" t="s">
        <v>12</v>
      </c>
      <c r="I19" s="20"/>
      <c r="J19" s="20"/>
      <c r="K19" s="20"/>
      <c r="L19" s="22" t="str">
        <f>A20</f>
        <v>FC</v>
      </c>
    </row>
    <row r="20" spans="1:12" x14ac:dyDescent="0.25">
      <c r="A20" s="15" t="s">
        <v>58</v>
      </c>
      <c r="B20" s="16" t="s">
        <v>50</v>
      </c>
      <c r="C20" s="16" t="s">
        <v>51</v>
      </c>
      <c r="D20" s="16" t="s">
        <v>52</v>
      </c>
      <c r="E20" s="16" t="s">
        <v>44</v>
      </c>
      <c r="F20" s="16" t="s">
        <v>45</v>
      </c>
      <c r="G20" s="16" t="s">
        <v>39</v>
      </c>
      <c r="H20" s="16" t="s">
        <v>40</v>
      </c>
      <c r="I20" s="21"/>
      <c r="J20" s="21"/>
      <c r="K20" s="21"/>
      <c r="L20" s="39" t="s">
        <v>50</v>
      </c>
    </row>
    <row r="21" spans="1:12" x14ac:dyDescent="0.25">
      <c r="A21" s="20"/>
      <c r="B21" s="36">
        <v>1</v>
      </c>
      <c r="C21" s="36">
        <v>0.8</v>
      </c>
      <c r="D21" s="36">
        <v>0</v>
      </c>
      <c r="E21" s="36">
        <v>0.8</v>
      </c>
      <c r="F21" s="36">
        <v>0.5</v>
      </c>
      <c r="G21" s="36">
        <v>1</v>
      </c>
      <c r="H21" s="36"/>
      <c r="I21" s="36"/>
      <c r="J21" s="36"/>
      <c r="K21" s="36"/>
      <c r="L21" s="38">
        <f>IF(L20=B20, B21, IF(L20=C20, C21, IF(L20=D20, D21, IF(L20=E20, E21, IF(L20=F20, F21, IF(L20=G20, G21, IF(L20=H20, H21, IF(L20=I20, I21, IF(L20=J20, J21, IF(L20=K20, K21, 0))))))))))</f>
        <v>1</v>
      </c>
    </row>
    <row r="22" spans="1:12" x14ac:dyDescent="0.25">
      <c r="L22" s="4"/>
    </row>
    <row r="23" spans="1:12" x14ac:dyDescent="0.25">
      <c r="L23" s="4"/>
    </row>
    <row r="24" spans="1:12" x14ac:dyDescent="0.25">
      <c r="L24" s="4"/>
    </row>
    <row r="25" spans="1:12" x14ac:dyDescent="0.25">
      <c r="L25" s="4"/>
    </row>
    <row r="26" spans="1:12" x14ac:dyDescent="0.25">
      <c r="L26" s="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opLeftCell="A4" zoomScale="85" zoomScaleNormal="85" workbookViewId="0">
      <selection activeCell="L20" sqref="L20"/>
    </sheetView>
  </sheetViews>
  <sheetFormatPr defaultRowHeight="15" x14ac:dyDescent="0.25"/>
  <cols>
    <col min="1" max="1" width="24.7109375" style="5" customWidth="1"/>
    <col min="2" max="4" width="14.7109375" style="4" customWidth="1"/>
    <col min="5" max="5" width="17.42578125" style="4" customWidth="1"/>
    <col min="6" max="11" width="14.7109375" style="4" customWidth="1"/>
    <col min="12" max="12" width="11.140625" style="5" customWidth="1"/>
    <col min="13" max="16384" width="9.140625" style="5"/>
  </cols>
  <sheetData>
    <row r="1" spans="1:12" ht="21" x14ac:dyDescent="0.25">
      <c r="A1" s="26" t="s">
        <v>59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3" spans="1:12" ht="30" x14ac:dyDescent="0.25">
      <c r="A3" s="31" t="s">
        <v>68</v>
      </c>
      <c r="B3" s="28" t="s">
        <v>8</v>
      </c>
      <c r="C3" s="28" t="s">
        <v>17</v>
      </c>
      <c r="D3" s="28" t="s">
        <v>16</v>
      </c>
      <c r="E3" s="30" t="s">
        <v>63</v>
      </c>
      <c r="F3" s="28" t="s">
        <v>64</v>
      </c>
      <c r="G3" s="28" t="s">
        <v>9</v>
      </c>
      <c r="H3" s="28" t="s">
        <v>10</v>
      </c>
      <c r="I3" s="28" t="s">
        <v>11</v>
      </c>
      <c r="J3" s="28" t="s">
        <v>29</v>
      </c>
      <c r="K3" s="20"/>
      <c r="L3" s="22" t="str">
        <f>A4</f>
        <v>RP</v>
      </c>
    </row>
    <row r="4" spans="1:12" x14ac:dyDescent="0.25">
      <c r="A4" s="31" t="s">
        <v>66</v>
      </c>
      <c r="B4" s="29" t="s">
        <v>37</v>
      </c>
      <c r="C4" s="29" t="s">
        <v>36</v>
      </c>
      <c r="D4" s="29" t="s">
        <v>43</v>
      </c>
      <c r="E4" s="29" t="s">
        <v>42</v>
      </c>
      <c r="F4" s="29" t="s">
        <v>41</v>
      </c>
      <c r="G4" s="29" t="s">
        <v>44</v>
      </c>
      <c r="H4" s="29" t="s">
        <v>45</v>
      </c>
      <c r="I4" s="29" t="s">
        <v>39</v>
      </c>
      <c r="J4" s="29" t="s">
        <v>65</v>
      </c>
      <c r="K4" s="20"/>
      <c r="L4" s="39" t="s">
        <v>129</v>
      </c>
    </row>
    <row r="5" spans="1:12" x14ac:dyDescent="0.25">
      <c r="B5" s="38">
        <v>1</v>
      </c>
      <c r="C5" s="38">
        <v>0.9</v>
      </c>
      <c r="D5" s="38">
        <v>0.7</v>
      </c>
      <c r="E5" s="38">
        <v>0.6</v>
      </c>
      <c r="F5" s="38">
        <v>0.1</v>
      </c>
      <c r="G5" s="38">
        <v>0.7</v>
      </c>
      <c r="H5" s="38">
        <v>0.5</v>
      </c>
      <c r="I5" s="38">
        <v>1</v>
      </c>
      <c r="J5" s="38"/>
      <c r="K5" s="9"/>
      <c r="L5" s="38">
        <f>IF(L4=B4, B5, IF(L4=C4, C5, IF(L4=D4, D5, IF(L4=E4, E5, IF(L4=F4, F5, IF(L4=G4, G5, IF(L4=H4, H5, IF(L4=I4, I5, IF(L4=J4, J5, IF(L4=K4, K5, 0))))))))))</f>
        <v>1</v>
      </c>
    </row>
    <row r="6" spans="1:12" x14ac:dyDescent="0.25">
      <c r="A6" s="20"/>
      <c r="B6" s="9"/>
      <c r="C6" s="9"/>
      <c r="D6" s="9"/>
      <c r="E6" s="9"/>
      <c r="F6" s="9"/>
      <c r="G6" s="9"/>
      <c r="H6" s="9"/>
      <c r="I6" s="9"/>
      <c r="J6" s="9"/>
      <c r="K6" s="9"/>
      <c r="L6" s="4"/>
    </row>
    <row r="7" spans="1:12" ht="30" x14ac:dyDescent="0.25">
      <c r="A7" s="32" t="s">
        <v>69</v>
      </c>
      <c r="B7" s="13" t="s">
        <v>20</v>
      </c>
      <c r="C7" s="14" t="s">
        <v>21</v>
      </c>
      <c r="D7" s="13" t="s">
        <v>22</v>
      </c>
      <c r="E7" s="14" t="s">
        <v>23</v>
      </c>
      <c r="F7" s="13" t="s">
        <v>9</v>
      </c>
      <c r="G7" s="13" t="s">
        <v>10</v>
      </c>
      <c r="H7" s="13" t="s">
        <v>11</v>
      </c>
      <c r="I7" s="13" t="s">
        <v>29</v>
      </c>
      <c r="J7" s="20"/>
      <c r="K7" s="20"/>
      <c r="L7" s="22" t="str">
        <f>A8</f>
        <v>RL</v>
      </c>
    </row>
    <row r="8" spans="1:12" x14ac:dyDescent="0.25">
      <c r="A8" s="14" t="s">
        <v>67</v>
      </c>
      <c r="B8" s="17" t="s">
        <v>41</v>
      </c>
      <c r="C8" s="17" t="s">
        <v>46</v>
      </c>
      <c r="D8" s="17" t="s">
        <v>37</v>
      </c>
      <c r="E8" s="17" t="s">
        <v>47</v>
      </c>
      <c r="F8" s="17" t="s">
        <v>44</v>
      </c>
      <c r="G8" s="17" t="s">
        <v>45</v>
      </c>
      <c r="H8" s="17" t="s">
        <v>39</v>
      </c>
      <c r="I8" s="17" t="s">
        <v>40</v>
      </c>
      <c r="J8" s="34"/>
      <c r="K8" s="20"/>
      <c r="L8" s="39" t="s">
        <v>41</v>
      </c>
    </row>
    <row r="9" spans="1:12" x14ac:dyDescent="0.25">
      <c r="A9" s="35"/>
      <c r="B9" s="36">
        <v>1</v>
      </c>
      <c r="C9" s="36">
        <v>0.9</v>
      </c>
      <c r="D9" s="36">
        <v>0.7</v>
      </c>
      <c r="E9" s="36">
        <v>1</v>
      </c>
      <c r="F9" s="36">
        <v>0.9</v>
      </c>
      <c r="G9" s="36">
        <v>0.5</v>
      </c>
      <c r="H9" s="36">
        <v>1</v>
      </c>
      <c r="I9" s="36"/>
      <c r="J9" s="10"/>
      <c r="K9" s="10"/>
      <c r="L9" s="38">
        <f>IF(L8=B8, B9, IF(L8=C8, C9, IF(L8=D8, D9, IF(L8=E8, E9, IF(L8=F8, F9, IF(L8=G8, G9, IF(L8=H8, H9, IF(L8=I8, I9, IF(L8=J8, J9, IF(L8=K8, K9, 0))))))))))</f>
        <v>1</v>
      </c>
    </row>
    <row r="10" spans="1:12" x14ac:dyDescent="0.25">
      <c r="A10" s="23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"/>
    </row>
    <row r="11" spans="1:12" ht="30" customHeight="1" x14ac:dyDescent="0.25">
      <c r="A11" s="31" t="s">
        <v>71</v>
      </c>
      <c r="B11" s="28" t="s">
        <v>72</v>
      </c>
      <c r="C11" s="28" t="s">
        <v>73</v>
      </c>
      <c r="D11" s="30" t="s">
        <v>74</v>
      </c>
      <c r="E11" s="30" t="s">
        <v>75</v>
      </c>
      <c r="F11" s="28" t="s">
        <v>76</v>
      </c>
      <c r="G11" s="28" t="s">
        <v>77</v>
      </c>
      <c r="H11" s="28" t="s">
        <v>9</v>
      </c>
      <c r="I11" s="28" t="s">
        <v>10</v>
      </c>
      <c r="J11" s="28" t="s">
        <v>11</v>
      </c>
      <c r="K11" s="28" t="s">
        <v>29</v>
      </c>
      <c r="L11" s="22" t="str">
        <f>A12</f>
        <v>AV</v>
      </c>
    </row>
    <row r="12" spans="1:12" x14ac:dyDescent="0.25">
      <c r="A12" s="31" t="s">
        <v>70</v>
      </c>
      <c r="B12" s="29" t="s">
        <v>48</v>
      </c>
      <c r="C12" s="29" t="s">
        <v>78</v>
      </c>
      <c r="D12" s="29" t="s">
        <v>79</v>
      </c>
      <c r="E12" s="29" t="s">
        <v>41</v>
      </c>
      <c r="F12" s="29" t="s">
        <v>36</v>
      </c>
      <c r="G12" s="29" t="s">
        <v>80</v>
      </c>
      <c r="H12" s="29" t="s">
        <v>44</v>
      </c>
      <c r="I12" s="29" t="s">
        <v>81</v>
      </c>
      <c r="J12" s="29" t="s">
        <v>39</v>
      </c>
      <c r="K12" s="29" t="s">
        <v>40</v>
      </c>
      <c r="L12" s="39" t="s">
        <v>48</v>
      </c>
    </row>
    <row r="13" spans="1:12" x14ac:dyDescent="0.25">
      <c r="A13" s="33"/>
      <c r="B13" s="36">
        <v>1</v>
      </c>
      <c r="C13" s="36">
        <v>0.8</v>
      </c>
      <c r="D13" s="37">
        <v>0.8</v>
      </c>
      <c r="E13" s="36">
        <v>0.7</v>
      </c>
      <c r="F13" s="36">
        <v>0.5</v>
      </c>
      <c r="G13" s="36">
        <v>0.2</v>
      </c>
      <c r="H13" s="36">
        <v>0.75</v>
      </c>
      <c r="I13" s="36">
        <v>0.5</v>
      </c>
      <c r="J13" s="36">
        <v>1</v>
      </c>
      <c r="K13" s="36"/>
      <c r="L13" s="38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3"/>
      <c r="B14" s="10"/>
      <c r="C14" s="10"/>
      <c r="D14" s="12"/>
      <c r="E14" s="10"/>
      <c r="F14" s="10"/>
      <c r="G14" s="10"/>
      <c r="H14" s="10"/>
      <c r="I14" s="10"/>
      <c r="J14" s="10"/>
      <c r="K14" s="10"/>
      <c r="L14" s="2"/>
    </row>
    <row r="15" spans="1:12" x14ac:dyDescent="0.25">
      <c r="A15" s="14" t="s">
        <v>82</v>
      </c>
      <c r="B15" s="13" t="s">
        <v>84</v>
      </c>
      <c r="C15" s="13" t="s">
        <v>25</v>
      </c>
      <c r="D15" s="13" t="s">
        <v>85</v>
      </c>
      <c r="E15" s="14" t="s">
        <v>8</v>
      </c>
      <c r="F15" s="13" t="s">
        <v>9</v>
      </c>
      <c r="G15" s="13" t="s">
        <v>10</v>
      </c>
      <c r="H15" s="13" t="s">
        <v>11</v>
      </c>
      <c r="I15" s="13" t="s">
        <v>12</v>
      </c>
      <c r="J15" s="20"/>
      <c r="K15" s="20"/>
      <c r="L15" s="22" t="str">
        <f>A16</f>
        <v>AS</v>
      </c>
    </row>
    <row r="16" spans="1:12" x14ac:dyDescent="0.25">
      <c r="A16" s="14" t="s">
        <v>83</v>
      </c>
      <c r="B16" s="17" t="s">
        <v>46</v>
      </c>
      <c r="C16" s="17" t="s">
        <v>35</v>
      </c>
      <c r="D16" s="17" t="s">
        <v>86</v>
      </c>
      <c r="E16" s="17" t="s">
        <v>37</v>
      </c>
      <c r="F16" s="17" t="s">
        <v>44</v>
      </c>
      <c r="G16" s="17" t="s">
        <v>45</v>
      </c>
      <c r="H16" s="17" t="s">
        <v>39</v>
      </c>
      <c r="I16" s="17" t="s">
        <v>40</v>
      </c>
      <c r="J16" s="34"/>
      <c r="K16" s="34"/>
      <c r="L16" s="39" t="s">
        <v>35</v>
      </c>
    </row>
    <row r="17" spans="1:12" x14ac:dyDescent="0.25">
      <c r="A17" s="35"/>
      <c r="B17" s="36">
        <v>0.7</v>
      </c>
      <c r="C17" s="36">
        <v>0.8</v>
      </c>
      <c r="D17" s="36">
        <v>0.9</v>
      </c>
      <c r="E17" s="36">
        <v>1</v>
      </c>
      <c r="F17" s="36">
        <v>0.85</v>
      </c>
      <c r="G17" s="36">
        <v>0.5</v>
      </c>
      <c r="H17" s="36">
        <v>1</v>
      </c>
      <c r="I17" s="36"/>
      <c r="J17" s="9"/>
      <c r="K17" s="9"/>
      <c r="L17" s="38">
        <f>IF(L16=B16, B17, IF(L16=C16, C17, IF(L16=D16, D17, IF(L16=E16, E17, IF(L16=F16, F17, IF(L16=G16, G17, IF(L16=H16, H17, IF(L16=I16, I17, IF(L16=J16, J17, IF(L16=K16, K17, 0))))))))))</f>
        <v>0.8</v>
      </c>
    </row>
    <row r="18" spans="1:12" x14ac:dyDescent="0.25">
      <c r="A18" s="23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2"/>
    </row>
    <row r="19" spans="1:12" x14ac:dyDescent="0.25">
      <c r="A19" s="31" t="s">
        <v>87</v>
      </c>
      <c r="B19" s="28" t="s">
        <v>89</v>
      </c>
      <c r="C19" s="28" t="s">
        <v>90</v>
      </c>
      <c r="D19" s="28" t="s">
        <v>25</v>
      </c>
      <c r="E19" s="28" t="s">
        <v>91</v>
      </c>
      <c r="F19" s="28" t="s">
        <v>5</v>
      </c>
      <c r="G19" s="28" t="s">
        <v>92</v>
      </c>
      <c r="H19" s="28" t="s">
        <v>9</v>
      </c>
      <c r="I19" s="28" t="s">
        <v>10</v>
      </c>
      <c r="J19" s="28" t="s">
        <v>11</v>
      </c>
      <c r="K19" s="28" t="s">
        <v>29</v>
      </c>
      <c r="L19" s="22" t="str">
        <f>A20</f>
        <v xml:space="preserve"> IN</v>
      </c>
    </row>
    <row r="20" spans="1:12" x14ac:dyDescent="0.25">
      <c r="A20" s="31" t="s">
        <v>88</v>
      </c>
      <c r="B20" s="29" t="s">
        <v>41</v>
      </c>
      <c r="C20" s="29" t="s">
        <v>50</v>
      </c>
      <c r="D20" s="29" t="s">
        <v>35</v>
      </c>
      <c r="E20" s="29" t="s">
        <v>93</v>
      </c>
      <c r="F20" s="29" t="s">
        <v>34</v>
      </c>
      <c r="G20" s="29" t="s">
        <v>94</v>
      </c>
      <c r="H20" s="29" t="s">
        <v>44</v>
      </c>
      <c r="I20" s="29" t="s">
        <v>45</v>
      </c>
      <c r="J20" s="29" t="s">
        <v>39</v>
      </c>
      <c r="K20" s="29" t="s">
        <v>40</v>
      </c>
      <c r="L20" s="39" t="s">
        <v>41</v>
      </c>
    </row>
    <row r="21" spans="1:12" x14ac:dyDescent="0.25">
      <c r="A21" s="20"/>
      <c r="B21" s="36">
        <v>1</v>
      </c>
      <c r="C21" s="36">
        <v>0.9</v>
      </c>
      <c r="D21" s="36">
        <v>0.8</v>
      </c>
      <c r="E21" s="36">
        <v>0.3</v>
      </c>
      <c r="F21" s="36">
        <v>0.1</v>
      </c>
      <c r="G21" s="36">
        <v>0</v>
      </c>
      <c r="H21" s="36">
        <v>0.55000000000000004</v>
      </c>
      <c r="I21" s="36">
        <v>0.5</v>
      </c>
      <c r="J21" s="36">
        <v>1</v>
      </c>
      <c r="K21" s="36"/>
      <c r="L21" s="38">
        <f>IF(L20=B20, B21, IF(L20=C20, C21, IF(L20=D20, D21, IF(L20=E20, E21, IF(L20=F20, F21, IF(L20=G20, G21, IF(L20=H20, H21, IF(L20=I20, I21, IF(L20=J20, J21, IF(L20=K20, K21, 0))))))))))</f>
        <v>1</v>
      </c>
    </row>
    <row r="22" spans="1:12" x14ac:dyDescent="0.25">
      <c r="L22" s="4"/>
    </row>
    <row r="23" spans="1:12" ht="30" x14ac:dyDescent="0.25">
      <c r="A23" s="14" t="s">
        <v>95</v>
      </c>
      <c r="B23" s="13" t="s">
        <v>97</v>
      </c>
      <c r="C23" s="13" t="s">
        <v>25</v>
      </c>
      <c r="D23" s="13" t="s">
        <v>98</v>
      </c>
      <c r="E23" s="14" t="s">
        <v>99</v>
      </c>
      <c r="F23" s="13" t="s">
        <v>9</v>
      </c>
      <c r="G23" s="13" t="s">
        <v>10</v>
      </c>
      <c r="H23" s="13" t="s">
        <v>11</v>
      </c>
      <c r="I23" s="13" t="s">
        <v>29</v>
      </c>
      <c r="J23" s="20"/>
      <c r="K23" s="20"/>
      <c r="L23" s="22" t="str">
        <f>A24</f>
        <v>SC</v>
      </c>
    </row>
    <row r="24" spans="1:12" x14ac:dyDescent="0.25">
      <c r="A24" s="14" t="s">
        <v>96</v>
      </c>
      <c r="B24" s="17" t="s">
        <v>41</v>
      </c>
      <c r="C24" s="17" t="s">
        <v>35</v>
      </c>
      <c r="D24" s="17" t="s">
        <v>78</v>
      </c>
      <c r="E24" s="17" t="s">
        <v>42</v>
      </c>
      <c r="F24" s="17" t="s">
        <v>44</v>
      </c>
      <c r="G24" s="17" t="s">
        <v>38</v>
      </c>
      <c r="H24" s="17" t="s">
        <v>39</v>
      </c>
      <c r="I24" s="17" t="s">
        <v>40</v>
      </c>
      <c r="J24" s="34"/>
      <c r="K24" s="34"/>
      <c r="L24" s="39" t="s">
        <v>41</v>
      </c>
    </row>
    <row r="25" spans="1:12" x14ac:dyDescent="0.25">
      <c r="B25" s="36">
        <v>1</v>
      </c>
      <c r="C25" s="36">
        <v>0.9</v>
      </c>
      <c r="D25" s="36">
        <v>0.5</v>
      </c>
      <c r="E25" s="36">
        <v>0.1</v>
      </c>
      <c r="F25" s="36">
        <v>0.7</v>
      </c>
      <c r="G25" s="36">
        <v>0.5</v>
      </c>
      <c r="H25" s="36">
        <v>1</v>
      </c>
      <c r="I25" s="36"/>
      <c r="L25" s="38">
        <f>IF(L24=B24, B25, IF(L24=C24, C25, IF(L24=D24, D25, IF(L24=E24, E25, IF(L24=F24, F25, IF(L24=G24, G25, IF(L24=H24, H25, IF(L24=I24, I25, IF(L24=J24, J25, IF(L24=K24, K25, 0))))))))))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zoomScale="85" zoomScaleNormal="85" workbookViewId="0">
      <selection activeCell="L13" sqref="L13"/>
    </sheetView>
  </sheetViews>
  <sheetFormatPr defaultRowHeight="15" x14ac:dyDescent="0.25"/>
  <cols>
    <col min="1" max="1" width="24.7109375" style="5" customWidth="1"/>
    <col min="2" max="4" width="14.7109375" style="4" customWidth="1"/>
    <col min="5" max="5" width="17.42578125" style="4" customWidth="1"/>
    <col min="6" max="11" width="14.7109375" style="4" customWidth="1"/>
    <col min="12" max="12" width="11.140625" style="5" customWidth="1"/>
    <col min="13" max="16384" width="9.140625" style="5"/>
  </cols>
  <sheetData>
    <row r="1" spans="1:12" ht="21" x14ac:dyDescent="0.25">
      <c r="A1" s="24" t="s">
        <v>102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25">
      <c r="L2" s="4"/>
    </row>
    <row r="3" spans="1:12" x14ac:dyDescent="0.25">
      <c r="A3" s="40" t="s">
        <v>104</v>
      </c>
      <c r="B3" s="42" t="s">
        <v>4</v>
      </c>
      <c r="C3" s="42" t="s">
        <v>5</v>
      </c>
      <c r="D3" s="42" t="s">
        <v>6</v>
      </c>
      <c r="E3" s="42" t="s">
        <v>7</v>
      </c>
      <c r="F3" s="42" t="s">
        <v>8</v>
      </c>
      <c r="G3" s="42" t="s">
        <v>9</v>
      </c>
      <c r="H3" s="42" t="s">
        <v>10</v>
      </c>
      <c r="I3" s="42" t="s">
        <v>11</v>
      </c>
      <c r="J3" s="42" t="s">
        <v>29</v>
      </c>
      <c r="K3" s="20"/>
      <c r="L3" s="22" t="str">
        <f>A4</f>
        <v>BI</v>
      </c>
    </row>
    <row r="4" spans="1:12" x14ac:dyDescent="0.25">
      <c r="A4" s="40" t="s">
        <v>103</v>
      </c>
      <c r="B4" s="44" t="s">
        <v>33</v>
      </c>
      <c r="C4" s="44" t="s">
        <v>34</v>
      </c>
      <c r="D4" s="44" t="s">
        <v>35</v>
      </c>
      <c r="E4" s="44" t="s">
        <v>36</v>
      </c>
      <c r="F4" s="44" t="s">
        <v>37</v>
      </c>
      <c r="G4" s="44" t="s">
        <v>44</v>
      </c>
      <c r="H4" s="44" t="s">
        <v>45</v>
      </c>
      <c r="I4" s="44" t="s">
        <v>39</v>
      </c>
      <c r="J4" s="44" t="s">
        <v>40</v>
      </c>
      <c r="K4" s="20"/>
      <c r="L4" s="39" t="s">
        <v>130</v>
      </c>
    </row>
    <row r="5" spans="1:12" x14ac:dyDescent="0.25">
      <c r="A5" s="20"/>
      <c r="B5" s="38">
        <v>1</v>
      </c>
      <c r="C5" s="38">
        <v>0.9</v>
      </c>
      <c r="D5" s="38">
        <v>0.6</v>
      </c>
      <c r="E5" s="38">
        <v>0.3</v>
      </c>
      <c r="F5" s="38">
        <v>0</v>
      </c>
      <c r="G5" s="38">
        <v>0.6</v>
      </c>
      <c r="H5" s="38">
        <v>0.5</v>
      </c>
      <c r="I5" s="38">
        <v>1</v>
      </c>
      <c r="J5" s="38"/>
      <c r="K5" s="9"/>
      <c r="L5" s="38">
        <f>IF(L4=B4, B5, IF(L4=C4, C5, IF(L4=D4, D5, IF(L4=E4, E5, IF(L4=F4, F5, IF(L4=G4, G5, IF(L4=H4, H5, IF(L4=I4, I5, IF(L4=J4, J5, IF(L4=K4, K5, 0))))))))))</f>
        <v>0.9</v>
      </c>
    </row>
    <row r="6" spans="1:12" x14ac:dyDescent="0.25">
      <c r="A6" s="20"/>
      <c r="B6" s="9"/>
      <c r="C6" s="9"/>
      <c r="D6" s="9"/>
      <c r="E6" s="9"/>
      <c r="F6" s="9"/>
      <c r="G6" s="9"/>
      <c r="H6" s="9"/>
      <c r="I6" s="9"/>
      <c r="J6" s="9"/>
      <c r="K6" s="9"/>
      <c r="L6" s="4"/>
    </row>
    <row r="7" spans="1:12" x14ac:dyDescent="0.25">
      <c r="A7" s="14" t="s">
        <v>105</v>
      </c>
      <c r="B7" s="13" t="s">
        <v>5</v>
      </c>
      <c r="C7" s="14" t="s">
        <v>6</v>
      </c>
      <c r="D7" s="13" t="s">
        <v>7</v>
      </c>
      <c r="E7" s="13" t="s">
        <v>9</v>
      </c>
      <c r="F7" s="13" t="s">
        <v>10</v>
      </c>
      <c r="G7" s="13" t="s">
        <v>11</v>
      </c>
      <c r="H7" s="13" t="s">
        <v>29</v>
      </c>
      <c r="I7" s="20"/>
      <c r="J7" s="20"/>
      <c r="K7" s="20"/>
      <c r="L7" s="22" t="str">
        <f>A8</f>
        <v>DI</v>
      </c>
    </row>
    <row r="8" spans="1:12" x14ac:dyDescent="0.25">
      <c r="A8" s="14" t="s">
        <v>106</v>
      </c>
      <c r="B8" s="17" t="s">
        <v>34</v>
      </c>
      <c r="C8" s="17" t="s">
        <v>35</v>
      </c>
      <c r="D8" s="17" t="s">
        <v>36</v>
      </c>
      <c r="E8" s="17" t="s">
        <v>44</v>
      </c>
      <c r="F8" s="17" t="s">
        <v>45</v>
      </c>
      <c r="G8" s="17" t="s">
        <v>39</v>
      </c>
      <c r="H8" s="17" t="s">
        <v>40</v>
      </c>
      <c r="I8" s="34"/>
      <c r="J8" s="34"/>
      <c r="K8" s="20"/>
      <c r="L8" s="39" t="s">
        <v>130</v>
      </c>
    </row>
    <row r="9" spans="1:12" x14ac:dyDescent="0.25">
      <c r="A9" s="23"/>
      <c r="B9" s="38">
        <v>1</v>
      </c>
      <c r="C9" s="38">
        <v>0.6</v>
      </c>
      <c r="D9" s="38">
        <v>0.2</v>
      </c>
      <c r="E9" s="38">
        <v>0.6</v>
      </c>
      <c r="F9" s="38">
        <v>0.5</v>
      </c>
      <c r="G9" s="38">
        <v>1</v>
      </c>
      <c r="H9" s="38"/>
      <c r="I9" s="10"/>
      <c r="J9" s="10"/>
      <c r="K9" s="10"/>
      <c r="L9" s="38">
        <f>IF(L8=B8, B9, IF(L8=C8, C9, IF(L8=D8, D9, IF(L8=E8, E9, IF(L8=F8, F9, IF(L8=G8, G9, IF(L8=H8, H9, IF(L8=I8, I9, IF(L8=J8, J9, IF(L8=K8, K9, 0))))))))))</f>
        <v>1</v>
      </c>
    </row>
    <row r="10" spans="1:12" x14ac:dyDescent="0.25">
      <c r="A10" s="23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4"/>
    </row>
    <row r="11" spans="1:12" x14ac:dyDescent="0.25">
      <c r="A11" s="41" t="s">
        <v>107</v>
      </c>
      <c r="B11" s="42" t="s">
        <v>5</v>
      </c>
      <c r="C11" s="42" t="s">
        <v>6</v>
      </c>
      <c r="D11" s="42" t="s">
        <v>7</v>
      </c>
      <c r="E11" s="43" t="s">
        <v>8</v>
      </c>
      <c r="F11" s="42" t="s">
        <v>9</v>
      </c>
      <c r="G11" s="42" t="s">
        <v>10</v>
      </c>
      <c r="H11" s="42" t="s">
        <v>11</v>
      </c>
      <c r="I11" s="42" t="s">
        <v>29</v>
      </c>
      <c r="J11" s="20"/>
      <c r="K11" s="20"/>
      <c r="L11" s="22" t="str">
        <f>A12</f>
        <v>EX</v>
      </c>
    </row>
    <row r="12" spans="1:12" x14ac:dyDescent="0.25">
      <c r="A12" s="41" t="s">
        <v>108</v>
      </c>
      <c r="B12" s="44" t="s">
        <v>34</v>
      </c>
      <c r="C12" s="44" t="s">
        <v>35</v>
      </c>
      <c r="D12" s="44" t="s">
        <v>36</v>
      </c>
      <c r="E12" s="44" t="s">
        <v>37</v>
      </c>
      <c r="F12" s="44" t="s">
        <v>44</v>
      </c>
      <c r="G12" s="44" t="s">
        <v>45</v>
      </c>
      <c r="H12" s="44" t="s">
        <v>39</v>
      </c>
      <c r="I12" s="44" t="s">
        <v>40</v>
      </c>
      <c r="J12" s="21"/>
      <c r="K12" s="20"/>
      <c r="L12" s="39" t="s">
        <v>132</v>
      </c>
    </row>
    <row r="13" spans="1:12" x14ac:dyDescent="0.25">
      <c r="A13" s="23"/>
      <c r="B13" s="38">
        <v>1</v>
      </c>
      <c r="C13" s="38">
        <v>0.6</v>
      </c>
      <c r="D13" s="38">
        <v>0.2</v>
      </c>
      <c r="E13" s="38">
        <v>0</v>
      </c>
      <c r="F13" s="38">
        <v>0.6</v>
      </c>
      <c r="G13" s="38">
        <v>0.5</v>
      </c>
      <c r="H13" s="38">
        <v>1</v>
      </c>
      <c r="I13" s="38"/>
      <c r="J13" s="10"/>
      <c r="K13" s="10"/>
      <c r="L13" s="38">
        <f>IF(L12=B12, B13, IF(L12=C12, C13, IF(L12=D12, D13, IF(L12=E12, E13, IF(L12=F12, F13, IF(L12=G12, G13, IF(L12=H12, H13, IF(L12=I12, I13, IF(L12=J12, J13, IF(L12=K12, K13, 0))))))))))</f>
        <v>0.2</v>
      </c>
    </row>
    <row r="14" spans="1:12" x14ac:dyDescent="0.25">
      <c r="A14" s="23"/>
      <c r="B14" s="10"/>
      <c r="C14" s="10"/>
      <c r="D14" s="12"/>
      <c r="E14" s="10"/>
      <c r="F14" s="10"/>
      <c r="G14" s="10"/>
      <c r="H14" s="10"/>
      <c r="I14" s="10"/>
      <c r="J14" s="10"/>
      <c r="K14" s="10"/>
      <c r="L14" s="4"/>
    </row>
    <row r="15" spans="1:12" ht="30" x14ac:dyDescent="0.25">
      <c r="A15" s="14" t="s">
        <v>109</v>
      </c>
      <c r="B15" s="13" t="s">
        <v>8</v>
      </c>
      <c r="C15" s="13" t="s">
        <v>24</v>
      </c>
      <c r="D15" s="13" t="s">
        <v>25</v>
      </c>
      <c r="E15" s="14" t="s">
        <v>111</v>
      </c>
      <c r="F15" s="13" t="s">
        <v>27</v>
      </c>
      <c r="G15" s="13" t="s">
        <v>28</v>
      </c>
      <c r="H15" s="13" t="s">
        <v>9</v>
      </c>
      <c r="I15" s="13" t="s">
        <v>10</v>
      </c>
      <c r="J15" s="13" t="s">
        <v>11</v>
      </c>
      <c r="K15" s="13" t="s">
        <v>29</v>
      </c>
      <c r="L15" s="22" t="str">
        <f>A16</f>
        <v>EC</v>
      </c>
    </row>
    <row r="16" spans="1:12" x14ac:dyDescent="0.25">
      <c r="A16" s="14" t="s">
        <v>110</v>
      </c>
      <c r="B16" s="17" t="s">
        <v>37</v>
      </c>
      <c r="C16" s="17" t="s">
        <v>36</v>
      </c>
      <c r="D16" s="17" t="s">
        <v>35</v>
      </c>
      <c r="E16" s="17" t="s">
        <v>48</v>
      </c>
      <c r="F16" s="17" t="s">
        <v>49</v>
      </c>
      <c r="G16" s="17" t="s">
        <v>33</v>
      </c>
      <c r="H16" s="17" t="s">
        <v>44</v>
      </c>
      <c r="I16" s="17" t="s">
        <v>45</v>
      </c>
      <c r="J16" s="17" t="s">
        <v>39</v>
      </c>
      <c r="K16" s="17" t="s">
        <v>40</v>
      </c>
      <c r="L16" s="39" t="s">
        <v>131</v>
      </c>
    </row>
    <row r="17" spans="1:19" x14ac:dyDescent="0.25">
      <c r="A17" s="23"/>
      <c r="B17" s="38">
        <v>1</v>
      </c>
      <c r="C17" s="38">
        <v>0.9</v>
      </c>
      <c r="D17" s="38">
        <v>0.7</v>
      </c>
      <c r="E17" s="38">
        <v>0.5</v>
      </c>
      <c r="F17" s="38">
        <v>0.3</v>
      </c>
      <c r="G17" s="38">
        <v>0.1</v>
      </c>
      <c r="H17" s="38">
        <v>0.6</v>
      </c>
      <c r="I17" s="38">
        <v>0.5</v>
      </c>
      <c r="J17" s="38">
        <v>1</v>
      </c>
      <c r="K17" s="38"/>
      <c r="L17" s="38">
        <f>IF(L16=B16, B17, IF(L16=C16, C17, IF(L16=D16, D17, IF(L16=E16, E17, IF(L16=F16, F17, IF(L16=G16, G17, IF(L16=H16, H17, IF(L16=I16, I17, IF(L16=J16, J17, IF(L16=K16, K17, 0))))))))))</f>
        <v>0.7</v>
      </c>
    </row>
    <row r="18" spans="1:19" x14ac:dyDescent="0.25">
      <c r="A18" s="23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4"/>
    </row>
    <row r="19" spans="1:19" x14ac:dyDescent="0.25">
      <c r="A19" s="40" t="s">
        <v>112</v>
      </c>
      <c r="B19" s="42" t="s">
        <v>113</v>
      </c>
      <c r="C19" s="43" t="s">
        <v>5</v>
      </c>
      <c r="D19" s="42" t="s">
        <v>114</v>
      </c>
      <c r="E19" s="42" t="s">
        <v>24</v>
      </c>
      <c r="F19" s="42" t="s">
        <v>9</v>
      </c>
      <c r="G19" s="42" t="s">
        <v>10</v>
      </c>
      <c r="H19" s="42" t="s">
        <v>115</v>
      </c>
      <c r="I19" s="42" t="s">
        <v>29</v>
      </c>
      <c r="J19" s="20"/>
      <c r="K19" s="20"/>
      <c r="L19" s="22" t="str">
        <f>A20</f>
        <v>P</v>
      </c>
    </row>
    <row r="20" spans="1:19" x14ac:dyDescent="0.25">
      <c r="A20" s="40" t="s">
        <v>42</v>
      </c>
      <c r="B20" s="44" t="s">
        <v>86</v>
      </c>
      <c r="C20" s="44" t="s">
        <v>34</v>
      </c>
      <c r="D20" s="44" t="s">
        <v>33</v>
      </c>
      <c r="E20" s="44" t="s">
        <v>36</v>
      </c>
      <c r="F20" s="44" t="s">
        <v>44</v>
      </c>
      <c r="G20" s="44" t="s">
        <v>45</v>
      </c>
      <c r="H20" s="44" t="s">
        <v>39</v>
      </c>
      <c r="I20" s="44" t="s">
        <v>40</v>
      </c>
      <c r="J20" s="21"/>
      <c r="K20" s="21"/>
      <c r="L20" s="39" t="s">
        <v>133</v>
      </c>
    </row>
    <row r="21" spans="1:19" x14ac:dyDescent="0.25">
      <c r="A21" s="20"/>
      <c r="B21" s="38">
        <v>1</v>
      </c>
      <c r="C21" s="38">
        <v>0.9</v>
      </c>
      <c r="D21" s="38">
        <v>0.8</v>
      </c>
      <c r="E21" s="38">
        <v>0.7</v>
      </c>
      <c r="F21" s="38">
        <v>0.85</v>
      </c>
      <c r="G21" s="38">
        <v>0.5</v>
      </c>
      <c r="H21" s="38">
        <v>1</v>
      </c>
      <c r="I21" s="38"/>
      <c r="J21" s="10"/>
      <c r="K21" s="10"/>
      <c r="L21" s="38">
        <f>IF(L20=B20, B21, IF(L20=C20, C21, IF(L20=D20, D21, IF(L20=E20, E21, IF(L20=F20, F21, IF(L20=G20, G21, IF(L20=H20, H21, IF(L20=I20, I21, IF(L20=J20, J21, IF(L20=K20, K21, 0))))))))))</f>
        <v>0.8</v>
      </c>
      <c r="M21" s="38"/>
      <c r="N21" s="38"/>
      <c r="O21" s="38"/>
      <c r="P21" s="38"/>
      <c r="Q21" s="38"/>
      <c r="R21" s="38"/>
      <c r="S21" s="38"/>
    </row>
    <row r="22" spans="1:19" x14ac:dyDescent="0.25">
      <c r="L22" s="4"/>
    </row>
    <row r="23" spans="1:19" x14ac:dyDescent="0.25">
      <c r="L23" s="4"/>
    </row>
    <row r="24" spans="1:19" x14ac:dyDescent="0.25">
      <c r="L24" s="4"/>
    </row>
    <row r="25" spans="1:19" x14ac:dyDescent="0.25">
      <c r="L25" s="4"/>
    </row>
    <row r="26" spans="1:19" x14ac:dyDescent="0.25">
      <c r="L26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CWSS Score</vt:lpstr>
      <vt:lpstr>Base Finding</vt:lpstr>
      <vt:lpstr>Attack Surface</vt:lpstr>
      <vt:lpstr>Environmental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Kong</dc:creator>
  <cp:lastModifiedBy>Gary Kong</cp:lastModifiedBy>
  <dcterms:created xsi:type="dcterms:W3CDTF">2017-11-06T05:47:50Z</dcterms:created>
  <dcterms:modified xsi:type="dcterms:W3CDTF">2017-11-08T07:01:48Z</dcterms:modified>
</cp:coreProperties>
</file>