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ApertureProject\SWE\Documentazione\Piano_di_Progetto\file sorgenti\"/>
    </mc:Choice>
  </mc:AlternateContent>
  <bookViews>
    <workbookView xWindow="240" yWindow="75" windowWidth="20115" windowHeight="7995"/>
  </bookViews>
  <sheets>
    <sheet name="Foglio1" sheetId="1" r:id="rId1"/>
    <sheet name="Foglio2" sheetId="2" r:id="rId2"/>
    <sheet name="Foglio3" sheetId="3" r:id="rId3"/>
  </sheets>
  <calcPr calcId="152511"/>
</workbook>
</file>

<file path=xl/calcChain.xml><?xml version="1.0" encoding="utf-8"?>
<calcChain xmlns="http://schemas.openxmlformats.org/spreadsheetml/2006/main">
  <c r="M62" i="1" l="1"/>
  <c r="Q61" i="1"/>
  <c r="O61" i="1"/>
  <c r="N62" i="1"/>
  <c r="P61" i="1"/>
  <c r="P60" i="1"/>
  <c r="Q60" i="1"/>
  <c r="O60" i="1"/>
  <c r="L62" i="1"/>
  <c r="K62" i="1"/>
  <c r="I62" i="1"/>
  <c r="G62" i="1"/>
  <c r="E62" i="1"/>
  <c r="F62" i="1"/>
  <c r="D62" i="1"/>
  <c r="C62" i="1"/>
  <c r="J62" i="1"/>
  <c r="H62" i="1"/>
  <c r="P59" i="1"/>
  <c r="O59" i="1"/>
  <c r="P58" i="1"/>
  <c r="O58" i="1"/>
  <c r="P57" i="1"/>
  <c r="O57" i="1"/>
  <c r="P56" i="1"/>
  <c r="O56" i="1"/>
  <c r="Q56" i="1" s="1"/>
  <c r="P55" i="1"/>
  <c r="O55" i="1"/>
  <c r="P54" i="1"/>
  <c r="O54" i="1"/>
  <c r="P53" i="1"/>
  <c r="O53" i="1"/>
  <c r="P52" i="1"/>
  <c r="O52" i="1"/>
  <c r="Q52" i="1" s="1"/>
  <c r="P51" i="1"/>
  <c r="O51" i="1"/>
  <c r="P50" i="1"/>
  <c r="Q50" i="1" s="1"/>
  <c r="O50" i="1"/>
  <c r="P62" i="1" l="1"/>
  <c r="Q55" i="1"/>
  <c r="Q59" i="1"/>
  <c r="Q51" i="1"/>
  <c r="Q54" i="1"/>
  <c r="Q53" i="1"/>
  <c r="Q57" i="1"/>
  <c r="D63" i="1"/>
  <c r="Q58" i="1"/>
  <c r="C63" i="1"/>
  <c r="O62" i="1"/>
  <c r="C46" i="1"/>
  <c r="P36" i="1"/>
  <c r="Q36" i="1" s="1"/>
  <c r="P37" i="1"/>
  <c r="P38" i="1"/>
  <c r="P39" i="1"/>
  <c r="P40" i="1"/>
  <c r="Q40" i="1" s="1"/>
  <c r="P41" i="1"/>
  <c r="P42" i="1"/>
  <c r="P43" i="1"/>
  <c r="P44" i="1"/>
  <c r="Q44" i="1" s="1"/>
  <c r="P35" i="1"/>
  <c r="Q35" i="1" s="1"/>
  <c r="O36" i="1"/>
  <c r="O37" i="1"/>
  <c r="O38" i="1"/>
  <c r="O39" i="1"/>
  <c r="O40" i="1"/>
  <c r="O41" i="1"/>
  <c r="Q41" i="1" s="1"/>
  <c r="O42" i="1"/>
  <c r="O43" i="1"/>
  <c r="O44" i="1"/>
  <c r="O35" i="1"/>
  <c r="N45" i="1"/>
  <c r="L45" i="1"/>
  <c r="J45" i="1"/>
  <c r="D46" i="1" s="1"/>
  <c r="H45" i="1"/>
  <c r="F45" i="1"/>
  <c r="D45" i="1"/>
  <c r="M45" i="1"/>
  <c r="O45" i="1" s="1"/>
  <c r="K45" i="1"/>
  <c r="I45" i="1"/>
  <c r="G45" i="1"/>
  <c r="C45" i="1"/>
  <c r="E45" i="1"/>
  <c r="Q43" i="1" l="1"/>
  <c r="Q37" i="1"/>
  <c r="Q39" i="1"/>
  <c r="Q42" i="1"/>
  <c r="Q38" i="1"/>
  <c r="Q62" i="1"/>
  <c r="P45" i="1"/>
  <c r="Q45" i="1" s="1"/>
  <c r="D32" i="1"/>
  <c r="E32" i="1"/>
  <c r="F32" i="1"/>
  <c r="G32" i="1"/>
  <c r="H32" i="1"/>
  <c r="I32" i="1"/>
  <c r="J32" i="1"/>
  <c r="K32" i="1"/>
  <c r="L32" i="1"/>
  <c r="C32" i="1"/>
  <c r="P27" i="1"/>
  <c r="P28" i="1"/>
  <c r="P29" i="1"/>
  <c r="P30" i="1"/>
  <c r="P31" i="1"/>
  <c r="P26" i="1"/>
  <c r="O27" i="1"/>
  <c r="O28" i="1"/>
  <c r="Q28" i="1" s="1"/>
  <c r="O29" i="1"/>
  <c r="O30" i="1"/>
  <c r="O31" i="1"/>
  <c r="Q31" i="1" s="1"/>
  <c r="O26" i="1"/>
  <c r="Q26" i="1" s="1"/>
  <c r="K21" i="1"/>
  <c r="K18" i="1"/>
  <c r="I11" i="1"/>
  <c r="L10" i="1"/>
  <c r="I14" i="1"/>
  <c r="K13" i="1"/>
  <c r="F4" i="1"/>
  <c r="K3" i="1"/>
  <c r="I9" i="1"/>
  <c r="J4" i="1" s="1"/>
  <c r="I3" i="1"/>
  <c r="Q29" i="1" l="1"/>
  <c r="Q27" i="1"/>
  <c r="P32" i="1"/>
  <c r="O32" i="1"/>
  <c r="Q30" i="1"/>
  <c r="J3" i="1"/>
  <c r="J7" i="1"/>
  <c r="J5" i="1"/>
  <c r="J8" i="1"/>
  <c r="J6" i="1"/>
  <c r="Q32" i="1" l="1"/>
  <c r="J9" i="1"/>
</calcChain>
</file>

<file path=xl/sharedStrings.xml><?xml version="1.0" encoding="utf-8"?>
<sst xmlns="http://schemas.openxmlformats.org/spreadsheetml/2006/main" count="121" uniqueCount="42">
  <si>
    <t>norme di progetto</t>
  </si>
  <si>
    <t>st</t>
  </si>
  <si>
    <t>pdq</t>
  </si>
  <si>
    <t>norme</t>
  </si>
  <si>
    <t>pdp</t>
  </si>
  <si>
    <t>analisi</t>
  </si>
  <si>
    <t>glossario</t>
  </si>
  <si>
    <t>totale ore</t>
  </si>
  <si>
    <t>pesi</t>
  </si>
  <si>
    <t xml:space="preserve"> prev</t>
  </si>
  <si>
    <t>cons</t>
  </si>
  <si>
    <t>SV</t>
  </si>
  <si>
    <t>BV</t>
  </si>
  <si>
    <t>documento</t>
  </si>
  <si>
    <t>amm</t>
  </si>
  <si>
    <t>proge</t>
  </si>
  <si>
    <t>progr</t>
  </si>
  <si>
    <t>anal</t>
  </si>
  <si>
    <t>ver</t>
  </si>
  <si>
    <t>res</t>
  </si>
  <si>
    <t>gloss</t>
  </si>
  <si>
    <t>8(-3)</t>
  </si>
  <si>
    <t>2(+1)</t>
  </si>
  <si>
    <t>2(0)</t>
  </si>
  <si>
    <t>12(-4)</t>
  </si>
  <si>
    <t>8(-2)</t>
  </si>
  <si>
    <t>4(-1)</t>
  </si>
  <si>
    <t>133(+1)</t>
  </si>
  <si>
    <t>5(+3)</t>
  </si>
  <si>
    <t>3(-1)</t>
  </si>
  <si>
    <t>7(-1)</t>
  </si>
  <si>
    <t>3(+1)</t>
  </si>
  <si>
    <t>28(+15)</t>
  </si>
  <si>
    <t>prev</t>
  </si>
  <si>
    <t>proget</t>
  </si>
  <si>
    <t>resp</t>
  </si>
  <si>
    <t>man_utente</t>
  </si>
  <si>
    <t>Codifica</t>
  </si>
  <si>
    <t>Verifica</t>
  </si>
  <si>
    <t>def prod</t>
  </si>
  <si>
    <t>Preparazione collaudo</t>
  </si>
  <si>
    <t>Collaudo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</si>
</sst>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3"/>
  <sheetViews>
    <sheetView tabSelected="1" topLeftCell="D48" workbookViewId="0">
      <selection activeCell="R62" sqref="R62"/>
    </sheetView>
  </sheetViews>
  <sheetFormatPr defaultRowHeight="15" x14ac:dyDescent="0.25"/>
  <cols>
    <col min="2" max="2" width="20.140625" customWidth="1"/>
    <col min="3" max="3" width="12.5703125" customWidth="1"/>
    <col min="11" max="11" width="12.5703125" customWidth="1"/>
  </cols>
  <sheetData>
    <row r="2" spans="2:12" x14ac:dyDescent="0.25">
      <c r="I2" t="s">
        <v>8</v>
      </c>
      <c r="K2" t="s">
        <v>7</v>
      </c>
    </row>
    <row r="3" spans="2:12" x14ac:dyDescent="0.25">
      <c r="C3" t="s">
        <v>9</v>
      </c>
      <c r="D3" t="s">
        <v>10</v>
      </c>
      <c r="E3" t="s">
        <v>11</v>
      </c>
      <c r="F3" t="s">
        <v>12</v>
      </c>
      <c r="H3" t="s">
        <v>1</v>
      </c>
      <c r="I3" s="1">
        <f>10</f>
        <v>10</v>
      </c>
      <c r="J3" s="2">
        <f>(I3/$I$9)*$K$3</f>
        <v>42.361111111111114</v>
      </c>
      <c r="K3">
        <f>61</f>
        <v>61</v>
      </c>
    </row>
    <row r="4" spans="2:12" x14ac:dyDescent="0.25">
      <c r="B4" t="s">
        <v>0</v>
      </c>
      <c r="C4">
        <v>10</v>
      </c>
      <c r="D4" s="2">
        <v>8</v>
      </c>
      <c r="E4" s="2">
        <v>0</v>
      </c>
      <c r="F4" s="2">
        <f>60</f>
        <v>60</v>
      </c>
      <c r="H4" t="s">
        <v>2</v>
      </c>
      <c r="I4">
        <v>2</v>
      </c>
      <c r="J4" s="2">
        <f t="shared" ref="J4:J8" si="0">(I4/$I$9)*$K$3</f>
        <v>8.4722222222222232</v>
      </c>
    </row>
    <row r="5" spans="2:12" x14ac:dyDescent="0.25">
      <c r="B5" t="s">
        <v>1</v>
      </c>
      <c r="C5">
        <v>178</v>
      </c>
      <c r="E5">
        <v>0</v>
      </c>
      <c r="H5" t="s">
        <v>3</v>
      </c>
      <c r="I5">
        <v>0.7</v>
      </c>
      <c r="J5" s="2">
        <f t="shared" si="0"/>
        <v>2.9652777777777777</v>
      </c>
    </row>
    <row r="6" spans="2:12" x14ac:dyDescent="0.25">
      <c r="H6" t="s">
        <v>4</v>
      </c>
      <c r="I6">
        <v>0.5</v>
      </c>
      <c r="J6" s="2">
        <f t="shared" si="0"/>
        <v>2.1180555555555558</v>
      </c>
    </row>
    <row r="7" spans="2:12" x14ac:dyDescent="0.25">
      <c r="H7" t="s">
        <v>5</v>
      </c>
      <c r="I7">
        <v>1</v>
      </c>
      <c r="J7" s="2">
        <f t="shared" si="0"/>
        <v>4.2361111111111116</v>
      </c>
    </row>
    <row r="8" spans="2:12" x14ac:dyDescent="0.25">
      <c r="H8" t="s">
        <v>6</v>
      </c>
      <c r="I8">
        <v>0.2</v>
      </c>
      <c r="J8" s="2">
        <f t="shared" si="0"/>
        <v>0.84722222222222243</v>
      </c>
    </row>
    <row r="9" spans="2:12" x14ac:dyDescent="0.25">
      <c r="I9" s="1">
        <f>SUM(I3:I8)</f>
        <v>14.399999999999999</v>
      </c>
      <c r="J9" s="2">
        <f>SUM(J3:J8)</f>
        <v>61.000000000000007</v>
      </c>
    </row>
    <row r="10" spans="2:12" x14ac:dyDescent="0.25">
      <c r="L10">
        <f>0.25*178</f>
        <v>44.5</v>
      </c>
    </row>
    <row r="11" spans="2:12" x14ac:dyDescent="0.25">
      <c r="I11">
        <f>40/178</f>
        <v>0.2247191011235955</v>
      </c>
    </row>
    <row r="13" spans="2:12" x14ac:dyDescent="0.25">
      <c r="K13" s="3">
        <f>238*0.3</f>
        <v>71.399999999999991</v>
      </c>
    </row>
    <row r="14" spans="2:12" x14ac:dyDescent="0.25">
      <c r="I14">
        <f>0.3*23</f>
        <v>6.8999999999999995</v>
      </c>
    </row>
    <row r="16" spans="2:12" x14ac:dyDescent="0.25">
      <c r="B16" t="s">
        <v>13</v>
      </c>
      <c r="C16" t="s">
        <v>14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</row>
    <row r="17" spans="2:18" x14ac:dyDescent="0.25">
      <c r="B17" t="s">
        <v>3</v>
      </c>
      <c r="C17" t="s">
        <v>21</v>
      </c>
      <c r="G17" t="s">
        <v>22</v>
      </c>
    </row>
    <row r="18" spans="2:18" x14ac:dyDescent="0.25">
      <c r="B18" t="s">
        <v>2</v>
      </c>
      <c r="D18">
        <v>10</v>
      </c>
      <c r="F18" t="s">
        <v>26</v>
      </c>
      <c r="G18" t="s">
        <v>28</v>
      </c>
      <c r="K18">
        <f>3+8+2+4+42+1</f>
        <v>60</v>
      </c>
    </row>
    <row r="19" spans="2:18" x14ac:dyDescent="0.25">
      <c r="B19" t="s">
        <v>4</v>
      </c>
      <c r="G19" t="s">
        <v>29</v>
      </c>
      <c r="H19" t="s">
        <v>30</v>
      </c>
    </row>
    <row r="20" spans="2:18" x14ac:dyDescent="0.25">
      <c r="B20" t="s">
        <v>5</v>
      </c>
      <c r="F20" t="s">
        <v>25</v>
      </c>
      <c r="G20" t="s">
        <v>31</v>
      </c>
    </row>
    <row r="21" spans="2:18" x14ac:dyDescent="0.25">
      <c r="B21" t="s">
        <v>1</v>
      </c>
      <c r="C21" t="s">
        <v>23</v>
      </c>
      <c r="D21" t="s">
        <v>27</v>
      </c>
      <c r="F21" t="s">
        <v>24</v>
      </c>
      <c r="G21" t="s">
        <v>32</v>
      </c>
      <c r="H21">
        <v>3</v>
      </c>
      <c r="K21">
        <f>12*25+28*15+133*22+2*20</f>
        <v>3686</v>
      </c>
    </row>
    <row r="22" spans="2:18" x14ac:dyDescent="0.25">
      <c r="B22" t="s">
        <v>20</v>
      </c>
      <c r="G22">
        <v>1</v>
      </c>
    </row>
    <row r="23" spans="2:18" x14ac:dyDescent="0.25">
      <c r="C23">
        <v>20</v>
      </c>
      <c r="E23">
        <v>22</v>
      </c>
      <c r="G23">
        <v>25</v>
      </c>
      <c r="I23">
        <v>15</v>
      </c>
      <c r="K23">
        <v>30</v>
      </c>
      <c r="M23">
        <v>15</v>
      </c>
    </row>
    <row r="24" spans="2:18" x14ac:dyDescent="0.25">
      <c r="C24" s="7" t="s">
        <v>14</v>
      </c>
      <c r="D24" s="7"/>
      <c r="E24" s="7" t="s">
        <v>34</v>
      </c>
      <c r="F24" s="7"/>
      <c r="G24" s="7" t="s">
        <v>17</v>
      </c>
      <c r="H24" s="7"/>
      <c r="I24" s="7" t="s">
        <v>18</v>
      </c>
      <c r="J24" s="7"/>
      <c r="K24" s="7" t="s">
        <v>35</v>
      </c>
      <c r="L24" s="7"/>
      <c r="M24" s="6" t="s">
        <v>16</v>
      </c>
      <c r="O24" t="s">
        <v>33</v>
      </c>
      <c r="P24" t="s">
        <v>10</v>
      </c>
      <c r="Q24" s="4" t="s">
        <v>12</v>
      </c>
      <c r="R24" s="5" t="s">
        <v>11</v>
      </c>
    </row>
    <row r="25" spans="2:18" x14ac:dyDescent="0.25">
      <c r="C25" t="s">
        <v>33</v>
      </c>
      <c r="D25" t="s">
        <v>10</v>
      </c>
      <c r="E25" t="s">
        <v>33</v>
      </c>
      <c r="F25" t="s">
        <v>10</v>
      </c>
      <c r="G25" t="s">
        <v>33</v>
      </c>
      <c r="H25" t="s">
        <v>10</v>
      </c>
      <c r="I25" t="s">
        <v>33</v>
      </c>
      <c r="J25" t="s">
        <v>10</v>
      </c>
      <c r="K25" t="s">
        <v>33</v>
      </c>
      <c r="L25" t="s">
        <v>10</v>
      </c>
      <c r="M25" t="s">
        <v>33</v>
      </c>
      <c r="N25" t="s">
        <v>10</v>
      </c>
      <c r="Q25" s="4"/>
    </row>
    <row r="26" spans="2:18" x14ac:dyDescent="0.25">
      <c r="B26" t="s">
        <v>3</v>
      </c>
      <c r="C26">
        <v>8</v>
      </c>
      <c r="D26">
        <v>-3</v>
      </c>
      <c r="E26">
        <v>0</v>
      </c>
      <c r="F26">
        <v>0</v>
      </c>
      <c r="G26">
        <v>0</v>
      </c>
      <c r="H26">
        <v>0</v>
      </c>
      <c r="I26">
        <v>2</v>
      </c>
      <c r="J26">
        <v>1</v>
      </c>
      <c r="K26">
        <v>0</v>
      </c>
      <c r="L26">
        <v>0</v>
      </c>
      <c r="O26">
        <f t="shared" ref="O26:O31" si="1">C26*$C$23+E26*$E$23+G26*$G$23+I26*$I$23+K26*$K$23</f>
        <v>190</v>
      </c>
      <c r="P26">
        <f t="shared" ref="P26:P31" si="2">(C26+D26)*$C$23+(E26+F26)*$E$23+(G26+H26)*$G$23+(I26+J26)*$I$23+(K26+L26)*$K$23</f>
        <v>145</v>
      </c>
      <c r="Q26" s="4">
        <f>O26-P26</f>
        <v>45</v>
      </c>
      <c r="R26">
        <v>20</v>
      </c>
    </row>
    <row r="27" spans="2:18" x14ac:dyDescent="0.25">
      <c r="B27" t="s">
        <v>2</v>
      </c>
      <c r="C27">
        <v>0</v>
      </c>
      <c r="D27">
        <v>0</v>
      </c>
      <c r="E27">
        <v>10</v>
      </c>
      <c r="F27">
        <v>0</v>
      </c>
      <c r="G27">
        <v>4</v>
      </c>
      <c r="H27">
        <v>-1</v>
      </c>
      <c r="I27">
        <v>5</v>
      </c>
      <c r="J27">
        <v>3</v>
      </c>
      <c r="K27">
        <v>0</v>
      </c>
      <c r="L27">
        <v>0</v>
      </c>
      <c r="O27">
        <f t="shared" si="1"/>
        <v>395</v>
      </c>
      <c r="P27">
        <f t="shared" si="2"/>
        <v>415</v>
      </c>
      <c r="Q27" s="4">
        <f t="shared" ref="Q27:Q31" si="3">O27-P27</f>
        <v>-20</v>
      </c>
      <c r="R27">
        <v>0</v>
      </c>
    </row>
    <row r="28" spans="2:18" x14ac:dyDescent="0.25">
      <c r="B28" t="s">
        <v>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</v>
      </c>
      <c r="J28">
        <v>-1</v>
      </c>
      <c r="K28">
        <v>7</v>
      </c>
      <c r="L28">
        <v>-1</v>
      </c>
      <c r="O28">
        <f t="shared" si="1"/>
        <v>255</v>
      </c>
      <c r="P28">
        <f t="shared" si="2"/>
        <v>210</v>
      </c>
      <c r="Q28" s="4">
        <f t="shared" si="3"/>
        <v>45</v>
      </c>
      <c r="R28">
        <v>0</v>
      </c>
    </row>
    <row r="29" spans="2:18" x14ac:dyDescent="0.25">
      <c r="B29" t="s">
        <v>5</v>
      </c>
      <c r="C29">
        <v>0</v>
      </c>
      <c r="D29">
        <v>0</v>
      </c>
      <c r="E29">
        <v>0</v>
      </c>
      <c r="F29">
        <v>0</v>
      </c>
      <c r="G29">
        <v>8</v>
      </c>
      <c r="H29">
        <v>-2</v>
      </c>
      <c r="I29">
        <v>3</v>
      </c>
      <c r="J29">
        <v>1</v>
      </c>
      <c r="K29">
        <v>0</v>
      </c>
      <c r="L29">
        <v>0</v>
      </c>
      <c r="O29">
        <f t="shared" si="1"/>
        <v>245</v>
      </c>
      <c r="P29">
        <f t="shared" si="2"/>
        <v>210</v>
      </c>
      <c r="Q29" s="4">
        <f t="shared" si="3"/>
        <v>35</v>
      </c>
      <c r="R29">
        <v>0</v>
      </c>
    </row>
    <row r="30" spans="2:18" x14ac:dyDescent="0.25">
      <c r="B30" t="s">
        <v>1</v>
      </c>
      <c r="C30">
        <v>2</v>
      </c>
      <c r="D30">
        <v>0</v>
      </c>
      <c r="E30">
        <v>133</v>
      </c>
      <c r="F30">
        <v>1</v>
      </c>
      <c r="G30">
        <v>12</v>
      </c>
      <c r="H30">
        <v>-4</v>
      </c>
      <c r="I30">
        <v>32</v>
      </c>
      <c r="J30">
        <v>11</v>
      </c>
      <c r="K30">
        <v>3</v>
      </c>
      <c r="L30">
        <v>0</v>
      </c>
      <c r="O30">
        <f t="shared" si="1"/>
        <v>3836</v>
      </c>
      <c r="P30">
        <f t="shared" si="2"/>
        <v>3923</v>
      </c>
      <c r="Q30" s="4">
        <f t="shared" si="3"/>
        <v>-87</v>
      </c>
      <c r="R30">
        <v>0</v>
      </c>
    </row>
    <row r="31" spans="2:18" x14ac:dyDescent="0.25">
      <c r="B31" t="s">
        <v>20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4</v>
      </c>
      <c r="J31">
        <v>-3</v>
      </c>
      <c r="K31">
        <v>0</v>
      </c>
      <c r="L31">
        <v>0</v>
      </c>
      <c r="O31">
        <f t="shared" si="1"/>
        <v>60</v>
      </c>
      <c r="P31">
        <f t="shared" si="2"/>
        <v>15</v>
      </c>
      <c r="Q31" s="4">
        <f t="shared" si="3"/>
        <v>45</v>
      </c>
      <c r="R31">
        <v>0</v>
      </c>
    </row>
    <row r="32" spans="2:18" x14ac:dyDescent="0.25">
      <c r="C32">
        <f t="shared" ref="C32:L32" si="4">SUM(C26:C31)</f>
        <v>10</v>
      </c>
      <c r="D32">
        <f t="shared" si="4"/>
        <v>-3</v>
      </c>
      <c r="E32">
        <f t="shared" si="4"/>
        <v>143</v>
      </c>
      <c r="F32">
        <f t="shared" si="4"/>
        <v>1</v>
      </c>
      <c r="G32">
        <f t="shared" si="4"/>
        <v>24</v>
      </c>
      <c r="H32">
        <f t="shared" si="4"/>
        <v>-7</v>
      </c>
      <c r="I32">
        <f t="shared" si="4"/>
        <v>49</v>
      </c>
      <c r="J32">
        <f t="shared" si="4"/>
        <v>12</v>
      </c>
      <c r="K32">
        <f t="shared" si="4"/>
        <v>10</v>
      </c>
      <c r="L32">
        <f t="shared" si="4"/>
        <v>-1</v>
      </c>
      <c r="O32">
        <f>SUM(O26:O31)</f>
        <v>4981</v>
      </c>
      <c r="P32">
        <f>SUM(P26:P31)</f>
        <v>4918</v>
      </c>
      <c r="Q32" s="4">
        <f>SUM(Q26:Q31)</f>
        <v>63</v>
      </c>
    </row>
    <row r="34" spans="2:18" x14ac:dyDescent="0.25">
      <c r="C34" t="s">
        <v>33</v>
      </c>
      <c r="D34" t="s">
        <v>10</v>
      </c>
      <c r="E34" t="s">
        <v>33</v>
      </c>
      <c r="F34" t="s">
        <v>10</v>
      </c>
      <c r="G34" t="s">
        <v>33</v>
      </c>
      <c r="H34" t="s">
        <v>10</v>
      </c>
      <c r="I34" t="s">
        <v>33</v>
      </c>
      <c r="J34" t="s">
        <v>10</v>
      </c>
      <c r="K34" t="s">
        <v>33</v>
      </c>
      <c r="L34" t="s">
        <v>10</v>
      </c>
      <c r="M34" t="s">
        <v>33</v>
      </c>
      <c r="N34" t="s">
        <v>10</v>
      </c>
      <c r="O34" t="s">
        <v>33</v>
      </c>
      <c r="P34" t="s">
        <v>10</v>
      </c>
      <c r="Q34" s="4" t="s">
        <v>12</v>
      </c>
      <c r="R34" s="5" t="s">
        <v>11</v>
      </c>
    </row>
    <row r="35" spans="2:18" x14ac:dyDescent="0.25">
      <c r="B35" t="s">
        <v>3</v>
      </c>
      <c r="C35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2</v>
      </c>
      <c r="K35">
        <v>0</v>
      </c>
      <c r="L35">
        <v>0</v>
      </c>
      <c r="M35">
        <v>0</v>
      </c>
      <c r="N35">
        <v>0</v>
      </c>
      <c r="O35">
        <f>C35*$C$23+E35*$E$23+G35*$G$23+I35*$I$23+K35*$K$23+M35*$M$23</f>
        <v>75</v>
      </c>
      <c r="P35">
        <f>(C35+D35)*$C$23+(E35+F35)*$E$23+(G35+H35)*$G$23+(I35+J35)*$I$23+(K35+L35)*$K$23+(M35+N35)*$M$23</f>
        <v>105</v>
      </c>
      <c r="Q35" s="4">
        <f>O35-P35</f>
        <v>-30</v>
      </c>
      <c r="R35">
        <v>0</v>
      </c>
    </row>
    <row r="36" spans="2:18" x14ac:dyDescent="0.25">
      <c r="B36" t="s">
        <v>2</v>
      </c>
      <c r="C36">
        <v>0</v>
      </c>
      <c r="D36">
        <v>0</v>
      </c>
      <c r="E36">
        <v>6</v>
      </c>
      <c r="F36">
        <v>-3</v>
      </c>
      <c r="G36">
        <v>0</v>
      </c>
      <c r="H36">
        <v>0</v>
      </c>
      <c r="I36">
        <v>16</v>
      </c>
      <c r="J36">
        <v>1</v>
      </c>
      <c r="K36">
        <v>0</v>
      </c>
      <c r="L36">
        <v>0</v>
      </c>
      <c r="M36">
        <v>0</v>
      </c>
      <c r="N36">
        <v>0</v>
      </c>
      <c r="O36">
        <f t="shared" ref="O36:O45" si="5">C36*$C$23+E36*$E$23+G36*$G$23+I36*$I$23+K36*$K$23+M36*$M$23</f>
        <v>372</v>
      </c>
      <c r="P36">
        <f t="shared" ref="P36:P44" si="6">(C36+D36)*$C$23+(E36+F36)*$E$23+(G36+H36)*$G$23+(I36+J36)*$I$23+(K36+L36)*$K$23+(M36+N36)*$M$23</f>
        <v>321</v>
      </c>
      <c r="Q36" s="4">
        <f t="shared" ref="Q36:Q45" si="7">O36-P36</f>
        <v>51</v>
      </c>
      <c r="R36">
        <v>0</v>
      </c>
    </row>
    <row r="37" spans="2:18" x14ac:dyDescent="0.25">
      <c r="B37" t="s">
        <v>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</v>
      </c>
      <c r="J37">
        <v>2</v>
      </c>
      <c r="K37">
        <v>8</v>
      </c>
      <c r="L37">
        <v>-4</v>
      </c>
      <c r="M37">
        <v>0</v>
      </c>
      <c r="N37">
        <v>0</v>
      </c>
      <c r="O37">
        <f t="shared" si="5"/>
        <v>270</v>
      </c>
      <c r="P37">
        <f t="shared" si="6"/>
        <v>180</v>
      </c>
      <c r="Q37" s="4">
        <f t="shared" si="7"/>
        <v>90</v>
      </c>
      <c r="R37">
        <v>0</v>
      </c>
    </row>
    <row r="38" spans="2:18" x14ac:dyDescent="0.25">
      <c r="B38" t="s">
        <v>5</v>
      </c>
      <c r="C38">
        <v>0</v>
      </c>
      <c r="D38">
        <v>0</v>
      </c>
      <c r="E38">
        <v>0</v>
      </c>
      <c r="F38">
        <v>0</v>
      </c>
      <c r="G38">
        <v>3</v>
      </c>
      <c r="H38">
        <v>-1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5"/>
        <v>90</v>
      </c>
      <c r="P38">
        <f t="shared" si="6"/>
        <v>65</v>
      </c>
      <c r="Q38" s="4">
        <f t="shared" si="7"/>
        <v>25</v>
      </c>
      <c r="R38">
        <v>0</v>
      </c>
    </row>
    <row r="39" spans="2:18" x14ac:dyDescent="0.25">
      <c r="B39" t="s">
        <v>1</v>
      </c>
      <c r="C39">
        <v>0</v>
      </c>
      <c r="D39">
        <v>0</v>
      </c>
      <c r="E39">
        <v>12</v>
      </c>
      <c r="F39">
        <v>-2</v>
      </c>
      <c r="G39">
        <v>0</v>
      </c>
      <c r="H39">
        <v>0</v>
      </c>
      <c r="I39">
        <v>4</v>
      </c>
      <c r="J39">
        <v>3</v>
      </c>
      <c r="K39">
        <v>0</v>
      </c>
      <c r="L39">
        <v>0</v>
      </c>
      <c r="M39">
        <v>0</v>
      </c>
      <c r="N39">
        <v>0</v>
      </c>
      <c r="O39">
        <f t="shared" si="5"/>
        <v>324</v>
      </c>
      <c r="P39">
        <f t="shared" si="6"/>
        <v>325</v>
      </c>
      <c r="Q39" s="4">
        <f t="shared" si="7"/>
        <v>-1</v>
      </c>
      <c r="R39">
        <v>0</v>
      </c>
    </row>
    <row r="40" spans="2:18" x14ac:dyDescent="0.25">
      <c r="B40" t="s">
        <v>39</v>
      </c>
      <c r="C40">
        <v>0</v>
      </c>
      <c r="D40">
        <v>0</v>
      </c>
      <c r="E40">
        <v>90</v>
      </c>
      <c r="F40">
        <v>-2</v>
      </c>
      <c r="G40">
        <v>0</v>
      </c>
      <c r="H40">
        <v>0</v>
      </c>
      <c r="I40">
        <v>8</v>
      </c>
      <c r="J40">
        <v>19</v>
      </c>
      <c r="K40">
        <v>0</v>
      </c>
      <c r="L40">
        <v>0</v>
      </c>
      <c r="M40">
        <v>0</v>
      </c>
      <c r="N40">
        <v>0</v>
      </c>
      <c r="O40">
        <f t="shared" si="5"/>
        <v>2100</v>
      </c>
      <c r="P40">
        <f t="shared" si="6"/>
        <v>2341</v>
      </c>
      <c r="Q40" s="4">
        <f t="shared" si="7"/>
        <v>-241</v>
      </c>
      <c r="R40">
        <v>0</v>
      </c>
    </row>
    <row r="41" spans="2:18" x14ac:dyDescent="0.25">
      <c r="B41" t="s">
        <v>20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f t="shared" si="5"/>
        <v>0</v>
      </c>
      <c r="P41">
        <f t="shared" si="6"/>
        <v>15</v>
      </c>
      <c r="Q41" s="4">
        <f t="shared" si="7"/>
        <v>-15</v>
      </c>
      <c r="R41">
        <v>0</v>
      </c>
    </row>
    <row r="42" spans="2:18" x14ac:dyDescent="0.25">
      <c r="B42" t="s">
        <v>36</v>
      </c>
      <c r="C42">
        <v>4</v>
      </c>
      <c r="D42">
        <v>-3</v>
      </c>
      <c r="E42">
        <v>6</v>
      </c>
      <c r="F42">
        <v>0</v>
      </c>
      <c r="G42">
        <v>0</v>
      </c>
      <c r="H42">
        <v>0</v>
      </c>
      <c r="I42">
        <v>4</v>
      </c>
      <c r="J42">
        <v>-3</v>
      </c>
      <c r="K42">
        <v>0</v>
      </c>
      <c r="L42">
        <v>0</v>
      </c>
      <c r="M42">
        <v>0</v>
      </c>
      <c r="N42">
        <v>0</v>
      </c>
      <c r="O42">
        <f t="shared" si="5"/>
        <v>272</v>
      </c>
      <c r="P42">
        <f t="shared" si="6"/>
        <v>167</v>
      </c>
      <c r="Q42" s="4">
        <f t="shared" si="7"/>
        <v>105</v>
      </c>
      <c r="R42">
        <v>0</v>
      </c>
    </row>
    <row r="43" spans="2:18" x14ac:dyDescent="0.25">
      <c r="B43" t="s">
        <v>37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132</v>
      </c>
      <c r="N43">
        <v>-32</v>
      </c>
      <c r="O43">
        <f t="shared" si="5"/>
        <v>1980</v>
      </c>
      <c r="P43">
        <f t="shared" si="6"/>
        <v>1500</v>
      </c>
      <c r="Q43" s="4">
        <f t="shared" si="7"/>
        <v>480</v>
      </c>
      <c r="R43">
        <v>0</v>
      </c>
    </row>
    <row r="44" spans="2:18" x14ac:dyDescent="0.25">
      <c r="B44" t="s">
        <v>38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45</v>
      </c>
      <c r="J44">
        <v>-10</v>
      </c>
      <c r="K44">
        <v>0</v>
      </c>
      <c r="L44">
        <v>0</v>
      </c>
      <c r="M44">
        <v>0</v>
      </c>
      <c r="N44">
        <v>0</v>
      </c>
      <c r="O44">
        <f t="shared" si="5"/>
        <v>675</v>
      </c>
      <c r="P44">
        <f t="shared" si="6"/>
        <v>525</v>
      </c>
      <c r="Q44" s="4">
        <f t="shared" si="7"/>
        <v>150</v>
      </c>
      <c r="R44">
        <v>0</v>
      </c>
    </row>
    <row r="45" spans="2:18" x14ac:dyDescent="0.25">
      <c r="C45">
        <f t="shared" ref="C45:N45" si="8">SUM(C35:C44)</f>
        <v>7</v>
      </c>
      <c r="D45">
        <f t="shared" si="8"/>
        <v>-3</v>
      </c>
      <c r="E45">
        <f t="shared" si="8"/>
        <v>114</v>
      </c>
      <c r="F45">
        <f t="shared" si="8"/>
        <v>-7</v>
      </c>
      <c r="G45">
        <f t="shared" si="8"/>
        <v>3</v>
      </c>
      <c r="H45">
        <f t="shared" si="8"/>
        <v>-1</v>
      </c>
      <c r="I45">
        <f t="shared" si="8"/>
        <v>81</v>
      </c>
      <c r="J45">
        <f t="shared" si="8"/>
        <v>15</v>
      </c>
      <c r="K45">
        <f t="shared" si="8"/>
        <v>8</v>
      </c>
      <c r="L45">
        <f t="shared" si="8"/>
        <v>-4</v>
      </c>
      <c r="M45">
        <f t="shared" si="8"/>
        <v>132</v>
      </c>
      <c r="N45">
        <f t="shared" si="8"/>
        <v>-32</v>
      </c>
      <c r="O45">
        <f t="shared" si="5"/>
        <v>6158</v>
      </c>
      <c r="P45">
        <f>SUM(P35:P44)</f>
        <v>5544</v>
      </c>
      <c r="Q45" s="4">
        <f t="shared" si="7"/>
        <v>614</v>
      </c>
    </row>
    <row r="46" spans="2:18" x14ac:dyDescent="0.25">
      <c r="C46">
        <f>SUM(C45,E45,G45,I45,K45,M45)</f>
        <v>345</v>
      </c>
      <c r="D46">
        <f>SUM(C45:N45)</f>
        <v>313</v>
      </c>
    </row>
    <row r="49" spans="2:18" x14ac:dyDescent="0.25">
      <c r="C49" t="s">
        <v>33</v>
      </c>
      <c r="D49" t="s">
        <v>10</v>
      </c>
      <c r="E49" t="s">
        <v>33</v>
      </c>
      <c r="F49" t="s">
        <v>10</v>
      </c>
      <c r="G49" t="s">
        <v>33</v>
      </c>
      <c r="H49" t="s">
        <v>10</v>
      </c>
      <c r="I49" t="s">
        <v>33</v>
      </c>
      <c r="J49" t="s">
        <v>10</v>
      </c>
      <c r="K49" t="s">
        <v>33</v>
      </c>
      <c r="L49" t="s">
        <v>10</v>
      </c>
      <c r="M49" t="s">
        <v>33</v>
      </c>
      <c r="N49" t="s">
        <v>10</v>
      </c>
      <c r="O49" t="s">
        <v>33</v>
      </c>
      <c r="P49" t="s">
        <v>10</v>
      </c>
      <c r="Q49" s="4" t="s">
        <v>12</v>
      </c>
      <c r="R49" s="5" t="s">
        <v>11</v>
      </c>
    </row>
    <row r="50" spans="2:18" x14ac:dyDescent="0.25">
      <c r="B50" t="s">
        <v>3</v>
      </c>
      <c r="C50">
        <v>4</v>
      </c>
      <c r="D50">
        <v>-1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f>C50*$C$23+E50*$E$23+G50*$G$23+I50*$I$23+K50*$K$23+M50*$M$23</f>
        <v>95</v>
      </c>
      <c r="P50">
        <f>(C50+D50)*$C$23+(E50+F50)*$E$23+(G50+H50)*$G$23+(I50+J50)*$I$23+(K50+L50)*$K$23+(M50+N50)*$M$23</f>
        <v>75</v>
      </c>
      <c r="Q50" s="4">
        <f>O50-P50</f>
        <v>20</v>
      </c>
      <c r="R50">
        <v>0</v>
      </c>
    </row>
    <row r="51" spans="2:18" x14ac:dyDescent="0.25">
      <c r="B51" t="s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31</v>
      </c>
      <c r="J51">
        <v>-3</v>
      </c>
      <c r="K51">
        <v>0</v>
      </c>
      <c r="L51">
        <v>0</v>
      </c>
      <c r="M51">
        <v>0</v>
      </c>
      <c r="N51">
        <v>0</v>
      </c>
      <c r="O51">
        <f t="shared" ref="O51:O62" si="9">C51*$C$23+E51*$E$23+G51*$G$23+I51*$I$23+K51*$K$23+M51*$M$23</f>
        <v>465</v>
      </c>
      <c r="P51">
        <f t="shared" ref="P51:P61" si="10">(C51+D51)*$C$23+(E51+F51)*$E$23+(G51+H51)*$G$23+(I51+J51)*$I$23+(K51+L51)*$K$23+(M51+N51)*$M$23</f>
        <v>420</v>
      </c>
      <c r="Q51" s="4">
        <f t="shared" ref="Q51:Q62" si="11">O51-P51</f>
        <v>45</v>
      </c>
      <c r="R51">
        <v>0</v>
      </c>
    </row>
    <row r="52" spans="2:18" x14ac:dyDescent="0.25">
      <c r="B52" t="s">
        <v>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2</v>
      </c>
      <c r="L52">
        <v>0</v>
      </c>
      <c r="M52">
        <v>0</v>
      </c>
      <c r="N52">
        <v>0</v>
      </c>
      <c r="O52">
        <f t="shared" si="9"/>
        <v>75</v>
      </c>
      <c r="P52">
        <f t="shared" si="10"/>
        <v>75</v>
      </c>
      <c r="Q52" s="4">
        <f t="shared" si="11"/>
        <v>0</v>
      </c>
      <c r="R52">
        <v>0</v>
      </c>
    </row>
    <row r="53" spans="2:18" x14ac:dyDescent="0.25">
      <c r="B53" t="s">
        <v>5</v>
      </c>
      <c r="C53">
        <v>0</v>
      </c>
      <c r="D53">
        <v>0</v>
      </c>
      <c r="E53">
        <v>0</v>
      </c>
      <c r="F53">
        <v>0</v>
      </c>
      <c r="G53">
        <v>0</v>
      </c>
      <c r="H53">
        <v>4</v>
      </c>
      <c r="I53">
        <v>0</v>
      </c>
      <c r="J53">
        <v>2</v>
      </c>
      <c r="K53">
        <v>0</v>
      </c>
      <c r="L53">
        <v>0</v>
      </c>
      <c r="M53">
        <v>0</v>
      </c>
      <c r="N53">
        <v>0</v>
      </c>
      <c r="O53">
        <f t="shared" si="9"/>
        <v>0</v>
      </c>
      <c r="P53">
        <f t="shared" si="10"/>
        <v>130</v>
      </c>
      <c r="Q53" s="4">
        <f t="shared" si="11"/>
        <v>-130</v>
      </c>
      <c r="R53">
        <v>0</v>
      </c>
    </row>
    <row r="54" spans="2:18" x14ac:dyDescent="0.25">
      <c r="B54" t="s">
        <v>1</v>
      </c>
      <c r="C54">
        <v>0</v>
      </c>
      <c r="D54">
        <v>0</v>
      </c>
      <c r="E54">
        <v>15</v>
      </c>
      <c r="F54">
        <v>0</v>
      </c>
      <c r="G54">
        <v>0</v>
      </c>
      <c r="H54">
        <v>0</v>
      </c>
      <c r="I54">
        <v>4</v>
      </c>
      <c r="J54">
        <v>0</v>
      </c>
      <c r="K54">
        <v>0</v>
      </c>
      <c r="L54">
        <v>0</v>
      </c>
      <c r="M54">
        <v>0</v>
      </c>
      <c r="N54">
        <v>0</v>
      </c>
      <c r="O54">
        <f t="shared" si="9"/>
        <v>390</v>
      </c>
      <c r="P54">
        <f t="shared" si="10"/>
        <v>390</v>
      </c>
      <c r="Q54" s="4">
        <f t="shared" si="11"/>
        <v>0</v>
      </c>
      <c r="R54">
        <v>0</v>
      </c>
    </row>
    <row r="55" spans="2:18" x14ac:dyDescent="0.25">
      <c r="B55" t="s">
        <v>39</v>
      </c>
      <c r="C55">
        <v>0</v>
      </c>
      <c r="D55">
        <v>0</v>
      </c>
      <c r="E55">
        <v>15</v>
      </c>
      <c r="F55">
        <v>0</v>
      </c>
      <c r="G55">
        <v>0</v>
      </c>
      <c r="H55">
        <v>0</v>
      </c>
      <c r="I55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9"/>
        <v>390</v>
      </c>
      <c r="P55">
        <f t="shared" si="10"/>
        <v>390</v>
      </c>
      <c r="Q55" s="4">
        <f t="shared" si="11"/>
        <v>0</v>
      </c>
      <c r="R55">
        <v>0</v>
      </c>
    </row>
    <row r="56" spans="2:18" x14ac:dyDescent="0.25">
      <c r="B56" t="s">
        <v>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9"/>
        <v>15</v>
      </c>
      <c r="P56">
        <f t="shared" si="10"/>
        <v>15</v>
      </c>
      <c r="Q56" s="4">
        <f t="shared" si="11"/>
        <v>0</v>
      </c>
      <c r="R56">
        <v>0</v>
      </c>
    </row>
    <row r="57" spans="2:18" x14ac:dyDescent="0.25">
      <c r="B57" t="s">
        <v>36</v>
      </c>
      <c r="C57">
        <v>2</v>
      </c>
      <c r="D57">
        <v>0</v>
      </c>
      <c r="E57">
        <v>6</v>
      </c>
      <c r="F57">
        <v>0</v>
      </c>
      <c r="G57">
        <v>0</v>
      </c>
      <c r="H57">
        <v>0</v>
      </c>
      <c r="I57">
        <v>6</v>
      </c>
      <c r="J57">
        <v>0</v>
      </c>
      <c r="K57">
        <v>0</v>
      </c>
      <c r="L57">
        <v>0</v>
      </c>
      <c r="M57">
        <v>10</v>
      </c>
      <c r="N57">
        <v>0</v>
      </c>
      <c r="O57">
        <f t="shared" si="9"/>
        <v>412</v>
      </c>
      <c r="P57">
        <f t="shared" si="10"/>
        <v>412</v>
      </c>
      <c r="Q57" s="4">
        <f t="shared" si="11"/>
        <v>0</v>
      </c>
      <c r="R57">
        <v>0</v>
      </c>
    </row>
    <row r="58" spans="2:18" x14ac:dyDescent="0.25">
      <c r="B58" t="s">
        <v>37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</v>
      </c>
      <c r="O58">
        <f t="shared" si="9"/>
        <v>0</v>
      </c>
      <c r="P58">
        <f t="shared" si="10"/>
        <v>30</v>
      </c>
      <c r="Q58" s="4">
        <f t="shared" si="11"/>
        <v>-30</v>
      </c>
      <c r="R58">
        <v>0</v>
      </c>
    </row>
    <row r="59" spans="2:18" x14ac:dyDescent="0.25">
      <c r="B59" t="s">
        <v>38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f t="shared" si="9"/>
        <v>0</v>
      </c>
      <c r="P59">
        <f t="shared" si="10"/>
        <v>15</v>
      </c>
      <c r="Q59" s="4">
        <f t="shared" si="11"/>
        <v>-15</v>
      </c>
      <c r="R59">
        <v>0</v>
      </c>
    </row>
    <row r="60" spans="2:18" x14ac:dyDescent="0.25">
      <c r="B60" t="s">
        <v>40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4</v>
      </c>
      <c r="L60">
        <v>0</v>
      </c>
      <c r="M60">
        <v>0</v>
      </c>
      <c r="N60">
        <v>0</v>
      </c>
      <c r="O60">
        <f t="shared" si="9"/>
        <v>160</v>
      </c>
      <c r="P60">
        <f t="shared" si="10"/>
        <v>160</v>
      </c>
      <c r="Q60" s="4">
        <f t="shared" si="11"/>
        <v>0</v>
      </c>
      <c r="R60">
        <v>0</v>
      </c>
    </row>
    <row r="61" spans="2:18" x14ac:dyDescent="0.25">
      <c r="B61" t="s">
        <v>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24</v>
      </c>
      <c r="J61">
        <v>0</v>
      </c>
      <c r="K61">
        <v>0</v>
      </c>
      <c r="L61">
        <v>0</v>
      </c>
      <c r="M61">
        <v>20</v>
      </c>
      <c r="N61">
        <v>-2</v>
      </c>
      <c r="O61">
        <f t="shared" si="9"/>
        <v>660</v>
      </c>
      <c r="P61">
        <f t="shared" si="10"/>
        <v>630</v>
      </c>
      <c r="Q61" s="4">
        <f t="shared" si="11"/>
        <v>30</v>
      </c>
      <c r="R61">
        <v>0</v>
      </c>
    </row>
    <row r="62" spans="2:18" x14ac:dyDescent="0.25">
      <c r="C62">
        <f>SUM(C50:C61)</f>
        <v>8</v>
      </c>
      <c r="D62">
        <f>SUM(D50:D61)</f>
        <v>-1</v>
      </c>
      <c r="E62">
        <f>SUM(E50:E61)</f>
        <v>36</v>
      </c>
      <c r="F62">
        <f>SUM(F50:F61)</f>
        <v>0</v>
      </c>
      <c r="G62">
        <f>SUM(G50:G61)</f>
        <v>0</v>
      </c>
      <c r="H62">
        <f t="shared" ref="H62" si="12">SUM(H50:H59)</f>
        <v>4</v>
      </c>
      <c r="I62">
        <f>SUM(I50:I61)</f>
        <v>72</v>
      </c>
      <c r="J62">
        <f t="shared" ref="J62" si="13">SUM(J50:J59)</f>
        <v>0</v>
      </c>
      <c r="K62">
        <f>SUM(K50:K61)</f>
        <v>6</v>
      </c>
      <c r="L62">
        <f>SUM(L50:L61)</f>
        <v>0</v>
      </c>
      <c r="M62">
        <f>SUM(M50:M61)</f>
        <v>30</v>
      </c>
      <c r="N62">
        <f>SUM(N50:N61)</f>
        <v>0</v>
      </c>
      <c r="O62">
        <f t="shared" si="9"/>
        <v>2662</v>
      </c>
      <c r="P62">
        <f>SUM(P50:P61)</f>
        <v>2742</v>
      </c>
      <c r="Q62" s="4">
        <f t="shared" si="11"/>
        <v>-80</v>
      </c>
      <c r="R62">
        <v>0</v>
      </c>
    </row>
    <row r="63" spans="2:18" x14ac:dyDescent="0.25">
      <c r="C63">
        <f>SUM(C62,E62,G62,I62,K62,M62)</f>
        <v>152</v>
      </c>
      <c r="D63">
        <f>SUM(C62:N62)</f>
        <v>155</v>
      </c>
    </row>
  </sheetData>
  <mergeCells count="5">
    <mergeCell ref="C24:D24"/>
    <mergeCell ref="E24:F24"/>
    <mergeCell ref="G24:H24"/>
    <mergeCell ref="I24:J24"/>
    <mergeCell ref="K24:L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BadBoy - DDLHits.com</cp:lastModifiedBy>
  <dcterms:created xsi:type="dcterms:W3CDTF">2014-03-12T12:55:47Z</dcterms:created>
  <dcterms:modified xsi:type="dcterms:W3CDTF">2014-07-14T14:16:11Z</dcterms:modified>
</cp:coreProperties>
</file>