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8010" activeTab="5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</sheets>
  <calcPr calcId="145621"/>
</workbook>
</file>

<file path=xl/calcChain.xml><?xml version="1.0" encoding="utf-8"?>
<calcChain xmlns="http://schemas.openxmlformats.org/spreadsheetml/2006/main">
  <c r="X30" i="6" l="1"/>
  <c r="AD30" i="6" s="1"/>
  <c r="Y30" i="6"/>
  <c r="Z30" i="6"/>
  <c r="Z36" i="6" s="1"/>
  <c r="AA30" i="6"/>
  <c r="AB30" i="6"/>
  <c r="AB36" i="6" s="1"/>
  <c r="AC30" i="6"/>
  <c r="X31" i="6"/>
  <c r="Y31" i="6"/>
  <c r="Z31" i="6"/>
  <c r="AA31" i="6"/>
  <c r="AB31" i="6"/>
  <c r="AC31" i="6"/>
  <c r="X32" i="6"/>
  <c r="AD32" i="6" s="1"/>
  <c r="Y32" i="6"/>
  <c r="Z32" i="6"/>
  <c r="AA32" i="6"/>
  <c r="AB32" i="6"/>
  <c r="AC32" i="6"/>
  <c r="X33" i="6"/>
  <c r="Y33" i="6"/>
  <c r="Z33" i="6"/>
  <c r="AA33" i="6"/>
  <c r="AB33" i="6"/>
  <c r="AC33" i="6"/>
  <c r="X34" i="6"/>
  <c r="AD34" i="6" s="1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D35" i="6"/>
  <c r="AD33" i="6"/>
  <c r="AD31" i="6"/>
  <c r="AC36" i="6"/>
  <c r="AA36" i="6"/>
  <c r="Y36" i="6"/>
  <c r="F35" i="6"/>
  <c r="F34" i="6"/>
  <c r="F30" i="6"/>
  <c r="F31" i="6"/>
  <c r="F32" i="6"/>
  <c r="F33" i="6"/>
  <c r="F29" i="6"/>
  <c r="E29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V8" i="6"/>
  <c r="V7" i="6"/>
  <c r="T6" i="6"/>
  <c r="V6" i="6" s="1"/>
  <c r="V5" i="6"/>
  <c r="V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Z21" i="6" s="1"/>
  <c r="O21" i="6"/>
  <c r="M30" i="6"/>
  <c r="H15" i="6"/>
  <c r="F21" i="6"/>
  <c r="B21" i="6"/>
  <c r="C21" i="6"/>
  <c r="D21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X36" i="6" l="1"/>
  <c r="AD29" i="6"/>
  <c r="AD36" i="6" s="1"/>
  <c r="AE10" i="6"/>
  <c r="T10" i="6"/>
  <c r="T33" i="6"/>
  <c r="T29" i="6"/>
  <c r="C30" i="6"/>
  <c r="T34" i="6"/>
  <c r="T32" i="6"/>
  <c r="T30" i="6"/>
  <c r="T31" i="6"/>
  <c r="T35" i="6"/>
  <c r="T36" i="6" l="1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B32" i="6"/>
  <c r="D32" i="6" s="1"/>
  <c r="B31" i="6"/>
  <c r="B30" i="6"/>
  <c r="D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P16" i="1"/>
  <c r="P15" i="1"/>
  <c r="P14" i="1"/>
  <c r="P13" i="1"/>
  <c r="P12" i="1"/>
  <c r="N17" i="1"/>
  <c r="C35" i="6" l="1"/>
  <c r="D31" i="6"/>
  <c r="E35" i="6"/>
  <c r="D34" i="6"/>
  <c r="D29" i="6"/>
  <c r="D35" i="6" s="1"/>
  <c r="B35" i="6"/>
  <c r="D33" i="6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P11" i="1"/>
  <c r="P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30" i="4"/>
  <c r="E22" i="4"/>
  <c r="O4" i="4"/>
  <c r="O3" i="4"/>
  <c r="E35" i="3"/>
  <c r="S36" i="6" l="1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R23" i="1"/>
  <c r="R27" i="1"/>
  <c r="R25" i="1"/>
  <c r="R29" i="1"/>
  <c r="O30" i="1"/>
  <c r="Q30" i="1"/>
  <c r="N30" i="1"/>
  <c r="R26" i="1"/>
  <c r="P30" i="1"/>
  <c r="R28" i="1"/>
  <c r="R24" i="1" l="1"/>
  <c r="R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<sst xmlns="http://schemas.openxmlformats.org/spreadsheetml/2006/main" count="783" uniqueCount="313">
  <si>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</si>
  <si>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</si>
  <si>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</si>
  <si>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</si>
  <si>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</si>
  <si>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</si>
  <si>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</si>
  <si>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</si>
  <si>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</si>
  <si>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</si>
  <si>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</si>
  <si>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</si>
  <si>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</si>
  <si>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</si>
  <si>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</si>
  <si>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</si>
  <si>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</si>
  <si>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</si>
  <si>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</si>
  <si>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</si>
  <si>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</si>
  <si>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</si>
  <si>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</si>
  <si>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</si>
  <si>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</si>
  <si>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</si>
  <si>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</si>
  <si>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</si>
  <si>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</si>
  <si>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</si>
  <si>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</si>
  <si>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</si>
  <si>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</si>
  <si>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</si>
  <si>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</si>
  <si>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</si>
  <si>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</si>
  <si>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</si>
  <si>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</si>
  <si>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</si>
  <si>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</si>
  <si>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</si>
  <si>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</si>
  <si>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</si>
  <si>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</si>
  <si>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</si>
  <si>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</si>
  <si>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</si>
  <si>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</si>
  <si>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</si>
  <si>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</si>
  <si>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</si>
  <si>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</si>
  <si>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</si>
  <si>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</si>
  <si>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</si>
  <si>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</si>
  <si>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</si>
  <si>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</si>
  <si>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</si>
  <si>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</si>
  <si>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</si>
  <si>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</si>
  <si>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</si>
  <si>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</si>
  <si>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</si>
  <si>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</si>
  <si>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</si>
  <si>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</si>
  <si>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</si>
  <si>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</si>
  <si>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</si>
  <si>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</si>
  <si>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</si>
  <si>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</si>
  <si>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</si>
  <si>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</si>
  <si>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</si>
  <si>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</si>
  <si>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</si>
  <si>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</si>
  <si>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</si>
  <si>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</si>
  <si>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</si>
  <si>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</si>
  <si>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</si>
  <si>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</si>
  <si>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</si>
  <si>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</si>
  <si>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</si>
  <si>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</si>
  <si>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</si>
  <si>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</si>
  <si>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</si>
  <si>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</si>
  <si>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</si>
  <si>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</si>
  <si>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</si>
  <si>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</si>
  <si>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</si>
  <si>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</si>
  <si>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</si>
  <si>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</si>
  <si>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</si>
  <si>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</si>
  <si>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</si>
  <si>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Analista 2,Verificatore , Amministratore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</si>
  <si>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</si>
  <si>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</si>
  <si>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</si>
  <si>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</si>
  <si>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</si>
  <si>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</si>
  <si>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</si>
  <si>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</si>
  <si>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</si>
  <si>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</si>
  <si>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</si>
  <si>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</si>
  <si>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</si>
  <si>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</si>
  <si>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</si>
  <si>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</si>
  <si>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</si>
  <si>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</si>
  <si>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</si>
  <si>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</si>
  <si>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</si>
  <si>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</si>
  <si>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</si>
  <si>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</si>
  <si>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</si>
  <si>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</si>
  <si>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</si>
  <si>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</si>
  <si>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</si>
  <si>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</si>
  <si>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</si>
  <si>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</si>
  <si>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</si>
  <si>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</si>
  <si>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</si>
  <si>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</si>
  <si>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</si>
  <si>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</si>
  <si>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</si>
  <si>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</si>
  <si>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</si>
  <si>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</si>
  <si>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</si>
  <si>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</si>
  <si>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</si>
  <si>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</si>
  <si>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</si>
  <si>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</si>
  <si>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</si>
  <si>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</si>
  <si>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</si>
  <si>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</si>
  <si>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</si>
  <si>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</si>
  <si>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</si>
  <si>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</si>
  <si>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</si>
  <si>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</si>
  <si>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</si>
  <si>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</si>
  <si>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</si>
  <si>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</si>
  <si>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</si>
  <si>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</si>
  <si>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</si>
  <si>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</si>
  <si>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</si>
  <si>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</si>
  <si>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</si>
  <si>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</si>
  <si>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</si>
  <si>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</si>
  <si>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</si>
  <si>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</si>
  <si>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</si>
  <si>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</si>
  <si>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</si>
  <si>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</si>
  <si>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</si>
  <si>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</si>
  <si>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</si>
  <si>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</si>
  <si>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</si>
  <si>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</si>
  <si>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</si>
  <si>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anal</t>
  </si>
  <si>
    <t>prog</t>
  </si>
  <si>
    <t>Anal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</si>
  <si>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</si>
  <si>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</si>
  <si>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</si>
  <si>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</si>
  <si>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</si>
  <si>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</si>
  <si>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</si>
  <si>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</si>
  <si>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</si>
  <si>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</si>
  <si>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</si>
  <si>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</si>
  <si>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</si>
  <si>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</si>
  <si>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</si>
  <si>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</si>
  <si>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</si>
  <si>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</si>
  <si>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</si>
  <si>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</si>
  <si>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</si>
  <si>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</si>
  <si>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</si>
  <si>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</si>
  <si>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</si>
  <si>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</si>
  <si>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</si>
  <si>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</si>
  <si>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</si>
  <si>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</si>
  <si>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</si>
  <si>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</si>
  <si>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</si>
  <si>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</si>
  <si>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</si>
  <si>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</si>
  <si>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</si>
  <si>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</si>
  <si>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</si>
  <si>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</si>
  <si>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</si>
  <si>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</si>
  <si>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</si>
  <si>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</si>
  <si>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</si>
  <si>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</si>
  <si>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</si>
  <si>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</si>
  <si>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</si>
  <si>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</si>
  <si>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</si>
  <si>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</si>
  <si>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</si>
  <si>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</si>
  <si>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</si>
  <si>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</si>
  <si>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</si>
  <si>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</si>
  <si>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</si>
  <si>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</si>
  <si>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</si>
  <si>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</si>
  <si>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</si>
  <si>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</si>
  <si>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</si>
  <si>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</si>
  <si>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</si>
  <si>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</si>
  <si>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</si>
  <si>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</si>
  <si>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</si>
  <si>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</si>
  <si>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</si>
  <si>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</si>
  <si>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</si>
  <si>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</si>
  <si>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</si>
  <si>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</si>
  <si>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</si>
  <si>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</si>
  <si>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</si>
  <si>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</si>
  <si>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</si>
  <si>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</si>
  <si>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</si>
  <si>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</si>
  <si>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</si>
  <si>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</si>
  <si>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</si>
  <si>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</si>
  <si>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</si>
  <si>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</si>
  <si>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</si>
  <si>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</si>
  <si>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</si>
  <si>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</si>
  <si>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</si>
  <si>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</si>
  <si>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</si>
  <si>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</si>
  <si>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</si>
  <si>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</si>
  <si>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</si>
  <si>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</si>
  <si>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</si>
  <si>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</si>
  <si>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</si>
  <si>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8;7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</si>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</sst>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</a:t>
            </a:r>
            <a:r>
              <a:rPr lang="it-IT" baseline="0"/>
              <a:t>Analisi Requisiti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Requisiti'!$N$22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Requisiti'!$N$23:$N$29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Requisiti'!$O$22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Requisiti'!$P$22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Requisiti'!$Q$22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4254848"/>
        <c:axId val="104256640"/>
      </c:barChart>
      <c:catAx>
        <c:axId val="10425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256640"/>
        <c:crosses val="autoZero"/>
        <c:auto val="1"/>
        <c:lblAlgn val="ctr"/>
        <c:lblOffset val="100"/>
        <c:noMultiLvlLbl val="0"/>
      </c:catAx>
      <c:valAx>
        <c:axId val="104256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2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5193472"/>
        <c:axId val="105195008"/>
      </c:barChart>
      <c:catAx>
        <c:axId val="10519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195008"/>
        <c:crosses val="autoZero"/>
        <c:auto val="1"/>
        <c:lblAlgn val="ctr"/>
        <c:lblOffset val="100"/>
        <c:noMultiLvlLbl val="0"/>
      </c:catAx>
      <c:valAx>
        <c:axId val="105195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51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coder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5884672"/>
        <c:axId val="105886464"/>
      </c:barChart>
      <c:catAx>
        <c:axId val="10588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886464"/>
        <c:crosses val="autoZero"/>
        <c:auto val="1"/>
        <c:lblAlgn val="ctr"/>
        <c:lblOffset val="100"/>
        <c:noMultiLvlLbl val="0"/>
      </c:catAx>
      <c:valAx>
        <c:axId val="10588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58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51</c:v>
                </c:pt>
                <c:pt idx="1">
                  <c:v>46</c:v>
                </c:pt>
                <c:pt idx="2">
                  <c:v>118</c:v>
                </c:pt>
                <c:pt idx="3">
                  <c:v>162</c:v>
                </c:pt>
                <c:pt idx="4">
                  <c:v>243</c:v>
                </c:pt>
                <c:pt idx="5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920</c:v>
                </c:pt>
                <c:pt idx="1">
                  <c:v>1530</c:v>
                </c:pt>
                <c:pt idx="2">
                  <c:v>2950</c:v>
                </c:pt>
                <c:pt idx="3">
                  <c:v>3645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202</c:v>
                </c:pt>
                <c:pt idx="4">
                  <c:v>293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Requisiti'!$M$11:$M$16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Requisiti'!$N$11:$N$16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37</c:v>
                </c:pt>
                <c:pt idx="4">
                  <c:v>46</c:v>
                </c:pt>
                <c:pt idx="5">
                  <c:v>51</c:v>
                </c:pt>
                <c:pt idx="6">
                  <c:v>32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321088"/>
        <c:axId val="113322624"/>
      </c:barChart>
      <c:catAx>
        <c:axId val="11332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322624"/>
        <c:crosses val="autoZero"/>
        <c:auto val="1"/>
        <c:lblAlgn val="ctr"/>
        <c:lblOffset val="100"/>
        <c:noMultiLvlLbl val="0"/>
      </c:catAx>
      <c:valAx>
        <c:axId val="113322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3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23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9097088"/>
        <c:axId val="129363328"/>
      </c:barChart>
      <c:catAx>
        <c:axId val="1290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363328"/>
        <c:crosses val="autoZero"/>
        <c:auto val="1"/>
        <c:lblAlgn val="ctr"/>
        <c:lblOffset val="100"/>
        <c:noMultiLvlLbl val="0"/>
      </c:catAx>
      <c:valAx>
        <c:axId val="12936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0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Analisi Requisiti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Requisiti'!$M$11:$M$16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Requisiti'!$P$11:$P$16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4697216"/>
        <c:axId val="104703104"/>
      </c:barChart>
      <c:catAx>
        <c:axId val="10469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703104"/>
        <c:crosses val="autoZero"/>
        <c:auto val="1"/>
        <c:lblAlgn val="ctr"/>
        <c:lblOffset val="100"/>
        <c:noMultiLvlLbl val="0"/>
      </c:catAx>
      <c:valAx>
        <c:axId val="104703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6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3733120"/>
        <c:axId val="103734656"/>
      </c:barChart>
      <c:catAx>
        <c:axId val="10373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734656"/>
        <c:crosses val="autoZero"/>
        <c:auto val="1"/>
        <c:lblAlgn val="ctr"/>
        <c:lblOffset val="100"/>
        <c:noMultiLvlLbl val="0"/>
      </c:catAx>
      <c:valAx>
        <c:axId val="10373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3733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895351</xdr:colOff>
      <xdr:row>33</xdr:row>
      <xdr:rowOff>85725</xdr:rowOff>
    </xdr:from>
    <xdr:to>
      <xdr:col>21</xdr:col>
      <xdr:colOff>400050</xdr:colOff>
      <xdr:row>49</xdr:row>
      <xdr:rowOff>123825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771525</xdr:colOff>
      <xdr:row>7</xdr:row>
      <xdr:rowOff>38099</xdr:rowOff>
    </xdr:from>
    <xdr:to>
      <xdr:col>26</xdr:col>
      <xdr:colOff>123825</xdr:colOff>
      <xdr:row>22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523874</xdr:colOff>
      <xdr:row>37</xdr:row>
      <xdr:rowOff>104774</xdr:rowOff>
    </xdr:from>
    <xdr:to>
      <xdr:col>12</xdr:col>
      <xdr:colOff>781049</xdr:colOff>
      <xdr:row>57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26</xdr:row>
      <xdr:rowOff>19050</xdr:rowOff>
    </xdr:from>
    <xdr:to>
      <xdr:col>11</xdr:col>
      <xdr:colOff>66675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1047750</xdr:colOff>
      <xdr:row>30</xdr:row>
      <xdr:rowOff>133350</xdr:rowOff>
    </xdr:from>
    <xdr:to>
      <xdr:col>17</xdr:col>
      <xdr:colOff>142875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11</xdr:row>
      <xdr:rowOff>142875</xdr:rowOff>
    </xdr:from>
    <xdr:to>
      <xdr:col>25</xdr:col>
      <xdr:colOff>342900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19845</xdr:colOff>
      <xdr:row>23</xdr:row>
      <xdr:rowOff>26723</xdr:rowOff>
    </xdr:from>
    <xdr:to>
      <xdr:col>25</xdr:col>
      <xdr:colOff>436563</xdr:colOff>
      <xdr:row>37</xdr:row>
      <xdr:rowOff>170656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910167</xdr:colOff>
      <xdr:row>37</xdr:row>
      <xdr:rowOff>88899</xdr:rowOff>
    </xdr:from>
    <xdr:to>
      <xdr:col>9</xdr:col>
      <xdr:colOff>264583</xdr:colOff>
      <xdr:row>51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169333</xdr:colOff>
      <xdr:row>37</xdr:row>
      <xdr:rowOff>120650</xdr:rowOff>
    </xdr:from>
    <xdr:to>
      <xdr:col>17</xdr:col>
      <xdr:colOff>169333</xdr:colOff>
      <xdr:row>52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27</xdr:row>
      <xdr:rowOff>314325</xdr:rowOff>
    </xdr:from>
    <xdr:to>
      <xdr:col>21</xdr:col>
      <xdr:colOff>228599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30</xdr:row>
      <xdr:rowOff>152400</xdr:rowOff>
    </xdr:from>
    <xdr:to>
      <xdr:col>13</xdr:col>
      <xdr:colOff>66675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30</xdr:row>
      <xdr:rowOff>38100</xdr:rowOff>
    </xdr:from>
    <xdr:to>
      <xdr:col>29</xdr:col>
      <xdr:colOff>542925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22</xdr:row>
      <xdr:rowOff>190500</xdr:rowOff>
    </xdr:from>
    <xdr:to>
      <xdr:col>24</xdr:col>
      <xdr:colOff>485774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27</xdr:row>
      <xdr:rowOff>9525</xdr:rowOff>
    </xdr:from>
    <xdr:to>
      <xdr:col>12</xdr:col>
      <xdr:colOff>447675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7</xdr:row>
      <xdr:rowOff>152400</xdr:rowOff>
    </xdr:from>
    <xdr:to>
      <xdr:col>29</xdr:col>
      <xdr:colOff>600075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36</xdr:row>
      <xdr:rowOff>30692</xdr:rowOff>
    </xdr:from>
    <xdr:to>
      <xdr:col>5</xdr:col>
      <xdr:colOff>439208</xdr:colOff>
      <xdr:row>50</xdr:row>
      <xdr:rowOff>106892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338667</xdr:colOff>
      <xdr:row>36</xdr:row>
      <xdr:rowOff>184150</xdr:rowOff>
    </xdr:from>
    <xdr:to>
      <xdr:col>12</xdr:col>
      <xdr:colOff>105834</xdr:colOff>
      <xdr:row>51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272142</xdr:colOff>
      <xdr:row>37</xdr:row>
      <xdr:rowOff>111579</xdr:rowOff>
    </xdr:from>
    <xdr:to>
      <xdr:col>18</xdr:col>
      <xdr:colOff>993321</xdr:colOff>
      <xdr:row>51</xdr:row>
      <xdr:rowOff>187779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353785</xdr:colOff>
      <xdr:row>53</xdr:row>
      <xdr:rowOff>84365</xdr:rowOff>
    </xdr:from>
    <xdr:to>
      <xdr:col>19</xdr:col>
      <xdr:colOff>13607</xdr:colOff>
      <xdr:row>67</xdr:row>
      <xdr:rowOff>160565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176893</xdr:colOff>
      <xdr:row>54</xdr:row>
      <xdr:rowOff>16329</xdr:rowOff>
    </xdr:from>
    <xdr:to>
      <xdr:col>12</xdr:col>
      <xdr:colOff>612321</xdr:colOff>
      <xdr:row>75</xdr:row>
      <xdr:rowOff>54429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149677</xdr:colOff>
      <xdr:row>55</xdr:row>
      <xdr:rowOff>163286</xdr:rowOff>
    </xdr:from>
    <xdr:to>
      <xdr:col>32</xdr:col>
      <xdr:colOff>0</xdr:colOff>
      <xdr:row>79</xdr:row>
      <xdr:rowOff>122464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zoomScaleNormal="100" workbookViewId="0">
      <selection activeCell="M10" sqref="M10:P17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4" width="13.42578125" customWidth="1"/>
    <col min="5" max="5" width="4.28515625" customWidth="1"/>
    <col min="6" max="6" width="3.28515625" customWidth="1"/>
    <col min="7" max="7" width="2.7109375" customWidth="1"/>
    <col min="8" max="8" width="3.140625" customWidth="1"/>
    <col min="9" max="9" width="6.85546875" customWidth="1"/>
    <col min="10" max="10" width="2.85546875" customWidth="1"/>
    <col min="11" max="11" width="2.140625" customWidth="1"/>
    <col min="12" max="12" width="17" customWidth="1"/>
    <col min="13" max="13" width="18.7109375" customWidth="1"/>
    <col min="14" max="14" width="15" customWidth="1"/>
    <col min="15" max="15" width="11.42578125" customWidth="1"/>
    <col min="16" max="16" width="14" customWidth="1"/>
    <col min="17" max="17" width="9.140625" customWidth="1"/>
    <col min="18" max="18" width="13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  <c r="M1" s="1" t="s">
        <v>96</v>
      </c>
      <c r="N1" s="64" t="s">
        <v>12</v>
      </c>
      <c r="O1" s="64"/>
      <c r="P1" s="64"/>
      <c r="Q1" s="64"/>
    </row>
    <row r="2" spans="1:17" x14ac:dyDescent="0.25">
      <c r="M2" t="s">
        <v>4</v>
      </c>
      <c r="N2" s="63" t="s">
        <v>13</v>
      </c>
      <c r="O2" s="63"/>
      <c r="P2" s="63"/>
      <c r="Q2" s="63"/>
    </row>
    <row r="3" spans="1:17" x14ac:dyDescent="0.25">
      <c r="A3" s="1" t="s">
        <v>17</v>
      </c>
      <c r="B3" s="1" t="s">
        <v>18</v>
      </c>
      <c r="M3" t="s">
        <v>5</v>
      </c>
      <c r="N3" s="63" t="s">
        <v>11</v>
      </c>
      <c r="O3" s="63"/>
      <c r="P3" s="63"/>
    </row>
    <row r="4" spans="1:17" x14ac:dyDescent="0.25">
      <c r="A4" t="s">
        <v>19</v>
      </c>
      <c r="B4" t="s">
        <v>20</v>
      </c>
      <c r="C4" t="s">
        <v>80</v>
      </c>
      <c r="D4">
        <v>3</v>
      </c>
      <c r="K4" s="21"/>
      <c r="M4" t="s">
        <v>6</v>
      </c>
      <c r="N4" s="63" t="s">
        <v>15</v>
      </c>
      <c r="O4" s="63"/>
      <c r="P4" s="63"/>
      <c r="Q4" s="63"/>
    </row>
    <row r="5" spans="1:17" x14ac:dyDescent="0.25">
      <c r="A5" t="s">
        <v>21</v>
      </c>
      <c r="B5" t="s">
        <v>22</v>
      </c>
      <c r="C5" t="s">
        <v>80</v>
      </c>
      <c r="D5">
        <v>10</v>
      </c>
      <c r="E5" s="13"/>
      <c r="M5" t="s">
        <v>7</v>
      </c>
      <c r="N5" s="63" t="s">
        <v>14</v>
      </c>
      <c r="O5" s="63"/>
      <c r="P5" s="63"/>
      <c r="Q5" s="63"/>
    </row>
    <row r="6" spans="1:17" x14ac:dyDescent="0.25">
      <c r="A6" t="s">
        <v>23</v>
      </c>
      <c r="B6" t="s">
        <v>24</v>
      </c>
      <c r="C6" t="s">
        <v>81</v>
      </c>
      <c r="D6">
        <v>2</v>
      </c>
      <c r="H6" s="19"/>
      <c r="M6" t="s">
        <v>8</v>
      </c>
      <c r="N6" s="63" t="s">
        <v>16</v>
      </c>
      <c r="O6" s="63"/>
      <c r="P6" s="63"/>
      <c r="Q6" s="63"/>
    </row>
    <row r="7" spans="1:17" x14ac:dyDescent="0.25">
      <c r="A7" s="1" t="s">
        <v>25</v>
      </c>
      <c r="B7" s="1" t="s">
        <v>26</v>
      </c>
      <c r="M7" t="s">
        <v>9</v>
      </c>
      <c r="N7" s="63" t="s">
        <v>10</v>
      </c>
      <c r="O7" s="63"/>
      <c r="P7" s="63"/>
      <c r="Q7" s="63"/>
    </row>
    <row r="8" spans="1:17" x14ac:dyDescent="0.25">
      <c r="A8" t="s">
        <v>27</v>
      </c>
      <c r="B8" t="s">
        <v>28</v>
      </c>
      <c r="C8" t="s">
        <v>83</v>
      </c>
      <c r="D8">
        <v>3</v>
      </c>
      <c r="F8" s="15"/>
    </row>
    <row r="9" spans="1:17" x14ac:dyDescent="0.25">
      <c r="A9" t="s">
        <v>29</v>
      </c>
      <c r="B9" t="s">
        <v>30</v>
      </c>
      <c r="C9" t="s">
        <v>84</v>
      </c>
      <c r="D9">
        <v>3</v>
      </c>
      <c r="G9" s="18"/>
      <c r="I9" s="18"/>
      <c r="J9" s="23"/>
    </row>
    <row r="10" spans="1:17" x14ac:dyDescent="0.25">
      <c r="A10" t="s">
        <v>31</v>
      </c>
      <c r="B10" t="s">
        <v>32</v>
      </c>
      <c r="C10" t="s">
        <v>85</v>
      </c>
      <c r="D10">
        <v>3</v>
      </c>
      <c r="I10" s="11"/>
      <c r="L10" s="3"/>
      <c r="M10" s="52" t="s">
        <v>187</v>
      </c>
      <c r="N10" s="52" t="s">
        <v>92</v>
      </c>
      <c r="O10" s="52" t="s">
        <v>94</v>
      </c>
      <c r="P10" s="52" t="s">
        <v>95</v>
      </c>
      <c r="Q10" s="52"/>
    </row>
    <row r="11" spans="1:17" x14ac:dyDescent="0.25">
      <c r="A11" t="s">
        <v>33</v>
      </c>
      <c r="B11" t="s">
        <v>34</v>
      </c>
      <c r="C11" t="s">
        <v>86</v>
      </c>
      <c r="D11">
        <v>3</v>
      </c>
      <c r="G11" s="17"/>
      <c r="L11" s="3"/>
      <c r="M11" s="51" t="s">
        <v>80</v>
      </c>
      <c r="N11" s="51">
        <v>19</v>
      </c>
      <c r="O11" s="51">
        <v>20</v>
      </c>
      <c r="P11" s="51">
        <f>N11*O11</f>
        <v>380</v>
      </c>
      <c r="Q11" s="51"/>
    </row>
    <row r="12" spans="1:17" x14ac:dyDescent="0.25">
      <c r="A12" s="2" t="s">
        <v>35</v>
      </c>
      <c r="B12" t="s">
        <v>24</v>
      </c>
      <c r="C12" t="s">
        <v>81</v>
      </c>
      <c r="D12">
        <v>2</v>
      </c>
      <c r="L12" s="3"/>
      <c r="M12" s="51" t="s">
        <v>90</v>
      </c>
      <c r="N12" s="51">
        <v>24</v>
      </c>
      <c r="O12" s="51">
        <v>30</v>
      </c>
      <c r="P12" s="51">
        <f>N12*O12</f>
        <v>720</v>
      </c>
      <c r="Q12" s="51"/>
    </row>
    <row r="13" spans="1:17" x14ac:dyDescent="0.25">
      <c r="A13" s="1" t="s">
        <v>36</v>
      </c>
      <c r="B13" s="1" t="s">
        <v>37</v>
      </c>
      <c r="L13" s="3"/>
      <c r="M13" s="51" t="s">
        <v>189</v>
      </c>
      <c r="N13" s="51">
        <v>63</v>
      </c>
      <c r="O13" s="51">
        <v>25</v>
      </c>
      <c r="P13" s="51">
        <f t="shared" ref="P13:P14" si="0">N13*O13</f>
        <v>1575</v>
      </c>
      <c r="Q13" s="51"/>
    </row>
    <row r="14" spans="1:17" x14ac:dyDescent="0.25">
      <c r="A14" t="s">
        <v>38</v>
      </c>
      <c r="B14" t="s">
        <v>39</v>
      </c>
      <c r="C14" t="s">
        <v>87</v>
      </c>
      <c r="D14">
        <v>3</v>
      </c>
      <c r="F14" s="15"/>
      <c r="G14" s="17"/>
      <c r="I14" s="11"/>
      <c r="L14" s="3"/>
      <c r="M14" s="51" t="s">
        <v>127</v>
      </c>
      <c r="N14" s="51">
        <v>33</v>
      </c>
      <c r="O14" s="51">
        <v>15</v>
      </c>
      <c r="P14" s="51">
        <f t="shared" si="0"/>
        <v>495</v>
      </c>
      <c r="Q14" s="51"/>
    </row>
    <row r="15" spans="1:17" x14ac:dyDescent="0.25">
      <c r="A15" t="s">
        <v>40</v>
      </c>
      <c r="B15" t="s">
        <v>41</v>
      </c>
      <c r="C15" t="s">
        <v>87</v>
      </c>
      <c r="D15">
        <v>3</v>
      </c>
      <c r="F15" s="15"/>
      <c r="G15" s="17"/>
      <c r="I15" s="11"/>
      <c r="L15" s="3"/>
      <c r="M15" s="51" t="s">
        <v>188</v>
      </c>
      <c r="N15" s="51">
        <v>0</v>
      </c>
      <c r="O15" s="51">
        <v>22</v>
      </c>
      <c r="P15" s="51">
        <f>N15*O15</f>
        <v>0</v>
      </c>
      <c r="Q15" s="51"/>
    </row>
    <row r="16" spans="1:17" x14ac:dyDescent="0.25">
      <c r="A16" t="s">
        <v>42</v>
      </c>
      <c r="B16" t="s">
        <v>43</v>
      </c>
      <c r="C16" t="s">
        <v>88</v>
      </c>
      <c r="D16">
        <v>5</v>
      </c>
      <c r="F16" s="15"/>
      <c r="G16" s="17"/>
      <c r="J16" s="23"/>
      <c r="L16" s="3"/>
      <c r="M16" s="51" t="s">
        <v>227</v>
      </c>
      <c r="N16" s="51">
        <v>0</v>
      </c>
      <c r="O16" s="51">
        <v>15</v>
      </c>
      <c r="P16" s="51">
        <f>N16*O16</f>
        <v>0</v>
      </c>
      <c r="Q16" s="51"/>
    </row>
    <row r="17" spans="1:19" x14ac:dyDescent="0.25">
      <c r="A17" t="s">
        <v>44</v>
      </c>
      <c r="B17" t="s">
        <v>45</v>
      </c>
      <c r="C17" t="s">
        <v>88</v>
      </c>
      <c r="D17">
        <v>2</v>
      </c>
      <c r="G17" s="18"/>
      <c r="I17" s="11"/>
      <c r="J17" s="23"/>
      <c r="L17" s="3"/>
      <c r="M17" s="51"/>
      <c r="N17" s="51">
        <f>SUM(N11:N16)</f>
        <v>139</v>
      </c>
      <c r="O17" s="51"/>
      <c r="P17" s="51">
        <f>SUM(P11:P16)</f>
        <v>3170</v>
      </c>
      <c r="Q17" s="51" t="s">
        <v>190</v>
      </c>
    </row>
    <row r="18" spans="1:19" x14ac:dyDescent="0.25">
      <c r="A18" t="s">
        <v>46</v>
      </c>
      <c r="B18" t="s">
        <v>24</v>
      </c>
      <c r="C18" t="s">
        <v>89</v>
      </c>
      <c r="D18">
        <v>3</v>
      </c>
      <c r="H18" s="19"/>
      <c r="K18" s="21"/>
      <c r="L18" s="3"/>
      <c r="M18" s="3"/>
      <c r="N18" s="3"/>
      <c r="O18" s="3"/>
      <c r="P18" s="3"/>
      <c r="Q18" s="3"/>
    </row>
    <row r="19" spans="1:19" x14ac:dyDescent="0.25">
      <c r="A19" s="1" t="s">
        <v>47</v>
      </c>
      <c r="B19" s="1" t="s">
        <v>48</v>
      </c>
      <c r="L19" s="3"/>
      <c r="M19" s="3"/>
      <c r="N19" s="3"/>
      <c r="O19" s="3"/>
      <c r="P19" s="3"/>
      <c r="Q19" s="3"/>
    </row>
    <row r="20" spans="1:19" x14ac:dyDescent="0.25">
      <c r="A20" t="s">
        <v>49</v>
      </c>
      <c r="B20" t="s">
        <v>50</v>
      </c>
      <c r="C20" t="s">
        <v>90</v>
      </c>
      <c r="D20">
        <v>3</v>
      </c>
      <c r="E20" s="13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t="s">
        <v>51</v>
      </c>
      <c r="B21" t="s">
        <v>52</v>
      </c>
      <c r="C21" t="s">
        <v>90</v>
      </c>
      <c r="D21">
        <v>4</v>
      </c>
      <c r="E21" s="13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t="s">
        <v>53</v>
      </c>
      <c r="B22" t="s">
        <v>54</v>
      </c>
      <c r="C22" t="s">
        <v>90</v>
      </c>
      <c r="D22">
        <v>4</v>
      </c>
      <c r="H22" s="19"/>
      <c r="L22" s="6"/>
      <c r="M22" s="6"/>
      <c r="N22" s="5" t="s">
        <v>97</v>
      </c>
      <c r="O22" s="5" t="s">
        <v>98</v>
      </c>
      <c r="P22" s="5" t="s">
        <v>82</v>
      </c>
      <c r="Q22" s="5" t="s">
        <v>99</v>
      </c>
      <c r="R22" s="5" t="s">
        <v>100</v>
      </c>
      <c r="S22" s="5"/>
    </row>
    <row r="23" spans="1:19" x14ac:dyDescent="0.25">
      <c r="A23" t="s">
        <v>55</v>
      </c>
      <c r="B23" t="s">
        <v>56</v>
      </c>
      <c r="C23" t="s">
        <v>90</v>
      </c>
      <c r="D23">
        <v>3</v>
      </c>
      <c r="H23" s="19"/>
      <c r="L23" s="24" t="s">
        <v>103</v>
      </c>
      <c r="M23" s="12" t="s">
        <v>284</v>
      </c>
      <c r="N23" s="5">
        <v>8</v>
      </c>
      <c r="O23" s="5">
        <v>10</v>
      </c>
      <c r="P23" s="5"/>
      <c r="Q23" s="5">
        <v>2</v>
      </c>
      <c r="R23" s="5">
        <f>N23+O23+P23+Q23</f>
        <v>20</v>
      </c>
      <c r="S23" s="5"/>
    </row>
    <row r="24" spans="1:19" x14ac:dyDescent="0.25">
      <c r="A24" t="s">
        <v>57</v>
      </c>
      <c r="B24" t="s">
        <v>58</v>
      </c>
      <c r="C24" t="s">
        <v>90</v>
      </c>
      <c r="D24">
        <v>2</v>
      </c>
      <c r="K24" s="21"/>
      <c r="L24" s="24" t="s">
        <v>103</v>
      </c>
      <c r="M24" s="14" t="s">
        <v>285</v>
      </c>
      <c r="N24" s="5"/>
      <c r="O24" s="5"/>
      <c r="P24" s="5">
        <v>15</v>
      </c>
      <c r="Q24" s="5">
        <v>5</v>
      </c>
      <c r="R24" s="5">
        <f t="shared" ref="R24:R28" si="1">N24+O24+P24+Q24</f>
        <v>20</v>
      </c>
      <c r="S24" s="5"/>
    </row>
    <row r="25" spans="1:19" x14ac:dyDescent="0.25">
      <c r="A25" t="s">
        <v>59</v>
      </c>
      <c r="B25" t="s">
        <v>60</v>
      </c>
      <c r="C25" t="s">
        <v>90</v>
      </c>
      <c r="D25">
        <v>2</v>
      </c>
      <c r="H25" t="s">
        <v>103</v>
      </c>
      <c r="K25" s="18"/>
      <c r="L25" s="24" t="s">
        <v>105</v>
      </c>
      <c r="M25" s="10" t="s">
        <v>286</v>
      </c>
      <c r="N25" s="5"/>
      <c r="O25" s="5">
        <v>7</v>
      </c>
      <c r="P25" s="5">
        <v>14</v>
      </c>
      <c r="Q25" s="5"/>
      <c r="R25" s="5">
        <f>N25+O25+P25+Q25</f>
        <v>21</v>
      </c>
      <c r="S25" s="5"/>
    </row>
    <row r="26" spans="1:19" x14ac:dyDescent="0.25">
      <c r="A26" t="s">
        <v>61</v>
      </c>
      <c r="B26" t="s">
        <v>62</v>
      </c>
      <c r="C26" t="s">
        <v>81</v>
      </c>
      <c r="D26">
        <v>2</v>
      </c>
      <c r="F26" s="15"/>
      <c r="L26" s="24" t="s">
        <v>103</v>
      </c>
      <c r="M26" s="22" t="s">
        <v>287</v>
      </c>
      <c r="N26" s="5"/>
      <c r="O26" s="5"/>
      <c r="P26" s="5">
        <v>16</v>
      </c>
      <c r="Q26" s="5">
        <v>3</v>
      </c>
      <c r="R26" s="5">
        <f>N26+O26+P26+Q26</f>
        <v>19</v>
      </c>
      <c r="S26" s="5"/>
    </row>
    <row r="27" spans="1:19" x14ac:dyDescent="0.25">
      <c r="A27" t="s">
        <v>63</v>
      </c>
      <c r="B27" t="s">
        <v>24</v>
      </c>
      <c r="C27" t="s">
        <v>89</v>
      </c>
      <c r="D27">
        <v>3</v>
      </c>
      <c r="F27" s="15"/>
      <c r="J27" s="23"/>
      <c r="L27" s="24" t="s">
        <v>104</v>
      </c>
      <c r="M27" s="16" t="s">
        <v>288</v>
      </c>
      <c r="N27" s="5"/>
      <c r="O27" s="5"/>
      <c r="P27" s="5">
        <v>18</v>
      </c>
      <c r="Q27" s="5">
        <v>3</v>
      </c>
      <c r="R27" s="5">
        <f>N27+O27+P27+Q27</f>
        <v>21</v>
      </c>
      <c r="S27" s="5"/>
    </row>
    <row r="28" spans="1:19" x14ac:dyDescent="0.25">
      <c r="A28" s="1" t="s">
        <v>64</v>
      </c>
      <c r="B28" s="1" t="s">
        <v>65</v>
      </c>
      <c r="L28" s="24" t="s">
        <v>103</v>
      </c>
      <c r="M28" s="9" t="s">
        <v>289</v>
      </c>
      <c r="N28" s="5">
        <v>8</v>
      </c>
      <c r="O28" s="5"/>
      <c r="P28" s="5"/>
      <c r="Q28" s="5">
        <v>10</v>
      </c>
      <c r="R28" s="5">
        <f t="shared" si="1"/>
        <v>18</v>
      </c>
      <c r="S28" s="5"/>
    </row>
    <row r="29" spans="1:19" x14ac:dyDescent="0.25">
      <c r="A29" t="s">
        <v>66</v>
      </c>
      <c r="B29" t="s">
        <v>67</v>
      </c>
      <c r="C29" t="s">
        <v>93</v>
      </c>
      <c r="D29">
        <v>6</v>
      </c>
      <c r="G29" s="17"/>
      <c r="J29" s="18"/>
      <c r="K29" s="21"/>
      <c r="L29" s="24" t="s">
        <v>103</v>
      </c>
      <c r="M29" s="20" t="s">
        <v>290</v>
      </c>
      <c r="N29" s="5">
        <v>8</v>
      </c>
      <c r="O29" s="5">
        <v>2</v>
      </c>
      <c r="P29" s="5"/>
      <c r="Q29" s="5">
        <v>10</v>
      </c>
      <c r="R29" s="5">
        <f>N29+O29+P29+Q29</f>
        <v>20</v>
      </c>
      <c r="S29" s="5"/>
    </row>
    <row r="30" spans="1:19" x14ac:dyDescent="0.25">
      <c r="A30" t="s">
        <v>68</v>
      </c>
      <c r="B30" t="s">
        <v>69</v>
      </c>
      <c r="C30" s="3" t="s">
        <v>106</v>
      </c>
      <c r="D30">
        <v>6</v>
      </c>
      <c r="I30" s="11"/>
      <c r="J30" s="23"/>
      <c r="K30" s="21"/>
      <c r="L30" s="6"/>
      <c r="M30" s="6"/>
      <c r="N30" s="4">
        <f>SUM(N23:N29)</f>
        <v>24</v>
      </c>
      <c r="O30" s="4">
        <f t="shared" ref="O30:Q30" si="2">SUM(O23:O29)</f>
        <v>19</v>
      </c>
      <c r="P30" s="4">
        <f t="shared" si="2"/>
        <v>63</v>
      </c>
      <c r="Q30" s="4">
        <f t="shared" si="2"/>
        <v>33</v>
      </c>
      <c r="R30" s="4">
        <f>SUM(R23:R29)</f>
        <v>139</v>
      </c>
      <c r="S30" s="5"/>
    </row>
    <row r="31" spans="1:19" x14ac:dyDescent="0.25">
      <c r="A31" t="s">
        <v>70</v>
      </c>
      <c r="B31" t="s">
        <v>71</v>
      </c>
      <c r="C31" t="s">
        <v>81</v>
      </c>
      <c r="D31">
        <v>3</v>
      </c>
      <c r="H31" s="19"/>
      <c r="N31" s="5"/>
      <c r="O31" s="5"/>
      <c r="P31" s="5"/>
      <c r="Q31" s="5"/>
      <c r="R31" s="5"/>
      <c r="S31" s="5"/>
    </row>
    <row r="32" spans="1:19" x14ac:dyDescent="0.25">
      <c r="A32" t="s">
        <v>72</v>
      </c>
      <c r="B32" t="s">
        <v>24</v>
      </c>
      <c r="C32" t="s">
        <v>89</v>
      </c>
      <c r="D32">
        <v>2</v>
      </c>
      <c r="G32" s="17"/>
      <c r="H32" s="19"/>
    </row>
    <row r="33" spans="1:5" x14ac:dyDescent="0.25">
      <c r="A33" s="1" t="s">
        <v>73</v>
      </c>
      <c r="B33" s="1" t="s">
        <v>74</v>
      </c>
    </row>
    <row r="34" spans="1:5" x14ac:dyDescent="0.25">
      <c r="A34" t="s">
        <v>75</v>
      </c>
      <c r="B34" t="s">
        <v>76</v>
      </c>
    </row>
    <row r="35" spans="1:5" x14ac:dyDescent="0.25">
      <c r="A35" t="s">
        <v>77</v>
      </c>
      <c r="B35" t="s">
        <v>24</v>
      </c>
      <c r="C35" t="s">
        <v>91</v>
      </c>
      <c r="D35">
        <v>2</v>
      </c>
      <c r="E35" s="13"/>
    </row>
    <row r="36" spans="1:5" x14ac:dyDescent="0.25">
      <c r="A36" s="1" t="s">
        <v>78</v>
      </c>
      <c r="B36" s="1" t="s">
        <v>79</v>
      </c>
    </row>
  </sheetData>
  <mergeCells count="7">
    <mergeCell ref="N6:Q6"/>
    <mergeCell ref="N7:Q7"/>
    <mergeCell ref="N1:Q1"/>
    <mergeCell ref="N2:Q2"/>
    <mergeCell ref="N3:P3"/>
    <mergeCell ref="N4:Q4"/>
    <mergeCell ref="N5:Q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M3" sqref="M3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107</v>
      </c>
      <c r="B2" s="28" t="s">
        <v>37</v>
      </c>
    </row>
    <row r="3" spans="1:17" x14ac:dyDescent="0.25">
      <c r="A3" s="29" t="s">
        <v>108</v>
      </c>
      <c r="B3" s="29" t="s">
        <v>109</v>
      </c>
      <c r="C3" t="s">
        <v>125</v>
      </c>
      <c r="D3">
        <v>5</v>
      </c>
      <c r="E3" s="13"/>
      <c r="F3" s="15"/>
      <c r="H3" s="19"/>
      <c r="I3" s="11"/>
      <c r="K3" s="21"/>
      <c r="M3" s="52" t="s">
        <v>187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110</v>
      </c>
      <c r="B4" s="29" t="s">
        <v>24</v>
      </c>
      <c r="C4" t="s">
        <v>130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111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112</v>
      </c>
      <c r="B6" s="29" t="s">
        <v>109</v>
      </c>
      <c r="C6" t="s">
        <v>126</v>
      </c>
      <c r="D6">
        <v>2</v>
      </c>
      <c r="G6" s="17"/>
      <c r="M6" s="51" t="s">
        <v>189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113</v>
      </c>
      <c r="B7" s="29" t="s">
        <v>24</v>
      </c>
      <c r="C7" t="s">
        <v>129</v>
      </c>
      <c r="D7">
        <v>1</v>
      </c>
      <c r="E7" s="13"/>
      <c r="M7" s="51" t="s">
        <v>127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114</v>
      </c>
      <c r="B8" s="28" t="s">
        <v>48</v>
      </c>
      <c r="M8" s="51" t="s">
        <v>188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115</v>
      </c>
      <c r="B9" s="29" t="s">
        <v>62</v>
      </c>
      <c r="C9" t="s">
        <v>90</v>
      </c>
      <c r="D9">
        <v>3</v>
      </c>
      <c r="J9" s="23"/>
      <c r="M9" s="51" t="s">
        <v>227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116</v>
      </c>
      <c r="B10" s="29" t="s">
        <v>24</v>
      </c>
      <c r="C10" t="s">
        <v>127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190</v>
      </c>
    </row>
    <row r="11" spans="1:17" x14ac:dyDescent="0.25">
      <c r="A11" s="28" t="s">
        <v>117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118</v>
      </c>
      <c r="B12" s="29" t="s">
        <v>109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119</v>
      </c>
      <c r="B13" s="29" t="s">
        <v>24</v>
      </c>
      <c r="C13" t="s">
        <v>127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120</v>
      </c>
      <c r="B14" s="28" t="s">
        <v>74</v>
      </c>
    </row>
    <row r="15" spans="1:17" x14ac:dyDescent="0.25">
      <c r="A15" s="29" t="s">
        <v>121</v>
      </c>
      <c r="B15" s="29" t="s">
        <v>109</v>
      </c>
      <c r="P15" s="8"/>
    </row>
    <row r="16" spans="1:17" x14ac:dyDescent="0.25">
      <c r="A16" s="29" t="s">
        <v>122</v>
      </c>
      <c r="B16" s="29" t="s">
        <v>24</v>
      </c>
      <c r="C16" t="s">
        <v>128</v>
      </c>
      <c r="D16">
        <v>1</v>
      </c>
      <c r="G16" s="17"/>
    </row>
    <row r="17" spans="1:17" x14ac:dyDescent="0.25">
      <c r="A17" s="29" t="s">
        <v>123</v>
      </c>
      <c r="B17" s="29" t="s">
        <v>124</v>
      </c>
    </row>
    <row r="18" spans="1:17" x14ac:dyDescent="0.25">
      <c r="A18" s="1"/>
      <c r="L18" s="6"/>
      <c r="M18" s="8" t="s">
        <v>97</v>
      </c>
      <c r="N18" s="8" t="s">
        <v>98</v>
      </c>
      <c r="O18" s="8" t="s">
        <v>82</v>
      </c>
      <c r="P18" s="8" t="s">
        <v>99</v>
      </c>
      <c r="Q18" s="8" t="s">
        <v>100</v>
      </c>
    </row>
    <row r="19" spans="1:17" x14ac:dyDescent="0.25">
      <c r="L19" s="12" t="s">
        <v>284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285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286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287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288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289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290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80" zoomScaleNormal="80" workbookViewId="0">
      <selection activeCell="S22" sqref="S22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264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131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187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132</v>
      </c>
      <c r="B3" s="29" t="s">
        <v>109</v>
      </c>
      <c r="C3" s="8" t="s">
        <v>126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133</v>
      </c>
      <c r="B4" s="29" t="s">
        <v>24</v>
      </c>
      <c r="C4" s="8" t="s">
        <v>127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134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189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135</v>
      </c>
      <c r="B6" s="28" t="s">
        <v>109</v>
      </c>
      <c r="F6" s="18"/>
      <c r="G6" s="18"/>
      <c r="H6" s="18"/>
      <c r="I6" s="18"/>
      <c r="J6" s="18"/>
      <c r="K6" s="18"/>
      <c r="L6" s="18"/>
      <c r="N6" s="8" t="s">
        <v>127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136</v>
      </c>
      <c r="B7" s="29" t="s">
        <v>137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188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138</v>
      </c>
      <c r="B8" s="29" t="s">
        <v>139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227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140</v>
      </c>
      <c r="B9" s="29" t="s">
        <v>24</v>
      </c>
      <c r="C9" s="8" t="s">
        <v>127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190</v>
      </c>
      <c r="T9" s="8"/>
    </row>
    <row r="10" spans="1:21" x14ac:dyDescent="0.25">
      <c r="A10" s="28" t="s">
        <v>141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142</v>
      </c>
      <c r="B11" s="29" t="s">
        <v>109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143</v>
      </c>
      <c r="B12" s="29" t="s">
        <v>24</v>
      </c>
      <c r="C12" s="8" t="s">
        <v>127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144</v>
      </c>
      <c r="B13" s="28" t="s">
        <v>145</v>
      </c>
      <c r="F13" s="18"/>
      <c r="G13" s="18"/>
      <c r="H13" s="18"/>
      <c r="I13" s="18"/>
      <c r="J13" s="18"/>
      <c r="K13" s="18"/>
      <c r="L13" s="18"/>
      <c r="N13" s="6"/>
      <c r="O13" s="8" t="s">
        <v>97</v>
      </c>
      <c r="P13" s="8" t="s">
        <v>98</v>
      </c>
      <c r="Q13" s="8" t="s">
        <v>82</v>
      </c>
      <c r="R13" s="51" t="s">
        <v>298</v>
      </c>
      <c r="S13" s="8" t="s">
        <v>99</v>
      </c>
      <c r="T13" s="8" t="s">
        <v>188</v>
      </c>
      <c r="U13" s="8" t="s">
        <v>100</v>
      </c>
    </row>
    <row r="14" spans="1:21" ht="30" x14ac:dyDescent="0.25">
      <c r="A14" s="29" t="s">
        <v>146</v>
      </c>
      <c r="B14" s="29" t="s">
        <v>147</v>
      </c>
      <c r="C14" s="32" t="s">
        <v>178</v>
      </c>
      <c r="D14" s="32" t="s">
        <v>307</v>
      </c>
      <c r="E14" s="32">
        <v>8</v>
      </c>
      <c r="F14" s="13" t="s">
        <v>193</v>
      </c>
      <c r="G14" s="18"/>
      <c r="H14" s="17" t="s">
        <v>191</v>
      </c>
      <c r="I14" s="18"/>
      <c r="J14" s="18"/>
      <c r="K14" s="18"/>
      <c r="L14" s="18"/>
      <c r="N14" s="12" t="s">
        <v>284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148</v>
      </c>
      <c r="B15" s="28" t="s">
        <v>149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285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150</v>
      </c>
      <c r="B16" s="29" t="s">
        <v>151</v>
      </c>
      <c r="C16" s="8" t="s">
        <v>179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286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152</v>
      </c>
      <c r="B17" s="29" t="s">
        <v>153</v>
      </c>
      <c r="C17" s="8" t="s">
        <v>179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287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154</v>
      </c>
      <c r="B18" s="29" t="s">
        <v>155</v>
      </c>
      <c r="C18" s="8" t="s">
        <v>179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288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156</v>
      </c>
      <c r="B19" s="29" t="s">
        <v>157</v>
      </c>
      <c r="C19" s="8" t="s">
        <v>267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289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158</v>
      </c>
      <c r="B20" s="28" t="s">
        <v>159</v>
      </c>
      <c r="C20" s="33"/>
      <c r="D20" s="33"/>
      <c r="E20" s="33"/>
      <c r="F20" s="29"/>
      <c r="G20" s="29"/>
      <c r="H20" s="27"/>
      <c r="N20" s="20" t="s">
        <v>290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160</v>
      </c>
      <c r="B21" s="29" t="s">
        <v>161</v>
      </c>
      <c r="C21" s="33" t="s">
        <v>180</v>
      </c>
      <c r="D21" s="33" t="s">
        <v>271</v>
      </c>
      <c r="E21" s="33">
        <v>14</v>
      </c>
      <c r="F21" s="28"/>
      <c r="G21" s="36"/>
      <c r="H21" s="41" t="s">
        <v>192</v>
      </c>
      <c r="I21" s="18"/>
      <c r="J21" s="11" t="s">
        <v>193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162</v>
      </c>
      <c r="B22" s="29" t="s">
        <v>163</v>
      </c>
      <c r="C22" s="33" t="s">
        <v>180</v>
      </c>
      <c r="D22" s="33" t="s">
        <v>271</v>
      </c>
      <c r="E22" s="33">
        <v>14</v>
      </c>
      <c r="F22" s="29"/>
      <c r="G22" s="39"/>
      <c r="H22" s="41" t="s">
        <v>192</v>
      </c>
      <c r="I22" s="18"/>
      <c r="L22" s="18"/>
    </row>
    <row r="23" spans="1:21" ht="30" x14ac:dyDescent="0.25">
      <c r="A23" s="29" t="s">
        <v>164</v>
      </c>
      <c r="B23" s="29" t="s">
        <v>165</v>
      </c>
      <c r="C23" s="33" t="s">
        <v>181</v>
      </c>
      <c r="D23" s="33" t="s">
        <v>182</v>
      </c>
      <c r="E23" s="33">
        <v>4</v>
      </c>
      <c r="F23" s="35"/>
      <c r="G23" s="39"/>
      <c r="H23" s="41" t="s">
        <v>301</v>
      </c>
      <c r="L23" s="18"/>
    </row>
    <row r="24" spans="1:21" ht="30" x14ac:dyDescent="0.25">
      <c r="A24" s="29" t="s">
        <v>166</v>
      </c>
      <c r="B24" s="29" t="s">
        <v>58</v>
      </c>
      <c r="C24" s="33" t="s">
        <v>181</v>
      </c>
      <c r="D24" s="33" t="s">
        <v>183</v>
      </c>
      <c r="E24" s="33">
        <v>6</v>
      </c>
      <c r="F24" s="35"/>
      <c r="G24" s="38"/>
      <c r="H24" s="41" t="s">
        <v>301</v>
      </c>
    </row>
    <row r="25" spans="1:21" x14ac:dyDescent="0.25">
      <c r="A25" s="29" t="s">
        <v>167</v>
      </c>
      <c r="B25" s="29" t="s">
        <v>24</v>
      </c>
      <c r="C25" s="33" t="s">
        <v>89</v>
      </c>
      <c r="D25" s="33">
        <v>14</v>
      </c>
      <c r="E25" s="33">
        <v>28</v>
      </c>
      <c r="F25" s="35"/>
      <c r="G25" s="35"/>
      <c r="H25" s="27"/>
      <c r="I25" s="19"/>
      <c r="K25" s="23"/>
    </row>
    <row r="26" spans="1:21" x14ac:dyDescent="0.25">
      <c r="A26" s="28" t="s">
        <v>168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169</v>
      </c>
      <c r="B27" s="28" t="s">
        <v>109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170</v>
      </c>
      <c r="B28" s="29" t="s">
        <v>171</v>
      </c>
      <c r="C28" s="33" t="s">
        <v>184</v>
      </c>
      <c r="D28" s="33" t="s">
        <v>185</v>
      </c>
      <c r="E28" s="33">
        <v>8</v>
      </c>
      <c r="F28" s="28"/>
      <c r="G28" s="27"/>
      <c r="H28" s="27"/>
      <c r="I28" s="19" t="s">
        <v>194</v>
      </c>
      <c r="K28" s="23" t="s">
        <v>195</v>
      </c>
    </row>
    <row r="29" spans="1:21" x14ac:dyDescent="0.25">
      <c r="A29" s="29" t="s">
        <v>172</v>
      </c>
      <c r="B29" s="29" t="s">
        <v>173</v>
      </c>
      <c r="C29" s="33" t="s">
        <v>186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174</v>
      </c>
      <c r="B30" s="29" t="s">
        <v>24</v>
      </c>
      <c r="C30" s="33" t="s">
        <v>127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175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176</v>
      </c>
      <c r="B32" s="29" t="s">
        <v>109</v>
      </c>
      <c r="C32" s="34"/>
      <c r="D32" s="34"/>
      <c r="E32" s="34"/>
      <c r="F32" s="28"/>
      <c r="G32" s="27"/>
      <c r="H32" s="27"/>
    </row>
    <row r="33" spans="1:9" x14ac:dyDescent="0.25">
      <c r="A33" s="29" t="s">
        <v>177</v>
      </c>
      <c r="B33" s="29" t="s">
        <v>24</v>
      </c>
      <c r="C33" s="33" t="s">
        <v>127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236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zoomScale="90" zoomScaleNormal="90" workbookViewId="0">
      <selection activeCell="N2" sqref="N2:Q9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273</v>
      </c>
      <c r="B1" s="50" t="s">
        <v>274</v>
      </c>
      <c r="C1" s="7" t="s">
        <v>2</v>
      </c>
      <c r="D1" s="7" t="s">
        <v>3</v>
      </c>
      <c r="E1" s="49" t="s">
        <v>268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196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187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197</v>
      </c>
      <c r="B3" s="29" t="s">
        <v>109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198</v>
      </c>
      <c r="B4" s="29" t="s">
        <v>24</v>
      </c>
      <c r="C4" s="42" t="s">
        <v>127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199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189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200</v>
      </c>
      <c r="B6" s="28" t="s">
        <v>109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127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201</v>
      </c>
      <c r="B7" s="29" t="s">
        <v>137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188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202</v>
      </c>
      <c r="B8" s="29" t="s">
        <v>139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227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203</v>
      </c>
      <c r="B9" s="29" t="s">
        <v>24</v>
      </c>
      <c r="C9" s="42" t="s">
        <v>127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190</v>
      </c>
      <c r="S9" s="8"/>
      <c r="T9" s="8"/>
    </row>
    <row r="10" spans="1:21" x14ac:dyDescent="0.25">
      <c r="A10" s="28" t="s">
        <v>204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205</v>
      </c>
      <c r="B11" s="29" t="s">
        <v>109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206</v>
      </c>
      <c r="B12" s="29" t="s">
        <v>24</v>
      </c>
      <c r="C12" s="42" t="s">
        <v>127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207</v>
      </c>
      <c r="B13" s="28" t="s">
        <v>145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8" t="s">
        <v>97</v>
      </c>
      <c r="P13" s="8" t="s">
        <v>98</v>
      </c>
      <c r="Q13" s="8" t="s">
        <v>82</v>
      </c>
      <c r="R13" s="8" t="s">
        <v>227</v>
      </c>
      <c r="S13" s="8" t="s">
        <v>99</v>
      </c>
      <c r="T13" s="8" t="s">
        <v>188</v>
      </c>
      <c r="U13" s="8" t="s">
        <v>100</v>
      </c>
    </row>
    <row r="14" spans="1:21" x14ac:dyDescent="0.25">
      <c r="A14" s="29" t="s">
        <v>208</v>
      </c>
      <c r="B14" s="29" t="s">
        <v>109</v>
      </c>
      <c r="C14" s="43" t="s">
        <v>188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284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209</v>
      </c>
      <c r="B15" s="29" t="s">
        <v>24</v>
      </c>
      <c r="C15" s="42" t="s">
        <v>127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285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210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286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211</v>
      </c>
      <c r="B17" s="29" t="s">
        <v>109</v>
      </c>
      <c r="C17" s="43" t="s">
        <v>228</v>
      </c>
      <c r="D17" s="44" t="s">
        <v>272</v>
      </c>
      <c r="E17" s="44">
        <v>14</v>
      </c>
      <c r="F17" s="35"/>
      <c r="G17" s="54" t="s">
        <v>193</v>
      </c>
      <c r="H17" s="41" t="s">
        <v>282</v>
      </c>
      <c r="I17" s="36"/>
      <c r="J17" s="36"/>
      <c r="K17" s="18"/>
      <c r="L17" s="18"/>
      <c r="N17" s="22" t="s">
        <v>287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212</v>
      </c>
      <c r="B18" s="29" t="s">
        <v>275</v>
      </c>
      <c r="C18" s="42" t="s">
        <v>127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288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276</v>
      </c>
      <c r="B19" s="29" t="s">
        <v>24</v>
      </c>
      <c r="C19" s="42" t="s">
        <v>127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289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213</v>
      </c>
      <c r="B20" s="28" t="s">
        <v>217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290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214</v>
      </c>
      <c r="B21" s="29" t="s">
        <v>218</v>
      </c>
      <c r="C21" s="44" t="s">
        <v>229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215</v>
      </c>
      <c r="B22" s="29" t="s">
        <v>219</v>
      </c>
      <c r="C22" s="44" t="s">
        <v>230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277</v>
      </c>
      <c r="B23" s="29" t="s">
        <v>220</v>
      </c>
      <c r="C23" s="44" t="s">
        <v>230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278</v>
      </c>
      <c r="B24" s="29" t="s">
        <v>24</v>
      </c>
      <c r="C24" s="44" t="s">
        <v>127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216</v>
      </c>
      <c r="B25" s="28" t="s">
        <v>222</v>
      </c>
      <c r="C25" s="44" t="s">
        <v>266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221</v>
      </c>
      <c r="B26" s="28" t="s">
        <v>265</v>
      </c>
      <c r="C26" s="44" t="s">
        <v>269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223</v>
      </c>
      <c r="B27" s="28" t="s">
        <v>224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225</v>
      </c>
      <c r="B28" s="29" t="s">
        <v>76</v>
      </c>
      <c r="C28" s="44" t="s">
        <v>231</v>
      </c>
      <c r="D28" s="44" t="s">
        <v>270</v>
      </c>
      <c r="E28" s="44">
        <v>30</v>
      </c>
      <c r="F28" s="46"/>
      <c r="G28" s="39" t="s">
        <v>193</v>
      </c>
      <c r="H28" s="41" t="s">
        <v>280</v>
      </c>
      <c r="I28" s="19" t="s">
        <v>279</v>
      </c>
      <c r="J28" s="18"/>
      <c r="K28" s="23" t="s">
        <v>280</v>
      </c>
      <c r="L28" s="18"/>
    </row>
    <row r="29" spans="1:21" x14ac:dyDescent="0.25">
      <c r="A29" s="29" t="s">
        <v>226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H1" zoomScale="90" zoomScaleNormal="90" workbookViewId="0">
      <selection activeCell="N2" sqref="N2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264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232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187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233</v>
      </c>
      <c r="B3" s="29" t="s">
        <v>109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234</v>
      </c>
      <c r="B4" s="29" t="s">
        <v>24</v>
      </c>
      <c r="C4" s="42" t="s">
        <v>127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235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189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236</v>
      </c>
      <c r="B6" s="28" t="s">
        <v>109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127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237</v>
      </c>
      <c r="B7" s="29" t="s">
        <v>137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188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238</v>
      </c>
      <c r="B8" s="29" t="s">
        <v>139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227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239</v>
      </c>
      <c r="B9" s="29" t="s">
        <v>24</v>
      </c>
      <c r="C9" s="42" t="s">
        <v>127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190</v>
      </c>
      <c r="S9" s="25"/>
    </row>
    <row r="10" spans="1:21" x14ac:dyDescent="0.25">
      <c r="A10" s="28" t="s">
        <v>240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241</v>
      </c>
      <c r="B11" s="29" t="s">
        <v>109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242</v>
      </c>
      <c r="B12" s="29" t="s">
        <v>24</v>
      </c>
      <c r="C12" s="42" t="s">
        <v>260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25"/>
      <c r="O12" s="25"/>
      <c r="P12" s="25"/>
      <c r="Q12" s="25"/>
      <c r="R12" s="6"/>
      <c r="S12" s="6"/>
    </row>
    <row r="13" spans="1:21" ht="18" customHeight="1" x14ac:dyDescent="0.25">
      <c r="A13" s="28" t="s">
        <v>243</v>
      </c>
      <c r="B13" s="28" t="s">
        <v>217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48" t="s">
        <v>97</v>
      </c>
      <c r="P13" s="48" t="s">
        <v>98</v>
      </c>
      <c r="Q13" s="48" t="s">
        <v>82</v>
      </c>
      <c r="R13" s="48" t="s">
        <v>281</v>
      </c>
      <c r="S13" s="48" t="s">
        <v>99</v>
      </c>
      <c r="T13" s="48" t="s">
        <v>188</v>
      </c>
      <c r="U13" s="48" t="s">
        <v>100</v>
      </c>
    </row>
    <row r="14" spans="1:21" x14ac:dyDescent="0.25">
      <c r="A14" s="29" t="s">
        <v>244</v>
      </c>
      <c r="B14" s="29" t="s">
        <v>109</v>
      </c>
      <c r="C14" s="43" t="s">
        <v>188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284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245</v>
      </c>
      <c r="B15" s="29" t="s">
        <v>24</v>
      </c>
      <c r="C15" s="42" t="s">
        <v>127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285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246</v>
      </c>
      <c r="B16" s="28" t="s">
        <v>145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286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x14ac:dyDescent="0.25">
      <c r="A17" s="29" t="s">
        <v>247</v>
      </c>
      <c r="B17" s="29" t="s">
        <v>109</v>
      </c>
      <c r="C17" s="42" t="s">
        <v>188</v>
      </c>
      <c r="D17" s="60" t="s">
        <v>302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287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248</v>
      </c>
      <c r="B18" s="29" t="s">
        <v>24</v>
      </c>
      <c r="C18" s="42" t="s">
        <v>127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288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249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289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250</v>
      </c>
      <c r="B20" s="29" t="s">
        <v>109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290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251</v>
      </c>
      <c r="B21" s="29" t="s">
        <v>24</v>
      </c>
      <c r="C21" s="44" t="s">
        <v>127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252</v>
      </c>
      <c r="B22" s="28" t="s">
        <v>253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254</v>
      </c>
      <c r="B23" s="29" t="s">
        <v>109</v>
      </c>
      <c r="C23" s="44" t="s">
        <v>261</v>
      </c>
      <c r="D23" s="44" t="s">
        <v>305</v>
      </c>
      <c r="E23" s="44">
        <v>18</v>
      </c>
      <c r="F23" s="35"/>
      <c r="G23" s="39" t="s">
        <v>193</v>
      </c>
      <c r="H23" s="41" t="s">
        <v>281</v>
      </c>
      <c r="I23" s="18"/>
      <c r="J23" s="18"/>
      <c r="K23" s="23" t="s">
        <v>279</v>
      </c>
      <c r="L23" s="18"/>
    </row>
    <row r="24" spans="1:21" x14ac:dyDescent="0.25">
      <c r="A24" s="29" t="s">
        <v>255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256</v>
      </c>
      <c r="B25" s="28" t="s">
        <v>257</v>
      </c>
      <c r="C25" s="44" t="s">
        <v>262</v>
      </c>
      <c r="D25" s="44" t="s">
        <v>183</v>
      </c>
      <c r="E25" s="44">
        <v>6</v>
      </c>
      <c r="F25" s="37" t="s">
        <v>283</v>
      </c>
      <c r="G25" s="35"/>
      <c r="H25" s="36"/>
      <c r="I25" s="18"/>
      <c r="J25" s="11" t="s">
        <v>279</v>
      </c>
      <c r="K25" s="18"/>
      <c r="L25" s="18"/>
    </row>
    <row r="26" spans="1:21" ht="30" x14ac:dyDescent="0.25">
      <c r="A26" s="28" t="s">
        <v>258</v>
      </c>
      <c r="B26" s="28" t="s">
        <v>259</v>
      </c>
      <c r="C26" s="44" t="s">
        <v>263</v>
      </c>
      <c r="D26" s="44" t="s">
        <v>306</v>
      </c>
      <c r="E26" s="44">
        <v>44</v>
      </c>
      <c r="F26" s="37" t="s">
        <v>282</v>
      </c>
      <c r="G26" s="38" t="s">
        <v>282</v>
      </c>
      <c r="I26" s="19" t="s">
        <v>193</v>
      </c>
      <c r="J26" s="11" t="s">
        <v>193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topLeftCell="G1" zoomScale="70" zoomScaleNormal="70" workbookViewId="0">
      <selection activeCell="X51" sqref="X51"/>
    </sheetView>
  </sheetViews>
  <sheetFormatPr defaultRowHeight="15" x14ac:dyDescent="0.25"/>
  <cols>
    <col min="1" max="1" width="18.28515625" customWidth="1"/>
    <col min="2" max="2" width="20.7109375" customWidth="1"/>
    <col min="3" max="3" width="15.71093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65" t="s">
        <v>291</v>
      </c>
      <c r="B1" s="66"/>
      <c r="C1" s="66"/>
      <c r="D1" s="66"/>
      <c r="E1" s="66"/>
      <c r="F1" s="66"/>
      <c r="G1" s="66"/>
      <c r="H1" s="66"/>
      <c r="J1" s="66" t="s">
        <v>292</v>
      </c>
      <c r="K1" s="66"/>
      <c r="L1" s="66"/>
      <c r="M1" s="66"/>
      <c r="N1" s="66"/>
      <c r="O1" s="66"/>
      <c r="P1" s="66"/>
      <c r="Q1" s="66"/>
      <c r="S1" s="66" t="s">
        <v>293</v>
      </c>
      <c r="T1" s="66"/>
      <c r="U1" s="66"/>
      <c r="V1" s="66"/>
      <c r="W1" s="66"/>
      <c r="X1" s="66"/>
      <c r="Y1" s="66"/>
      <c r="Z1" s="66"/>
      <c r="AB1" s="66" t="s">
        <v>222</v>
      </c>
      <c r="AC1" s="66"/>
      <c r="AD1" s="66"/>
      <c r="AE1" s="66"/>
      <c r="AF1" s="66"/>
      <c r="AG1" s="66"/>
      <c r="AH1" s="66"/>
      <c r="AI1" s="66"/>
      <c r="AK1" s="66" t="s">
        <v>294</v>
      </c>
      <c r="AL1" s="66"/>
      <c r="AM1" s="66"/>
      <c r="AN1" s="66"/>
      <c r="AO1" s="66"/>
      <c r="AP1" s="66"/>
      <c r="AQ1" s="66"/>
      <c r="AR1" s="66"/>
    </row>
    <row r="3" spans="1:44" x14ac:dyDescent="0.25">
      <c r="A3" s="62" t="s">
        <v>187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187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187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187</v>
      </c>
      <c r="AC3" s="62" t="s">
        <v>92</v>
      </c>
      <c r="AD3" s="62" t="s">
        <v>94</v>
      </c>
      <c r="AE3" s="62" t="s">
        <v>95</v>
      </c>
      <c r="AF3" s="52"/>
      <c r="AK3" s="62" t="s">
        <v>187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10</v>
      </c>
      <c r="U4" s="61">
        <v>20</v>
      </c>
      <c r="V4" s="61">
        <f>T4*U4</f>
        <v>200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10</v>
      </c>
      <c r="U5" s="61">
        <v>30</v>
      </c>
      <c r="V5" s="61">
        <f>T5*U5</f>
        <v>300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189</v>
      </c>
      <c r="B6" s="61">
        <v>63</v>
      </c>
      <c r="C6" s="61">
        <v>25</v>
      </c>
      <c r="D6" s="61">
        <f t="shared" ref="D6:D7" si="0">B6*C6</f>
        <v>1575</v>
      </c>
      <c r="E6" s="51"/>
      <c r="F6" s="51"/>
      <c r="G6" s="51"/>
      <c r="J6" s="61" t="s">
        <v>189</v>
      </c>
      <c r="K6" s="61">
        <v>28</v>
      </c>
      <c r="L6" s="61">
        <v>25</v>
      </c>
      <c r="M6" s="61">
        <f t="shared" ref="M6:M7" si="1">K6*L6</f>
        <v>700</v>
      </c>
      <c r="N6" s="51"/>
      <c r="O6" s="51"/>
      <c r="P6" s="51"/>
      <c r="S6" s="61" t="s">
        <v>189</v>
      </c>
      <c r="T6" s="61">
        <f>8+6+6+4</f>
        <v>24</v>
      </c>
      <c r="U6" s="61">
        <v>25</v>
      </c>
      <c r="V6" s="61">
        <f>T6*U6</f>
        <v>600</v>
      </c>
      <c r="W6" s="51"/>
      <c r="X6" s="51"/>
      <c r="AB6" s="61" t="s">
        <v>189</v>
      </c>
      <c r="AC6" s="61">
        <f>3</f>
        <v>3</v>
      </c>
      <c r="AD6" s="61">
        <v>25</v>
      </c>
      <c r="AE6" s="61">
        <f t="shared" ref="AE6:AE7" si="2">AC6*AD6</f>
        <v>75</v>
      </c>
      <c r="AF6" s="51"/>
      <c r="AK6" s="61" t="s">
        <v>189</v>
      </c>
      <c r="AL6" s="61">
        <v>0</v>
      </c>
      <c r="AM6" s="61">
        <v>25</v>
      </c>
      <c r="AN6" s="61">
        <f t="shared" ref="AN6:AN7" si="3">AL6*AM6</f>
        <v>0</v>
      </c>
      <c r="AO6" s="51"/>
    </row>
    <row r="7" spans="1:44" x14ac:dyDescent="0.25">
      <c r="A7" s="61" t="s">
        <v>127</v>
      </c>
      <c r="B7" s="61">
        <v>33</v>
      </c>
      <c r="C7" s="61">
        <v>15</v>
      </c>
      <c r="D7" s="61">
        <f t="shared" si="0"/>
        <v>495</v>
      </c>
      <c r="E7" s="51"/>
      <c r="F7" s="51"/>
      <c r="G7" s="51"/>
      <c r="J7" s="61" t="s">
        <v>127</v>
      </c>
      <c r="K7" s="61">
        <v>8</v>
      </c>
      <c r="L7" s="61">
        <v>15</v>
      </c>
      <c r="M7" s="61">
        <f t="shared" si="1"/>
        <v>120</v>
      </c>
      <c r="N7" s="51"/>
      <c r="O7" s="51"/>
      <c r="P7" s="51"/>
      <c r="S7" s="61" t="s">
        <v>127</v>
      </c>
      <c r="T7" s="61">
        <v>49</v>
      </c>
      <c r="U7" s="61">
        <v>15</v>
      </c>
      <c r="V7" s="61">
        <f>T7*U7</f>
        <v>735</v>
      </c>
      <c r="W7" s="51"/>
      <c r="X7" s="51"/>
      <c r="AB7" s="61" t="s">
        <v>127</v>
      </c>
      <c r="AC7" s="61">
        <v>81</v>
      </c>
      <c r="AD7" s="61">
        <v>15</v>
      </c>
      <c r="AE7" s="61">
        <f t="shared" si="2"/>
        <v>1215</v>
      </c>
      <c r="AF7" s="51"/>
      <c r="AK7" s="61" t="s">
        <v>127</v>
      </c>
      <c r="AL7" s="61">
        <v>72</v>
      </c>
      <c r="AM7" s="61">
        <v>15</v>
      </c>
      <c r="AN7" s="61">
        <f t="shared" si="3"/>
        <v>1080</v>
      </c>
      <c r="AO7" s="51"/>
    </row>
    <row r="8" spans="1:44" x14ac:dyDescent="0.25">
      <c r="A8" s="61" t="s">
        <v>188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188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188</v>
      </c>
      <c r="T8" s="61">
        <v>143</v>
      </c>
      <c r="U8" s="61">
        <v>22</v>
      </c>
      <c r="V8" s="61">
        <f>T8*U8</f>
        <v>3146</v>
      </c>
      <c r="W8" s="51"/>
      <c r="X8" s="51"/>
      <c r="AB8" s="61" t="s">
        <v>188</v>
      </c>
      <c r="AC8" s="61">
        <v>114</v>
      </c>
      <c r="AD8" s="61">
        <v>22</v>
      </c>
      <c r="AE8" s="61">
        <f>AC8*AD8</f>
        <v>2508</v>
      </c>
      <c r="AF8" s="51"/>
      <c r="AK8" s="61" t="s">
        <v>188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227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227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227</v>
      </c>
      <c r="T9" s="61">
        <v>0</v>
      </c>
      <c r="U9" s="61">
        <v>15</v>
      </c>
      <c r="V9" s="61">
        <v>0</v>
      </c>
      <c r="W9" s="51"/>
      <c r="X9" s="51"/>
      <c r="AB9" s="61" t="s">
        <v>227</v>
      </c>
      <c r="AC9" s="61">
        <v>132</v>
      </c>
      <c r="AD9" s="61">
        <v>15</v>
      </c>
      <c r="AE9" s="61">
        <f>AC9*AD9</f>
        <v>1980</v>
      </c>
      <c r="AF9" s="51"/>
      <c r="AK9" s="61" t="s">
        <v>227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190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190</v>
      </c>
      <c r="P10" s="51"/>
      <c r="S10" s="61"/>
      <c r="T10" s="61">
        <f>SUM(T4:T9)</f>
        <v>236</v>
      </c>
      <c r="U10" s="61"/>
      <c r="V10" s="61">
        <v>5199</v>
      </c>
      <c r="W10" s="51"/>
      <c r="X10" s="51" t="s">
        <v>190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190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190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298</v>
      </c>
      <c r="F13" s="61" t="s">
        <v>99</v>
      </c>
      <c r="G13" s="51" t="s">
        <v>299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300</v>
      </c>
      <c r="O13" s="61" t="s">
        <v>99</v>
      </c>
      <c r="P13" s="51" t="s">
        <v>188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298</v>
      </c>
      <c r="X13" s="61" t="s">
        <v>99</v>
      </c>
      <c r="Y13" s="61" t="s">
        <v>188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227</v>
      </c>
      <c r="AG13" s="61" t="s">
        <v>99</v>
      </c>
      <c r="AH13" s="61" t="s">
        <v>188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281</v>
      </c>
      <c r="AP13" s="61" t="s">
        <v>99</v>
      </c>
      <c r="AQ13" s="61" t="s">
        <v>188</v>
      </c>
      <c r="AR13" s="61" t="s">
        <v>100</v>
      </c>
    </row>
    <row r="14" spans="1:44" x14ac:dyDescent="0.25">
      <c r="A14" s="12" t="s">
        <v>284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284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284</v>
      </c>
      <c r="T14" s="61">
        <v>0</v>
      </c>
      <c r="U14" s="61"/>
      <c r="V14" s="61"/>
      <c r="W14" s="61"/>
      <c r="X14" s="61">
        <v>3</v>
      </c>
      <c r="Y14" s="61">
        <v>28</v>
      </c>
      <c r="Z14" s="61">
        <f>SUM(T14:Y14)</f>
        <v>31</v>
      </c>
      <c r="AB14" s="12" t="s">
        <v>284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284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285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285</v>
      </c>
      <c r="K15" s="51"/>
      <c r="L15" s="51"/>
      <c r="M15" s="51">
        <v>5</v>
      </c>
      <c r="N15" s="51"/>
      <c r="O15" s="61"/>
      <c r="P15" s="51"/>
      <c r="Q15" s="51">
        <f t="shared" ref="Q15:Q20" si="4">SUM(K15:O15)</f>
        <v>5</v>
      </c>
      <c r="S15" s="14" t="s">
        <v>285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5">SUM(T15:Y15)</f>
        <v>35</v>
      </c>
      <c r="AB15" s="14" t="s">
        <v>285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285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286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286</v>
      </c>
      <c r="K16" s="51"/>
      <c r="L16" s="51"/>
      <c r="M16" s="51">
        <v>5</v>
      </c>
      <c r="N16" s="51"/>
      <c r="O16" s="61"/>
      <c r="P16" s="51"/>
      <c r="Q16" s="51">
        <f t="shared" si="4"/>
        <v>5</v>
      </c>
      <c r="S16" s="10" t="s">
        <v>286</v>
      </c>
      <c r="T16" s="61"/>
      <c r="U16" s="61"/>
      <c r="V16" s="61"/>
      <c r="W16" s="61"/>
      <c r="X16" s="61">
        <v>3</v>
      </c>
      <c r="Y16" s="61">
        <v>30</v>
      </c>
      <c r="Z16" s="61">
        <f>SUM(T16:Y16)</f>
        <v>33</v>
      </c>
      <c r="AB16" s="10" t="s">
        <v>286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286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287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287</v>
      </c>
      <c r="K17" s="51">
        <v>3</v>
      </c>
      <c r="L17" s="51"/>
      <c r="M17" s="51">
        <v>3</v>
      </c>
      <c r="N17" s="51"/>
      <c r="O17" s="61"/>
      <c r="P17" s="51"/>
      <c r="Q17" s="51">
        <f t="shared" si="4"/>
        <v>6</v>
      </c>
      <c r="S17" s="22" t="s">
        <v>287</v>
      </c>
      <c r="T17" s="61"/>
      <c r="U17" s="61">
        <v>8</v>
      </c>
      <c r="V17" s="61">
        <v>8</v>
      </c>
      <c r="W17" s="61"/>
      <c r="X17" s="61">
        <v>18</v>
      </c>
      <c r="Y17" s="61"/>
      <c r="Z17" s="61">
        <f t="shared" si="5"/>
        <v>34</v>
      </c>
      <c r="AB17" s="22" t="s">
        <v>287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6">SUM(AC17:AH17)</f>
        <v>52</v>
      </c>
      <c r="AK17" s="22" t="s">
        <v>287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288</v>
      </c>
      <c r="B18" s="51"/>
      <c r="C18" s="51"/>
      <c r="D18" s="51">
        <v>18</v>
      </c>
      <c r="E18" s="51">
        <v>0</v>
      </c>
      <c r="F18" s="61">
        <v>3</v>
      </c>
      <c r="G18" s="51"/>
      <c r="H18" s="51">
        <f>B18+C18+D18+F18</f>
        <v>21</v>
      </c>
      <c r="J18" s="16" t="s">
        <v>288</v>
      </c>
      <c r="K18" s="51"/>
      <c r="L18" s="51">
        <v>2</v>
      </c>
      <c r="M18" s="51"/>
      <c r="N18" s="51"/>
      <c r="O18" s="61">
        <v>6</v>
      </c>
      <c r="P18" s="51"/>
      <c r="Q18" s="51">
        <f t="shared" si="4"/>
        <v>8</v>
      </c>
      <c r="S18" s="16" t="s">
        <v>288</v>
      </c>
      <c r="T18" s="61">
        <v>3</v>
      </c>
      <c r="U18" s="61">
        <v>2</v>
      </c>
      <c r="V18" s="61">
        <v>12</v>
      </c>
      <c r="W18" s="61"/>
      <c r="X18" s="61">
        <v>0</v>
      </c>
      <c r="Y18" s="61">
        <v>16</v>
      </c>
      <c r="Z18" s="61">
        <f>SUM(T18:Y18)</f>
        <v>33</v>
      </c>
      <c r="AB18" s="16" t="s">
        <v>288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288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289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5:H19" si="8">B19+C19+D19+F19</f>
        <v>18</v>
      </c>
      <c r="J19" s="9" t="s">
        <v>289</v>
      </c>
      <c r="K19" s="51"/>
      <c r="L19" s="51"/>
      <c r="M19" s="51">
        <v>5</v>
      </c>
      <c r="N19" s="51"/>
      <c r="O19" s="61"/>
      <c r="P19" s="51"/>
      <c r="Q19" s="51">
        <f t="shared" si="4"/>
        <v>5</v>
      </c>
      <c r="S19" s="9" t="s">
        <v>289</v>
      </c>
      <c r="T19" s="61">
        <v>1</v>
      </c>
      <c r="U19" s="61"/>
      <c r="V19" s="61">
        <v>4</v>
      </c>
      <c r="W19" s="61"/>
      <c r="X19" s="61">
        <v>20</v>
      </c>
      <c r="Y19" s="61">
        <v>10</v>
      </c>
      <c r="Z19" s="61">
        <f t="shared" si="5"/>
        <v>35</v>
      </c>
      <c r="AB19" s="9" t="s">
        <v>289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6"/>
        <v>49</v>
      </c>
      <c r="AK19" s="9" t="s">
        <v>289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290</v>
      </c>
      <c r="B20" s="51">
        <v>8</v>
      </c>
      <c r="C20" s="51">
        <v>2</v>
      </c>
      <c r="D20" s="51"/>
      <c r="E20" s="51">
        <v>0</v>
      </c>
      <c r="F20" s="61">
        <v>10</v>
      </c>
      <c r="G20" s="51"/>
      <c r="H20" s="51">
        <f>B20+C20+D20+F20</f>
        <v>20</v>
      </c>
      <c r="J20" s="20" t="s">
        <v>290</v>
      </c>
      <c r="K20" s="51"/>
      <c r="L20" s="51"/>
      <c r="M20" s="51">
        <v>5</v>
      </c>
      <c r="N20" s="51"/>
      <c r="O20" s="61">
        <v>1</v>
      </c>
      <c r="P20" s="51"/>
      <c r="Q20" s="51">
        <f t="shared" si="4"/>
        <v>6</v>
      </c>
      <c r="S20" s="20" t="s">
        <v>290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290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290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F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10</v>
      </c>
      <c r="U21" s="62">
        <f t="shared" si="13"/>
        <v>10</v>
      </c>
      <c r="V21" s="62">
        <f t="shared" si="13"/>
        <v>24</v>
      </c>
      <c r="W21" s="62">
        <v>0</v>
      </c>
      <c r="X21" s="62">
        <f t="shared" si="13"/>
        <v>49</v>
      </c>
      <c r="Y21" s="62">
        <f t="shared" si="13"/>
        <v>143</v>
      </c>
      <c r="Z21" s="62">
        <f>SUM(Z14:Z20)</f>
        <v>236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67" t="s">
        <v>311</v>
      </c>
      <c r="I27" s="67"/>
      <c r="J27" s="67"/>
      <c r="K27" s="67"/>
      <c r="L27" s="67"/>
      <c r="M27" s="67"/>
      <c r="N27" s="67"/>
      <c r="O27" s="67"/>
      <c r="W27" s="67" t="s">
        <v>312</v>
      </c>
      <c r="X27" s="63"/>
      <c r="Y27" s="63"/>
      <c r="Z27" s="63"/>
      <c r="AA27" s="63"/>
      <c r="AB27" s="63"/>
      <c r="AC27" s="63"/>
      <c r="AD27" s="63"/>
    </row>
    <row r="28" spans="1:44" x14ac:dyDescent="0.25">
      <c r="A28" s="1" t="s">
        <v>187</v>
      </c>
      <c r="B28" s="1" t="s">
        <v>295</v>
      </c>
      <c r="C28" s="1" t="s">
        <v>296</v>
      </c>
      <c r="D28" s="1" t="s">
        <v>297</v>
      </c>
      <c r="E28" s="1" t="s">
        <v>310</v>
      </c>
      <c r="F28" s="1" t="s">
        <v>309</v>
      </c>
      <c r="H28" s="6"/>
      <c r="I28" s="51" t="s">
        <v>90</v>
      </c>
      <c r="J28" s="51" t="s">
        <v>80</v>
      </c>
      <c r="K28" s="51" t="s">
        <v>82</v>
      </c>
      <c r="L28" s="51" t="s">
        <v>227</v>
      </c>
      <c r="M28" s="51" t="s">
        <v>127</v>
      </c>
      <c r="N28" s="51" t="s">
        <v>188</v>
      </c>
      <c r="O28" s="51" t="s">
        <v>100</v>
      </c>
      <c r="P28" s="51"/>
      <c r="Q28" s="51"/>
      <c r="R28" s="6"/>
      <c r="S28" s="58" t="s">
        <v>303</v>
      </c>
      <c r="T28" s="58" t="s">
        <v>304</v>
      </c>
      <c r="U28" s="58" t="s">
        <v>297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227</v>
      </c>
      <c r="AB28" s="61" t="s">
        <v>127</v>
      </c>
      <c r="AC28" s="61" t="s">
        <v>188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25</v>
      </c>
      <c r="D29">
        <f>B29+C29</f>
        <v>46</v>
      </c>
      <c r="E29">
        <f>C29*C4</f>
        <v>500</v>
      </c>
      <c r="F29">
        <f>D29*C4</f>
        <v>920</v>
      </c>
      <c r="H29" s="12" t="s">
        <v>284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46</v>
      </c>
      <c r="O29" s="51">
        <f>SUM(I29:N29)</f>
        <v>131</v>
      </c>
      <c r="P29" s="51"/>
      <c r="Q29" s="51"/>
      <c r="R29" s="12" t="s">
        <v>284</v>
      </c>
      <c r="S29" s="58">
        <f>H14+Q14</f>
        <v>26</v>
      </c>
      <c r="T29" s="58">
        <f>Z14+AI14+AR14</f>
        <v>105</v>
      </c>
      <c r="U29" s="58">
        <f>S29+T29</f>
        <v>131</v>
      </c>
      <c r="V29" s="58"/>
      <c r="W29" s="12" t="s">
        <v>284</v>
      </c>
      <c r="X29" s="61">
        <f>T14+AC14+AL14</f>
        <v>5</v>
      </c>
      <c r="Y29" s="61">
        <f>U14+AD14+AM14</f>
        <v>0</v>
      </c>
      <c r="Z29" s="61">
        <f>V14+AE14+AN14</f>
        <v>0</v>
      </c>
      <c r="AA29" s="61">
        <f>W14+AF14+AO14</f>
        <v>28</v>
      </c>
      <c r="AB29" s="61">
        <f>X14+AG14+AP14</f>
        <v>26</v>
      </c>
      <c r="AC29" s="61">
        <f>Y14+AH14+AQ14</f>
        <v>46</v>
      </c>
      <c r="AD29" s="61">
        <f>SUM(X29:AC29)</f>
        <v>105</v>
      </c>
    </row>
    <row r="30" spans="1:44" x14ac:dyDescent="0.25">
      <c r="A30" s="51" t="s">
        <v>90</v>
      </c>
      <c r="B30">
        <f t="shared" ref="B29:B34" si="17">B5+K5</f>
        <v>27</v>
      </c>
      <c r="C30">
        <f>T5+AC5+AL5</f>
        <v>24</v>
      </c>
      <c r="D30">
        <f>B30+C30</f>
        <v>51</v>
      </c>
      <c r="E30">
        <f t="shared" ref="E29:E34" si="18">C30*C5</f>
        <v>720</v>
      </c>
      <c r="F30">
        <f t="shared" ref="F30:F33" si="19">D30*C5</f>
        <v>1530</v>
      </c>
      <c r="H30" s="14" t="s">
        <v>285</v>
      </c>
      <c r="I30" s="51">
        <f t="shared" ref="I30:I35" si="20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1">SUM(I30:N30)</f>
        <v>129</v>
      </c>
      <c r="P30" s="51"/>
      <c r="Q30" s="51"/>
      <c r="R30" s="14" t="s">
        <v>285</v>
      </c>
      <c r="S30" s="58">
        <f>H15+Q15</f>
        <v>25</v>
      </c>
      <c r="T30" s="58">
        <f t="shared" ref="T30:T35" si="22">Z15+AI15+AR15</f>
        <v>104</v>
      </c>
      <c r="U30" s="58">
        <f t="shared" ref="U30:U36" si="23">S30+T30</f>
        <v>129</v>
      </c>
      <c r="V30" s="58"/>
      <c r="W30" s="14" t="s">
        <v>285</v>
      </c>
      <c r="X30" s="61">
        <f>T15+AC15+AL15</f>
        <v>6</v>
      </c>
      <c r="Y30" s="61">
        <f>U15+AD15+AM15</f>
        <v>3</v>
      </c>
      <c r="Z30" s="61">
        <f>V15+AE15+AN15</f>
        <v>0</v>
      </c>
      <c r="AA30" s="61">
        <f>W15+AF15+AO15</f>
        <v>28</v>
      </c>
      <c r="AB30" s="61">
        <f>X15+AG15+AP15</f>
        <v>20</v>
      </c>
      <c r="AC30" s="61">
        <f>Y15+AH15+AQ15</f>
        <v>47</v>
      </c>
      <c r="AD30" s="61">
        <f t="shared" ref="AD30:AD35" si="24">SUM(X30:AC30)</f>
        <v>104</v>
      </c>
    </row>
    <row r="31" spans="1:44" x14ac:dyDescent="0.25">
      <c r="A31" s="51" t="s">
        <v>189</v>
      </c>
      <c r="B31">
        <f t="shared" si="17"/>
        <v>91</v>
      </c>
      <c r="C31">
        <f t="shared" ref="C31:C34" si="25">T6+AC6+AL6</f>
        <v>27</v>
      </c>
      <c r="D31">
        <f t="shared" ref="D31:D34" si="26">B31+C31</f>
        <v>118</v>
      </c>
      <c r="E31">
        <f t="shared" si="18"/>
        <v>675</v>
      </c>
      <c r="F31">
        <f t="shared" si="19"/>
        <v>2950</v>
      </c>
      <c r="H31" s="10" t="s">
        <v>286</v>
      </c>
      <c r="I31" s="51">
        <f t="shared" si="20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23</v>
      </c>
      <c r="N31" s="51">
        <f t="shared" si="16"/>
        <v>30</v>
      </c>
      <c r="O31" s="51">
        <f t="shared" si="21"/>
        <v>131</v>
      </c>
      <c r="P31" s="51"/>
      <c r="Q31" s="51"/>
      <c r="R31" s="10" t="s">
        <v>286</v>
      </c>
      <c r="S31" s="58">
        <f t="shared" ref="S30:S35" si="27">H16+Q16</f>
        <v>26</v>
      </c>
      <c r="T31" s="58">
        <f t="shared" si="22"/>
        <v>105</v>
      </c>
      <c r="U31" s="58">
        <f t="shared" si="23"/>
        <v>131</v>
      </c>
      <c r="V31" s="58"/>
      <c r="W31" s="10" t="s">
        <v>286</v>
      </c>
      <c r="X31" s="61">
        <f>T16+AC16+AL16</f>
        <v>8</v>
      </c>
      <c r="Y31" s="61">
        <f>U16+AD16+AM16</f>
        <v>6</v>
      </c>
      <c r="Z31" s="61">
        <f>V16+AE16+AN16</f>
        <v>0</v>
      </c>
      <c r="AA31" s="61">
        <f>W16+AF16+AO16</f>
        <v>38</v>
      </c>
      <c r="AB31" s="61">
        <f>X16+AG16+AP16</f>
        <v>23</v>
      </c>
      <c r="AC31" s="61">
        <f>Y16+AH16+AQ16</f>
        <v>30</v>
      </c>
      <c r="AD31" s="61">
        <f t="shared" si="24"/>
        <v>105</v>
      </c>
    </row>
    <row r="32" spans="1:44" x14ac:dyDescent="0.25">
      <c r="A32" s="51" t="s">
        <v>127</v>
      </c>
      <c r="B32">
        <f t="shared" si="17"/>
        <v>41</v>
      </c>
      <c r="C32">
        <f t="shared" si="25"/>
        <v>202</v>
      </c>
      <c r="D32">
        <f t="shared" si="26"/>
        <v>243</v>
      </c>
      <c r="E32">
        <f t="shared" si="18"/>
        <v>3030</v>
      </c>
      <c r="F32">
        <f t="shared" si="19"/>
        <v>3645</v>
      </c>
      <c r="H32" s="22" t="s">
        <v>287</v>
      </c>
      <c r="I32" s="51">
        <f t="shared" si="20"/>
        <v>4</v>
      </c>
      <c r="J32" s="51">
        <f t="shared" si="16"/>
        <v>10</v>
      </c>
      <c r="K32" s="51">
        <f t="shared" si="16"/>
        <v>27</v>
      </c>
      <c r="L32" s="51">
        <f t="shared" si="16"/>
        <v>10</v>
      </c>
      <c r="M32" s="51">
        <f t="shared" si="16"/>
        <v>37</v>
      </c>
      <c r="N32" s="51">
        <f t="shared" si="16"/>
        <v>42</v>
      </c>
      <c r="O32" s="51">
        <f t="shared" si="21"/>
        <v>130</v>
      </c>
      <c r="P32" s="51"/>
      <c r="Q32" s="51"/>
      <c r="R32" s="22" t="s">
        <v>287</v>
      </c>
      <c r="S32" s="58">
        <f t="shared" si="27"/>
        <v>25</v>
      </c>
      <c r="T32" s="58">
        <f t="shared" si="22"/>
        <v>105</v>
      </c>
      <c r="U32" s="58">
        <f t="shared" si="23"/>
        <v>130</v>
      </c>
      <c r="V32" s="58"/>
      <c r="W32" s="22" t="s">
        <v>287</v>
      </c>
      <c r="X32" s="61">
        <f>T17+AC17+AL17</f>
        <v>1</v>
      </c>
      <c r="Y32" s="61">
        <f>U17+AD17+AM17</f>
        <v>10</v>
      </c>
      <c r="Z32" s="61">
        <f>V17+AE17+AN17</f>
        <v>8</v>
      </c>
      <c r="AA32" s="61">
        <f>W17+AF17+AO17</f>
        <v>10</v>
      </c>
      <c r="AB32" s="61">
        <f>X17+AG17+AP17</f>
        <v>34</v>
      </c>
      <c r="AC32" s="61">
        <f>Y17+AH17+AQ17</f>
        <v>42</v>
      </c>
      <c r="AD32" s="61">
        <f t="shared" si="24"/>
        <v>105</v>
      </c>
    </row>
    <row r="33" spans="1:30" x14ac:dyDescent="0.25">
      <c r="A33" s="51" t="s">
        <v>188</v>
      </c>
      <c r="B33">
        <f t="shared" si="17"/>
        <v>0</v>
      </c>
      <c r="C33">
        <f>T8+AC8+AL8</f>
        <v>293</v>
      </c>
      <c r="D33">
        <f>B33+C33</f>
        <v>293</v>
      </c>
      <c r="E33">
        <f t="shared" si="18"/>
        <v>6446</v>
      </c>
      <c r="F33">
        <f t="shared" si="19"/>
        <v>6446</v>
      </c>
      <c r="H33" s="16" t="s">
        <v>288</v>
      </c>
      <c r="I33" s="51">
        <f>B18+K18+T18+AC18+AL18</f>
        <v>3</v>
      </c>
      <c r="J33" s="51">
        <f t="shared" si="16"/>
        <v>4</v>
      </c>
      <c r="K33" s="51">
        <f t="shared" si="16"/>
        <v>33</v>
      </c>
      <c r="L33" s="51">
        <f>E18+N18+W18+AF18+AO18</f>
        <v>20</v>
      </c>
      <c r="M33" s="51">
        <f t="shared" si="16"/>
        <v>46</v>
      </c>
      <c r="N33" s="51">
        <f t="shared" si="16"/>
        <v>28</v>
      </c>
      <c r="O33" s="51">
        <f t="shared" si="21"/>
        <v>134</v>
      </c>
      <c r="P33" s="51"/>
      <c r="Q33" s="51"/>
      <c r="R33" s="16" t="s">
        <v>288</v>
      </c>
      <c r="S33" s="58">
        <f t="shared" si="27"/>
        <v>29</v>
      </c>
      <c r="T33" s="58">
        <f t="shared" si="22"/>
        <v>105</v>
      </c>
      <c r="U33" s="58">
        <f t="shared" si="23"/>
        <v>134</v>
      </c>
      <c r="V33" s="58"/>
      <c r="W33" s="16" t="s">
        <v>288</v>
      </c>
      <c r="X33" s="61">
        <f>T18+AC18+AL18</f>
        <v>3</v>
      </c>
      <c r="Y33" s="61">
        <f>U18+AD18+AM18</f>
        <v>2</v>
      </c>
      <c r="Z33" s="61">
        <f>V18+AE18+AN18</f>
        <v>15</v>
      </c>
      <c r="AA33" s="61">
        <f>W18+AF18+AO18</f>
        <v>20</v>
      </c>
      <c r="AB33" s="61">
        <f>X18+AG18+AP18</f>
        <v>37</v>
      </c>
      <c r="AC33" s="61">
        <f>Y18+AH18+AQ18</f>
        <v>28</v>
      </c>
      <c r="AD33" s="61">
        <f t="shared" si="24"/>
        <v>105</v>
      </c>
    </row>
    <row r="34" spans="1:30" x14ac:dyDescent="0.25">
      <c r="A34" s="51" t="s">
        <v>227</v>
      </c>
      <c r="B34">
        <f t="shared" si="17"/>
        <v>0</v>
      </c>
      <c r="C34">
        <f t="shared" si="25"/>
        <v>162</v>
      </c>
      <c r="D34">
        <f t="shared" si="26"/>
        <v>162</v>
      </c>
      <c r="E34">
        <f t="shared" si="18"/>
        <v>2430</v>
      </c>
      <c r="F34">
        <f>D34*C9</f>
        <v>2430</v>
      </c>
      <c r="H34" s="9" t="s">
        <v>289</v>
      </c>
      <c r="I34" s="51">
        <f t="shared" si="20"/>
        <v>9</v>
      </c>
      <c r="J34" s="51">
        <f t="shared" si="16"/>
        <v>4</v>
      </c>
      <c r="K34" s="51">
        <f t="shared" si="16"/>
        <v>9</v>
      </c>
      <c r="L34" s="51">
        <f>E19+N19+W19+AF19+AO19</f>
        <v>10</v>
      </c>
      <c r="M34" s="51">
        <f t="shared" si="16"/>
        <v>51</v>
      </c>
      <c r="N34" s="51">
        <f t="shared" si="16"/>
        <v>45</v>
      </c>
      <c r="O34" s="51">
        <f t="shared" si="21"/>
        <v>128</v>
      </c>
      <c r="P34" s="51"/>
      <c r="Q34" s="51"/>
      <c r="R34" s="9" t="s">
        <v>289</v>
      </c>
      <c r="S34" s="58">
        <f t="shared" si="27"/>
        <v>23</v>
      </c>
      <c r="T34" s="58">
        <f t="shared" si="22"/>
        <v>105</v>
      </c>
      <c r="U34" s="58">
        <f t="shared" si="23"/>
        <v>128</v>
      </c>
      <c r="V34" s="58"/>
      <c r="W34" s="9" t="s">
        <v>289</v>
      </c>
      <c r="X34" s="61">
        <f>T19+AC19+AL19</f>
        <v>1</v>
      </c>
      <c r="Y34" s="61">
        <f>U19+AD19+AM19</f>
        <v>4</v>
      </c>
      <c r="Z34" s="61">
        <f>V19+AE19+AN19</f>
        <v>4</v>
      </c>
      <c r="AA34" s="61">
        <f>W19+AF19+AO19</f>
        <v>10</v>
      </c>
      <c r="AB34" s="61">
        <f>X19+AG19+AP19</f>
        <v>41</v>
      </c>
      <c r="AC34" s="61">
        <f>Y19+AH19+AQ19</f>
        <v>45</v>
      </c>
      <c r="AD34" s="61">
        <f t="shared" si="24"/>
        <v>105</v>
      </c>
    </row>
    <row r="35" spans="1:30" x14ac:dyDescent="0.25">
      <c r="A35" s="52" t="s">
        <v>297</v>
      </c>
      <c r="B35">
        <f t="shared" ref="B35" si="28">SUM(B29:B34)</f>
        <v>180</v>
      </c>
      <c r="C35">
        <f>SUM(C29:C34)</f>
        <v>733</v>
      </c>
      <c r="D35">
        <f>SUM(D29:D34)</f>
        <v>913</v>
      </c>
      <c r="E35">
        <f>SUM(E29:E34)</f>
        <v>13801</v>
      </c>
      <c r="F35">
        <f>SUM(F29:F34)</f>
        <v>17921</v>
      </c>
      <c r="G35" t="s">
        <v>308</v>
      </c>
      <c r="H35" s="20" t="s">
        <v>290</v>
      </c>
      <c r="I35" s="51">
        <f t="shared" si="20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32</v>
      </c>
      <c r="N35" s="51">
        <f t="shared" si="16"/>
        <v>55</v>
      </c>
      <c r="O35" s="51">
        <f t="shared" si="21"/>
        <v>130</v>
      </c>
      <c r="P35" s="51"/>
      <c r="Q35" s="51"/>
      <c r="R35" s="20" t="s">
        <v>290</v>
      </c>
      <c r="S35" s="58">
        <f t="shared" si="27"/>
        <v>26</v>
      </c>
      <c r="T35" s="58">
        <f t="shared" si="22"/>
        <v>104</v>
      </c>
      <c r="U35" s="58">
        <f t="shared" si="23"/>
        <v>130</v>
      </c>
      <c r="V35" s="58"/>
      <c r="W35" s="20" t="s">
        <v>290</v>
      </c>
      <c r="X35" s="61">
        <f>T20+AC20+AL20</f>
        <v>0</v>
      </c>
      <c r="Y35" s="61">
        <f>U20+AD20+AM20</f>
        <v>0</v>
      </c>
      <c r="Z35" s="61">
        <f>V20+AE20+AN20</f>
        <v>0</v>
      </c>
      <c r="AA35" s="61">
        <f>W20+AF20+AO20</f>
        <v>28</v>
      </c>
      <c r="AB35" s="61">
        <f>X20+AG20+AP20</f>
        <v>21</v>
      </c>
      <c r="AC35" s="61">
        <f>Y20+AH20+AQ20</f>
        <v>55</v>
      </c>
      <c r="AD35" s="61">
        <f t="shared" si="24"/>
        <v>104</v>
      </c>
    </row>
    <row r="36" spans="1:30" x14ac:dyDescent="0.25">
      <c r="H36" s="6"/>
      <c r="I36" s="52">
        <f>SUM(I29:I35)</f>
        <v>51</v>
      </c>
      <c r="J36" s="52">
        <f t="shared" ref="J36" si="29">SUM(J29:J35)</f>
        <v>46</v>
      </c>
      <c r="K36" s="52">
        <f t="shared" ref="K36" si="30">SUM(K29:K35)</f>
        <v>118</v>
      </c>
      <c r="L36" s="52">
        <f>SUM(L29:L35)</f>
        <v>162</v>
      </c>
      <c r="M36" s="52">
        <f t="shared" ref="M36" si="31">SUM(M29:M35)</f>
        <v>243</v>
      </c>
      <c r="N36" s="52">
        <f t="shared" ref="N36" si="32">SUM(N29:N35)</f>
        <v>293</v>
      </c>
      <c r="O36" s="52">
        <f>SUM(O29:O35)</f>
        <v>913</v>
      </c>
      <c r="P36" s="52"/>
      <c r="Q36" s="52"/>
      <c r="R36" s="6"/>
      <c r="S36" s="59">
        <f>SUM(S29:S35)</f>
        <v>180</v>
      </c>
      <c r="T36" s="59">
        <f t="shared" ref="T36" si="33">SUM(T29:T35)</f>
        <v>733</v>
      </c>
      <c r="U36" s="58">
        <f t="shared" si="23"/>
        <v>913</v>
      </c>
      <c r="V36" s="59"/>
      <c r="W36" s="6"/>
      <c r="X36" s="62">
        <f>SUM(X29:X35)</f>
        <v>24</v>
      </c>
      <c r="Y36" s="62">
        <f t="shared" ref="Y36:Z36" si="34">SUM(Y29:Y35)</f>
        <v>25</v>
      </c>
      <c r="Z36" s="62">
        <f t="shared" si="34"/>
        <v>27</v>
      </c>
      <c r="AA36" s="62">
        <f>SUM(AA29:AA35)</f>
        <v>162</v>
      </c>
      <c r="AB36" s="62">
        <f t="shared" ref="AB36:AC36" si="35">SUM(AB29:AB35)</f>
        <v>202</v>
      </c>
      <c r="AC36" s="62">
        <f t="shared" si="35"/>
        <v>293</v>
      </c>
      <c r="AD36" s="62">
        <f>SUM(AD29:AD35)</f>
        <v>733</v>
      </c>
    </row>
  </sheetData>
  <mergeCells count="7">
    <mergeCell ref="H27:O27"/>
    <mergeCell ref="W27:AD27"/>
    <mergeCell ref="A1:H1"/>
    <mergeCell ref="J1:Q1"/>
    <mergeCell ref="S1:Z1"/>
    <mergeCell ref="AB1:AI1"/>
    <mergeCell ref="AK1:A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 Requisiti</vt:lpstr>
      <vt:lpstr>Analisi dettaglio</vt:lpstr>
      <vt:lpstr>Progettazione</vt:lpstr>
      <vt:lpstr>Codifica</vt:lpstr>
      <vt:lpstr>Qualifica</vt:lpstr>
      <vt:lpstr>Resoconto finale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2013-12-18T11:16:48Z</dcterms:modified>
</cp:coreProperties>
</file>