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35" windowWidth="15120" windowHeight="8010" tabRatio="754" firstSheet="2" activeTab="7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Resoconto finale" sheetId="6" r:id="rId5"/>
    <sheet name="tabelle forma carina" sheetId="7" r:id="rId6"/>
    <sheet name="Qualifica" sheetId="5" r:id="rId7"/>
    <sheet name="Consuntivo!!!" sheetId="8" r:id="rId8"/>
  </sheets>
  <calcPr calcId="144525"/>
</workbook>
</file>

<file path=xl/calcChain.xml><?xml version="1.0" encoding="utf-8"?>
<calcChain xmlns="http://schemas.openxmlformats.org/spreadsheetml/2006/main">
  <c r="H20" i="8" l="1"/>
  <c r="G20" i="8"/>
  <c r="D12" i="8"/>
  <c r="O10" i="8"/>
  <c r="O5" i="8"/>
  <c r="O6" i="8"/>
  <c r="O7" i="8"/>
  <c r="O8" i="8"/>
  <c r="O9" i="8"/>
  <c r="O4" i="8"/>
  <c r="C12" i="8"/>
  <c r="I10" i="8"/>
  <c r="I5" i="8"/>
  <c r="I6" i="8"/>
  <c r="I7" i="8"/>
  <c r="I8" i="8"/>
  <c r="I9" i="8"/>
  <c r="I4" i="8"/>
  <c r="H10" i="8"/>
  <c r="G10" i="8"/>
  <c r="F10" i="8"/>
  <c r="M42" i="7"/>
  <c r="L42" i="7"/>
  <c r="K42" i="7"/>
  <c r="J42" i="7"/>
  <c r="I42" i="7"/>
  <c r="H42" i="7"/>
  <c r="N41" i="7"/>
  <c r="N40" i="7"/>
  <c r="N39" i="7"/>
  <c r="N38" i="7"/>
  <c r="N37" i="7"/>
  <c r="N36" i="7"/>
  <c r="N35" i="7"/>
  <c r="N42" i="7" s="1"/>
  <c r="S31" i="7"/>
  <c r="S29" i="7"/>
  <c r="AN46" i="6"/>
  <c r="AN45" i="6"/>
  <c r="AN44" i="6"/>
  <c r="AN43" i="6"/>
  <c r="AL42" i="6"/>
  <c r="AN42" i="6" s="1"/>
  <c r="AL41" i="6"/>
  <c r="AN41" i="6" s="1"/>
  <c r="AN47" i="6" l="1"/>
  <c r="AL47" i="6"/>
  <c r="U4" i="4"/>
  <c r="U5" i="4"/>
  <c r="U6" i="4"/>
  <c r="U7" i="4"/>
  <c r="U8" i="4"/>
  <c r="AF21" i="6" l="1"/>
  <c r="AG21" i="6"/>
  <c r="AH21" i="6"/>
  <c r="AI15" i="6"/>
  <c r="AI16" i="6"/>
  <c r="AI17" i="6"/>
  <c r="AI18" i="6"/>
  <c r="AI19" i="6"/>
  <c r="AI20" i="6"/>
  <c r="AI14" i="6"/>
  <c r="P31" i="4" l="1"/>
  <c r="T31" i="4"/>
  <c r="S31" i="4"/>
  <c r="R31" i="4"/>
  <c r="Q31" i="4"/>
  <c r="O31" i="4"/>
  <c r="U30" i="4"/>
  <c r="U29" i="4"/>
  <c r="U28" i="4"/>
  <c r="U27" i="4"/>
  <c r="U26" i="4"/>
  <c r="U25" i="4"/>
  <c r="U24" i="4"/>
  <c r="S9" i="4"/>
  <c r="U3" i="4"/>
  <c r="U9" i="4" l="1"/>
  <c r="U31" i="4"/>
  <c r="F30" i="3"/>
  <c r="F25" i="3"/>
  <c r="S14" i="7" l="1"/>
  <c r="S13" i="7"/>
  <c r="S12" i="7"/>
  <c r="S11" i="7"/>
  <c r="S10" i="7"/>
  <c r="S16" i="7" s="1"/>
  <c r="S18" i="7" s="1"/>
  <c r="V5" i="6"/>
  <c r="V6" i="6"/>
  <c r="V7" i="6"/>
  <c r="V8" i="6"/>
  <c r="V9" i="6"/>
  <c r="V4" i="6"/>
  <c r="T10" i="6"/>
  <c r="V10" i="6" l="1"/>
  <c r="E36" i="1"/>
  <c r="F21" i="6" l="1"/>
  <c r="B21" i="6"/>
  <c r="C21" i="6"/>
  <c r="D21" i="6"/>
  <c r="H15" i="6"/>
  <c r="X30" i="6"/>
  <c r="Y30" i="6"/>
  <c r="Z30" i="6"/>
  <c r="AA30" i="6"/>
  <c r="AB30" i="6"/>
  <c r="AC30" i="6"/>
  <c r="X31" i="6"/>
  <c r="Y31" i="6"/>
  <c r="Z31" i="6"/>
  <c r="AA31" i="6"/>
  <c r="AB31" i="6"/>
  <c r="AC31" i="6"/>
  <c r="X32" i="6"/>
  <c r="Y32" i="6"/>
  <c r="Z32" i="6"/>
  <c r="AA32" i="6"/>
  <c r="AB32" i="6"/>
  <c r="AC32" i="6"/>
  <c r="X33" i="6"/>
  <c r="Y33" i="6"/>
  <c r="Z33" i="6"/>
  <c r="AA33" i="6"/>
  <c r="AB33" i="6"/>
  <c r="AC33" i="6"/>
  <c r="X34" i="6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N9" i="6"/>
  <c r="AN8" i="6"/>
  <c r="AN7" i="6"/>
  <c r="AN6" i="6"/>
  <c r="AN5" i="6"/>
  <c r="AL10" i="6"/>
  <c r="AE9" i="6"/>
  <c r="AE8" i="6"/>
  <c r="AE7" i="6"/>
  <c r="AC6" i="6"/>
  <c r="AE6" i="6" s="1"/>
  <c r="AC5" i="6"/>
  <c r="AE5" i="6" s="1"/>
  <c r="AE4" i="6"/>
  <c r="AC4" i="6"/>
  <c r="AC10" i="6" s="1"/>
  <c r="K10" i="6"/>
  <c r="M9" i="6"/>
  <c r="M8" i="6"/>
  <c r="M7" i="6"/>
  <c r="M6" i="6"/>
  <c r="M5" i="6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O21" i="6"/>
  <c r="M30" i="6"/>
  <c r="AE21" i="6"/>
  <c r="AD21" i="6"/>
  <c r="AC21" i="6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D35" i="6" l="1"/>
  <c r="AD33" i="6"/>
  <c r="AA36" i="6"/>
  <c r="AD31" i="6"/>
  <c r="AI21" i="6"/>
  <c r="M10" i="6"/>
  <c r="AN4" i="6"/>
  <c r="AN10" i="6" s="1"/>
  <c r="Y36" i="6"/>
  <c r="AR21" i="6"/>
  <c r="AD30" i="6"/>
  <c r="AB36" i="6"/>
  <c r="AC36" i="6"/>
  <c r="AD34" i="6"/>
  <c r="Z36" i="6"/>
  <c r="Z21" i="6"/>
  <c r="AD32" i="6"/>
  <c r="X36" i="6"/>
  <c r="AD29" i="6"/>
  <c r="AE10" i="6"/>
  <c r="T33" i="6"/>
  <c r="T29" i="6"/>
  <c r="C30" i="6"/>
  <c r="T34" i="6"/>
  <c r="T32" i="6"/>
  <c r="T30" i="6"/>
  <c r="T31" i="6"/>
  <c r="T35" i="6"/>
  <c r="AD36" i="6" l="1"/>
  <c r="T36" i="6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E29" i="6" s="1"/>
  <c r="B32" i="6"/>
  <c r="B31" i="6"/>
  <c r="B30" i="6"/>
  <c r="D30" i="6" s="1"/>
  <c r="F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H18" i="6"/>
  <c r="S33" i="6" s="1"/>
  <c r="U33" i="6" s="1"/>
  <c r="H17" i="6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S32" i="6" l="1"/>
  <c r="U32" i="6" s="1"/>
  <c r="S34" i="6"/>
  <c r="U34" i="6" s="1"/>
  <c r="D32" i="6"/>
  <c r="F32" i="6" s="1"/>
  <c r="C35" i="6"/>
  <c r="D31" i="6"/>
  <c r="F31" i="6" s="1"/>
  <c r="E35" i="6"/>
  <c r="D34" i="6"/>
  <c r="F34" i="6" s="1"/>
  <c r="D29" i="6"/>
  <c r="F29" i="6" s="1"/>
  <c r="B35" i="6"/>
  <c r="D33" i="6"/>
  <c r="F33" i="6" s="1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22" i="4"/>
  <c r="E30" i="4" s="1"/>
  <c r="O4" i="4"/>
  <c r="O3" i="4"/>
  <c r="E35" i="3"/>
  <c r="F35" i="6" l="1"/>
  <c r="D35" i="6"/>
  <c r="S36" i="6"/>
  <c r="U36" i="6" s="1"/>
  <c r="O29" i="6"/>
  <c r="O36" i="6" s="1"/>
  <c r="U21" i="5"/>
  <c r="E27" i="5"/>
  <c r="Q8" i="5"/>
  <c r="Q7" i="5"/>
  <c r="Q6" i="5"/>
  <c r="Q5" i="5"/>
  <c r="Q4" i="5"/>
  <c r="Q3" i="5"/>
  <c r="O9" i="5"/>
  <c r="Q9" i="5" l="1"/>
  <c r="Q7" i="4"/>
  <c r="O5" i="4"/>
  <c r="O9" i="4" s="1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Q5" i="4" l="1"/>
  <c r="U21" i="3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<sst xmlns="http://schemas.openxmlformats.org/spreadsheetml/2006/main" count="1137" uniqueCount="400">
  <si>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</si>
  <si>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</si>
  <si>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</si>
  <si>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</si>
  <si>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</si>
  <si>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</si>
  <si>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</si>
  <si>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</si>
  <si>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</si>
  <si>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</si>
  <si>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</si>
  <si>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</si>
  <si>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</si>
  <si>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</si>
  <si>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</si>
  <si>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</si>
  <si>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</si>
  <si>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</si>
  <si>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</si>
  <si>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</si>
  <si>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</si>
  <si>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</si>
  <si>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</si>
  <si>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</si>
  <si>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</si>
  <si>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</si>
  <si>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</si>
  <si>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</si>
  <si>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</si>
  <si>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</si>
  <si>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</si>
  <si>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</si>
  <si>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</si>
  <si>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</si>
  <si>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</si>
  <si>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</si>
  <si>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</si>
  <si>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</si>
  <si>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</si>
  <si>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</si>
  <si>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</si>
  <si>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</si>
  <si>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</si>
  <si>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</si>
  <si>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</si>
  <si>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</si>
  <si>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</si>
  <si>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</si>
  <si>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</si>
  <si>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</si>
  <si>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</si>
  <si>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</si>
  <si>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</si>
  <si>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</si>
  <si>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</si>
  <si>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</si>
  <si>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</si>
  <si>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</si>
  <si>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</si>
  <si>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</si>
  <si>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</si>
  <si>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</si>
  <si>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</si>
  <si>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</si>
  <si>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</si>
  <si>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</si>
  <si>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</si>
  <si>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</si>
  <si>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</si>
  <si>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</si>
  <si>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</si>
  <si>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</si>
  <si>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</si>
  <si>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</si>
  <si>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</si>
  <si>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</si>
  <si>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</si>
  <si>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</si>
  <si>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</si>
  <si>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</si>
  <si>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</si>
  <si>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</si>
  <si>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</si>
  <si>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</si>
  <si>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</si>
  <si>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</si>
  <si>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</si>
  <si>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</si>
  <si>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</si>
  <si>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</si>
  <si>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</si>
  <si>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</si>
  <si>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</si>
  <si>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</si>
  <si>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</si>
  <si>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</si>
  <si>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</si>
  <si>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</si>
  <si>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</si>
  <si>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</si>
  <si>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</si>
  <si>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</si>
  <si>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</si>
  <si>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</si>
  <si>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</si>
  <si>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</si>
  <si>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</si>
  <si>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</si>
  <si>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</si>
  <si>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</si>
  <si>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</si>
  <si>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</si>
  <si>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</si>
  <si>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</si>
  <si>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</si>
  <si>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</si>
  <si>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</si>
  <si>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</si>
  <si>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</si>
  <si>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</si>
  <si>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</si>
  <si>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</si>
  <si>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</si>
  <si>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</si>
  <si>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</si>
  <si>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</si>
  <si>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</si>
  <si>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</si>
  <si>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</si>
  <si>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</si>
  <si>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</si>
  <si>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</si>
  <si>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</si>
  <si>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</si>
  <si>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</si>
  <si>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</si>
  <si>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</si>
  <si>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</si>
  <si>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</si>
  <si>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</si>
  <si>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</si>
  <si>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</si>
  <si>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</si>
  <si>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</si>
  <si>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</si>
  <si>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</si>
  <si>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</si>
  <si>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</si>
  <si>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</si>
  <si>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</si>
  <si>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</si>
  <si>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</si>
  <si>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</si>
  <si>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</si>
  <si>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</si>
  <si>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</si>
  <si>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</si>
  <si>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</si>
  <si>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</si>
  <si>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</si>
  <si>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</si>
  <si>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</si>
  <si>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</si>
  <si>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</si>
  <si>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</si>
  <si>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</si>
  <si>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</si>
  <si>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</si>
  <si>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</si>
  <si>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</si>
  <si>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</si>
  <si>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</si>
  <si>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</si>
  <si>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</si>
  <si>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</si>
  <si>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</si>
  <si>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</si>
  <si>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</si>
  <si>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</si>
  <si>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</si>
  <si>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</si>
  <si>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</si>
  <si>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</si>
  <si>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</si>
  <si>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</si>
  <si>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</si>
  <si>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</si>
  <si>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</si>
  <si>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</si>
  <si>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</si>
  <si>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</si>
  <si>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prog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</si>
  <si>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</si>
  <si>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</si>
  <si>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</si>
  <si>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</si>
  <si>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</si>
  <si>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</si>
  <si>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</si>
  <si>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</si>
  <si>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</si>
  <si>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</si>
  <si>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</si>
  <si>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</si>
  <si>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</si>
  <si>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</si>
  <si>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</si>
  <si>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</si>
  <si>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</si>
  <si>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</si>
  <si>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</si>
  <si>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</si>
  <si>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</si>
  <si>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</si>
  <si>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</si>
  <si>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</si>
  <si>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</si>
  <si>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</si>
  <si>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</si>
  <si>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</si>
  <si>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</si>
  <si>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</si>
  <si>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</si>
  <si>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</si>
  <si>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</si>
  <si>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</si>
  <si>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</si>
  <si>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</si>
  <si>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</si>
  <si>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</si>
  <si>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</si>
  <si>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</si>
  <si>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</si>
  <si>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</si>
  <si>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</si>
  <si>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</si>
  <si>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</si>
  <si>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</si>
  <si>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</si>
  <si>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</si>
  <si>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</si>
  <si>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</si>
  <si>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</si>
  <si>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</si>
  <si>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</si>
  <si>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</si>
  <si>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</si>
  <si>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</si>
  <si>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</si>
  <si>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</si>
  <si>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</si>
  <si>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</si>
  <si>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</si>
  <si>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</si>
  <si>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</si>
  <si>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</si>
  <si>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</si>
  <si>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</si>
  <si>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</si>
  <si>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</si>
  <si>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</si>
  <si>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</si>
  <si>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</si>
  <si>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</si>
  <si>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</si>
  <si>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</si>
  <si>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</si>
  <si>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</si>
  <si>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</si>
  <si>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</si>
  <si>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</si>
  <si>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</si>
  <si>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</si>
  <si>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</si>
  <si>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</si>
  <si>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</si>
  <si>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</si>
  <si>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</si>
  <si>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</si>
  <si>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</si>
  <si>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</si>
  <si>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</si>
  <si>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</si>
  <si>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</si>
  <si>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</si>
  <si>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</si>
  <si>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</si>
  <si>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</si>
  <si>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</si>
  <si>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</si>
  <si>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</si>
  <si>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</si>
  <si>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</si>
  <si>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</si>
  <si>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</si>
  <si>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</si>
  <si>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</si>
  <si>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</si>
  <si>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</si>
  <si>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</si>
  <si>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</si>
  <si>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</si>
  <si>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</si>
  <si>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</si>
  <si>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</si>
  <si>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</si>
  <si>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</si>
  <si>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</si>
  <si>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</si>
  <si>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</si>
  <si>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</si>
  <si>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</si>
  <si>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</si>
  <si>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</si>
  <si>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</si>
  <si>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</si>
  <si>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</si>
  <si>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</si>
  <si>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</si>
  <si>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</si>
  <si>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</si>
  <si>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</si>
  <si>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</si>
  <si>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</si>
  <si>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</si>
  <si>
    <t>an</t>
  </si>
  <si>
    <t>8(-1)</t>
  </si>
  <si>
    <t>10(-1)</t>
  </si>
  <si>
    <t>10(-3)</t>
  </si>
  <si>
    <t>24(-7)</t>
  </si>
  <si>
    <t>49(+12)</t>
  </si>
  <si>
    <t>143(+1)</t>
  </si>
  <si>
    <t>Totale Consuntivo</t>
  </si>
  <si>
    <t>Totale Preventivo</t>
  </si>
  <si>
    <t>Differenza</t>
  </si>
  <si>
    <t>1(-1)</t>
  </si>
  <si>
    <t>8(-3)</t>
  </si>
  <si>
    <t>12(-4)</t>
  </si>
  <si>
    <t>3(+1)</t>
  </si>
  <si>
    <t>18(+3)</t>
  </si>
  <si>
    <t>0(+4)</t>
  </si>
  <si>
    <t>20(+4)</t>
  </si>
  <si>
    <t>28(+2)</t>
  </si>
  <si>
    <t>30(-1)</t>
  </si>
  <si>
    <t>16(+2)</t>
  </si>
  <si>
    <t>10(-2)</t>
  </si>
  <si>
    <t>4(-2)</t>
  </si>
  <si>
    <t>31(+2)</t>
  </si>
  <si>
    <t>34(-1)</t>
  </si>
  <si>
    <t>33(+2)</t>
  </si>
  <si>
    <t>35(-1)</t>
  </si>
  <si>
    <t>prob consuntivo:</t>
  </si>
  <si>
    <t>8(-4)</t>
  </si>
  <si>
    <t>3(-1)</t>
  </si>
  <si>
    <t>28(-5)</t>
  </si>
  <si>
    <t>10(-7)</t>
  </si>
  <si>
    <t>6(0)</t>
  </si>
  <si>
    <t>72(0)</t>
  </si>
  <si>
    <t>36(0)</t>
  </si>
  <si>
    <t>30(0)</t>
  </si>
  <si>
    <t>0(+2)</t>
  </si>
  <si>
    <t>12(+2)</t>
  </si>
  <si>
    <t>6(+1)</t>
  </si>
  <si>
    <t>2(-2)</t>
  </si>
  <si>
    <t>1(+5)</t>
  </si>
  <si>
    <t>14(-2)</t>
  </si>
  <si>
    <t>16(-4)</t>
  </si>
  <si>
    <t>25(-7)</t>
  </si>
  <si>
    <t>24(-6)</t>
  </si>
  <si>
    <t>27(-4)</t>
  </si>
  <si>
    <t>202(+27)</t>
  </si>
  <si>
    <t>293(-6)</t>
  </si>
  <si>
    <t>162(-32)</t>
  </si>
  <si>
    <t>500(-140)</t>
  </si>
  <si>
    <t>720(-150)</t>
  </si>
  <si>
    <t>675(-100)</t>
  </si>
  <si>
    <t>3030(+405)</t>
  </si>
  <si>
    <t>6446(-132)</t>
  </si>
  <si>
    <t>2430(+480)</t>
  </si>
  <si>
    <t>Ore Preventivo</t>
  </si>
  <si>
    <t>Ore Consuntivo</t>
  </si>
  <si>
    <t>10(+5)</t>
  </si>
  <si>
    <t>8(+1)</t>
  </si>
  <si>
    <t>15(-5)</t>
  </si>
  <si>
    <t>38(+5)</t>
  </si>
  <si>
    <t>20(-5)</t>
  </si>
  <si>
    <t>20(+1)</t>
  </si>
  <si>
    <t>23(+6)</t>
  </si>
  <si>
    <t>34(+9)</t>
  </si>
  <si>
    <t>37(+6)</t>
  </si>
  <si>
    <t>41(+4)</t>
  </si>
  <si>
    <t>21(+1)</t>
  </si>
  <si>
    <t>42(-2)</t>
  </si>
  <si>
    <t>28(+1)</t>
  </si>
  <si>
    <t>45(-4)</t>
  </si>
  <si>
    <t>105(-5)</t>
  </si>
  <si>
    <t>104(-3)</t>
  </si>
  <si>
    <t>105(-3)</t>
  </si>
  <si>
    <t>105(-4)</t>
  </si>
  <si>
    <t>104(-4)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</si>
</sst>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7" xfId="0" applyBorder="1"/>
    <xf numFmtId="0" fontId="11" fillId="0" borderId="0" xfId="0" applyFont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/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3" xfId="0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102336"/>
        <c:axId val="37103872"/>
      </c:barChart>
      <c:catAx>
        <c:axId val="37102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7103872"/>
        <c:crosses val="autoZero"/>
        <c:auto val="1"/>
        <c:lblAlgn val="ctr"/>
        <c:lblOffset val="100"/>
        <c:noMultiLvlLbl val="0"/>
      </c:catAx>
      <c:valAx>
        <c:axId val="37103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10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371712"/>
        <c:axId val="38373248"/>
      </c:barChart>
      <c:catAx>
        <c:axId val="38371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373248"/>
        <c:crosses val="autoZero"/>
        <c:auto val="1"/>
        <c:lblAlgn val="ctr"/>
        <c:lblOffset val="100"/>
        <c:noMultiLvlLbl val="0"/>
      </c:catAx>
      <c:valAx>
        <c:axId val="383732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37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46</c:v>
                </c:pt>
                <c:pt idx="1">
                  <c:v>39</c:v>
                </c:pt>
                <c:pt idx="2">
                  <c:v>114</c:v>
                </c:pt>
                <c:pt idx="3">
                  <c:v>130</c:v>
                </c:pt>
                <c:pt idx="4">
                  <c:v>270</c:v>
                </c:pt>
                <c:pt idx="5">
                  <c:v>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840</c:v>
                </c:pt>
                <c:pt idx="1">
                  <c:v>1500</c:v>
                </c:pt>
                <c:pt idx="2">
                  <c:v>2875</c:v>
                </c:pt>
                <c:pt idx="3">
                  <c:v>3825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420</c:v>
                </c:pt>
                <c:pt idx="1">
                  <c:v>690</c:v>
                </c:pt>
                <c:pt idx="2">
                  <c:v>600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214</c:v>
                </c:pt>
                <c:pt idx="4">
                  <c:v>294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420</c:v>
                </c:pt>
                <c:pt idx="1">
                  <c:v>690</c:v>
                </c:pt>
                <c:pt idx="2">
                  <c:v>600</c:v>
                </c:pt>
                <c:pt idx="3">
                  <c:v>3210</c:v>
                </c:pt>
                <c:pt idx="4">
                  <c:v>6468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22</c:v>
                </c:pt>
                <c:pt idx="2">
                  <c:v>19</c:v>
                </c:pt>
                <c:pt idx="3">
                  <c:v>28</c:v>
                </c:pt>
                <c:pt idx="4">
                  <c:v>28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26</c:v>
                </c:pt>
                <c:pt idx="2">
                  <c:v>29</c:v>
                </c:pt>
                <c:pt idx="3">
                  <c:v>46</c:v>
                </c:pt>
                <c:pt idx="4">
                  <c:v>51</c:v>
                </c:pt>
                <c:pt idx="5">
                  <c:v>55</c:v>
                </c:pt>
                <c:pt idx="6">
                  <c:v>34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929152"/>
        <c:axId val="38930688"/>
      </c:barChart>
      <c:catAx>
        <c:axId val="3892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38930688"/>
        <c:crosses val="autoZero"/>
        <c:auto val="1"/>
        <c:lblAlgn val="ctr"/>
        <c:lblOffset val="100"/>
        <c:noMultiLvlLbl val="0"/>
      </c:catAx>
      <c:valAx>
        <c:axId val="38930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92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29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22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959360"/>
        <c:axId val="38973440"/>
      </c:barChart>
      <c:catAx>
        <c:axId val="38959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973440"/>
        <c:crosses val="autoZero"/>
        <c:auto val="1"/>
        <c:lblAlgn val="ctr"/>
        <c:lblOffset val="100"/>
        <c:noMultiLvlLbl val="0"/>
      </c:catAx>
      <c:valAx>
        <c:axId val="38973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9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9068416"/>
        <c:axId val="39069952"/>
      </c:barChart>
      <c:catAx>
        <c:axId val="3906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069952"/>
        <c:crosses val="autoZero"/>
        <c:auto val="1"/>
        <c:lblAlgn val="ctr"/>
        <c:lblOffset val="100"/>
        <c:noMultiLvlLbl val="0"/>
      </c:catAx>
      <c:valAx>
        <c:axId val="39069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06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05914493896833E-2"/>
          <c:y val="6.6780786131154221E-2"/>
          <c:w val="0.73033029905176761"/>
          <c:h val="0.674974398227730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'Consuntivo!!!'!$G$13</c:f>
              <c:strCache>
                <c:ptCount val="1"/>
                <c:pt idx="0">
                  <c:v>Ore Preventivo</c:v>
                </c:pt>
              </c:strCache>
            </c:strRef>
          </c:tx>
          <c:invertIfNegative val="0"/>
          <c:cat>
            <c:strRef>
              <c:f>'Consuntivo!!!'!$F$14:$F$19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'Consuntivo!!!'!$G$14:$G$19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202</c:v>
                </c:pt>
                <c:pt idx="4">
                  <c:v>293</c:v>
                </c:pt>
                <c:pt idx="5">
                  <c:v>162</c:v>
                </c:pt>
              </c:numCache>
            </c:numRef>
          </c:val>
        </c:ser>
        <c:ser>
          <c:idx val="1"/>
          <c:order val="1"/>
          <c:tx>
            <c:strRef>
              <c:f>'Consuntivo!!!'!$H$13</c:f>
              <c:strCache>
                <c:ptCount val="1"/>
                <c:pt idx="0">
                  <c:v>Ore Consuntivo</c:v>
                </c:pt>
              </c:strCache>
            </c:strRef>
          </c:tx>
          <c:invertIfNegative val="0"/>
          <c:cat>
            <c:strRef>
              <c:f>'Consuntivo!!!'!$F$14:$F$19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'Consuntivo!!!'!$H$14:$H$19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23</c:v>
                </c:pt>
                <c:pt idx="3">
                  <c:v>229</c:v>
                </c:pt>
                <c:pt idx="4">
                  <c:v>287</c:v>
                </c:pt>
                <c:pt idx="5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03104"/>
        <c:axId val="81133568"/>
      </c:barChart>
      <c:catAx>
        <c:axId val="811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133568"/>
        <c:crosses val="autoZero"/>
        <c:auto val="1"/>
        <c:lblAlgn val="ctr"/>
        <c:lblOffset val="100"/>
        <c:noMultiLvlLbl val="0"/>
      </c:catAx>
      <c:valAx>
        <c:axId val="811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'Consuntivo!!!'!$C$46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'Consuntivo!!!'!$C$47:$C$53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'Consuntivo!!!'!$D$46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'Consuntivo!!!'!$D$47:$D$53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'Consuntivo!!!'!$E$46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'Consuntivo!!!'!$E$47:$E$53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'Consuntivo!!!'!$F$46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'Consuntivo!!!'!$F$47:$F$53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</c:ser>
        <c:ser>
          <c:idx val="4"/>
          <c:order val="4"/>
          <c:tx>
            <c:strRef>
              <c:f>'Consuntivo!!!'!$G$46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'Consuntivo!!!'!$G$47:$G$53</c:f>
              <c:numCache>
                <c:formatCode>General</c:formatCode>
                <c:ptCount val="7"/>
                <c:pt idx="0">
                  <c:v>26</c:v>
                </c:pt>
                <c:pt idx="1">
                  <c:v>21</c:v>
                </c:pt>
                <c:pt idx="2">
                  <c:v>29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22</c:v>
                </c:pt>
              </c:numCache>
            </c:numRef>
          </c:val>
        </c:ser>
        <c:ser>
          <c:idx val="5"/>
          <c:order val="5"/>
          <c:tx>
            <c:strRef>
              <c:f>'Consuntivo!!!'!$H$46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'Consuntivo!!!'!$B$47:$B$53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'Consuntivo!!!'!$H$47:$H$53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40</c:v>
                </c:pt>
                <c:pt idx="4">
                  <c:v>29</c:v>
                </c:pt>
                <c:pt idx="5">
                  <c:v>41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181312"/>
        <c:axId val="81326464"/>
      </c:barChart>
      <c:catAx>
        <c:axId val="8118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81326464"/>
        <c:crosses val="autoZero"/>
        <c:auto val="1"/>
        <c:lblAlgn val="ctr"/>
        <c:lblOffset val="100"/>
        <c:noMultiLvlLbl val="0"/>
      </c:catAx>
      <c:valAx>
        <c:axId val="813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675008"/>
        <c:axId val="37676544"/>
      </c:barChart>
      <c:catAx>
        <c:axId val="3767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7676544"/>
        <c:crosses val="autoZero"/>
        <c:auto val="1"/>
        <c:lblAlgn val="ctr"/>
        <c:lblOffset val="100"/>
        <c:noMultiLvlLbl val="0"/>
      </c:catAx>
      <c:valAx>
        <c:axId val="376765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76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075008"/>
        <c:axId val="38097280"/>
      </c:barChart>
      <c:catAx>
        <c:axId val="38075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097280"/>
        <c:crosses val="autoZero"/>
        <c:auto val="1"/>
        <c:lblAlgn val="ctr"/>
        <c:lblOffset val="100"/>
        <c:noMultiLvlLbl val="0"/>
      </c:catAx>
      <c:valAx>
        <c:axId val="38097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80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186418</xdr:colOff>
      <xdr:row>67</xdr:row>
      <xdr:rowOff>154215</xdr:rowOff>
    </xdr:from>
    <xdr:to>
      <xdr:col>23</xdr:col>
      <xdr:colOff>249466</xdr:colOff>
      <xdr:row>87</xdr:row>
      <xdr:rowOff>120348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81</xdr:row>
      <xdr:rowOff>4762</xdr:rowOff>
    </xdr:from>
    <xdr:to>
      <xdr:col>9</xdr:col>
      <xdr:colOff>419100</xdr:colOff>
      <xdr:row>97</xdr:row>
      <xdr:rowOff>114300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1104899</xdr:colOff>
      <xdr:row>57</xdr:row>
      <xdr:rowOff>52387</xdr:rowOff>
    </xdr:from>
    <xdr:to>
      <xdr:col>7</xdr:col>
      <xdr:colOff>47625</xdr:colOff>
      <xdr:row>74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opLeftCell="C9" zoomScaleNormal="100" workbookViewId="0">
      <selection activeCell="S23" sqref="S23:S29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115" t="s">
        <v>12</v>
      </c>
      <c r="P1" s="115"/>
      <c r="Q1" s="115"/>
      <c r="R1" s="115"/>
    </row>
    <row r="2" spans="1:18" x14ac:dyDescent="0.25">
      <c r="C2" s="61"/>
      <c r="D2" s="61"/>
      <c r="E2" s="61"/>
      <c r="N2" t="s">
        <v>4</v>
      </c>
      <c r="O2" s="114" t="s">
        <v>13</v>
      </c>
      <c r="P2" s="114"/>
      <c r="Q2" s="114"/>
      <c r="R2" s="114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114" t="s">
        <v>11</v>
      </c>
      <c r="P3" s="114"/>
      <c r="Q3" s="114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114" t="s">
        <v>15</v>
      </c>
      <c r="P4" s="114"/>
      <c r="Q4" s="114"/>
      <c r="R4" s="114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114" t="s">
        <v>14</v>
      </c>
      <c r="P5" s="114"/>
      <c r="Q5" s="114"/>
      <c r="R5" s="114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114" t="s">
        <v>16</v>
      </c>
      <c r="P6" s="114"/>
      <c r="Q6" s="114"/>
      <c r="R6" s="114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114" t="s">
        <v>10</v>
      </c>
      <c r="P7" s="114"/>
      <c r="Q7" s="114"/>
      <c r="R7" s="114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224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281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282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283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284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285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286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287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309</v>
      </c>
      <c r="D30" s="32" t="s">
        <v>310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224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281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282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283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284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285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286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287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opLeftCell="C1" zoomScale="90" zoomScaleNormal="90" workbookViewId="0">
      <selection activeCell="S7" sqref="S7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224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297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303</v>
      </c>
      <c r="E14" s="32">
        <v>8</v>
      </c>
      <c r="F14" s="13" t="s">
        <v>191</v>
      </c>
      <c r="G14" s="18"/>
      <c r="H14" s="17" t="s">
        <v>190</v>
      </c>
      <c r="I14" s="18"/>
      <c r="J14" s="18"/>
      <c r="K14" s="18"/>
      <c r="L14" s="18"/>
      <c r="N14" s="12" t="s">
        <v>281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282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283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284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285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264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286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287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268</v>
      </c>
      <c r="E21" s="33">
        <v>14</v>
      </c>
      <c r="F21" s="28"/>
      <c r="G21" s="36"/>
      <c r="H21" s="41" t="s">
        <v>325</v>
      </c>
      <c r="I21" s="18"/>
      <c r="J21" s="11" t="s">
        <v>191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268</v>
      </c>
      <c r="E22" s="33">
        <v>14</v>
      </c>
      <c r="F22" s="29"/>
      <c r="G22" s="39"/>
      <c r="H22" s="41" t="s">
        <v>325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298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298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16</v>
      </c>
      <c r="E25" s="33">
        <v>32</v>
      </c>
      <c r="F25" s="35">
        <f>SUM(E14:E25)</f>
        <v>182</v>
      </c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316</v>
      </c>
      <c r="K28" s="23" t="s">
        <v>192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>
        <f>SUM(E28:E30)</f>
        <v>23</v>
      </c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240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topLeftCell="D7" zoomScale="70" zoomScaleNormal="70" workbookViewId="0">
      <selection activeCell="W7" sqref="W7"/>
    </sheetView>
  </sheetViews>
  <sheetFormatPr defaultRowHeight="15" x14ac:dyDescent="0.25"/>
  <cols>
    <col min="1" max="1" width="17.28515625" customWidth="1"/>
    <col min="2" max="2" width="27.570312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5" max="15" width="25.28515625" customWidth="1"/>
    <col min="16" max="16" width="29.140625" customWidth="1"/>
    <col min="17" max="17" width="9.140625" customWidth="1"/>
    <col min="18" max="18" width="22.5703125" customWidth="1"/>
  </cols>
  <sheetData>
    <row r="1" spans="1:22" x14ac:dyDescent="0.25">
      <c r="A1" s="50" t="s">
        <v>270</v>
      </c>
      <c r="B1" s="50" t="s">
        <v>271</v>
      </c>
      <c r="C1" s="7" t="s">
        <v>2</v>
      </c>
      <c r="D1" s="7" t="s">
        <v>3</v>
      </c>
      <c r="E1" s="49" t="s">
        <v>265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2" x14ac:dyDescent="0.25">
      <c r="A2" s="28" t="s">
        <v>193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2" x14ac:dyDescent="0.25">
      <c r="A3" s="29" t="s">
        <v>194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>
        <v>4</v>
      </c>
      <c r="T3" s="8">
        <v>20</v>
      </c>
      <c r="U3">
        <f>S3*T3</f>
        <v>80</v>
      </c>
    </row>
    <row r="4" spans="1:22" x14ac:dyDescent="0.25">
      <c r="A4" s="29" t="s">
        <v>195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>
        <v>4</v>
      </c>
      <c r="T4" s="8">
        <v>30</v>
      </c>
      <c r="U4">
        <f t="shared" ref="U4:U8" si="0">S4*T4</f>
        <v>120</v>
      </c>
    </row>
    <row r="5" spans="1:22" x14ac:dyDescent="0.25">
      <c r="A5" s="28" t="s">
        <v>196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1">O5*P5</f>
        <v>75</v>
      </c>
      <c r="R5" s="8"/>
      <c r="S5" s="8">
        <v>2</v>
      </c>
      <c r="T5" s="8">
        <v>25</v>
      </c>
      <c r="U5">
        <f t="shared" si="0"/>
        <v>50</v>
      </c>
    </row>
    <row r="6" spans="1:22" x14ac:dyDescent="0.25">
      <c r="A6" s="28" t="s">
        <v>197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1"/>
        <v>1215</v>
      </c>
      <c r="R6" s="8"/>
      <c r="S6" s="8">
        <v>96</v>
      </c>
      <c r="T6" s="8">
        <v>15</v>
      </c>
      <c r="U6">
        <f t="shared" si="0"/>
        <v>1440</v>
      </c>
    </row>
    <row r="7" spans="1:22" x14ac:dyDescent="0.25">
      <c r="A7" s="29" t="s">
        <v>198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>
        <v>107</v>
      </c>
      <c r="T7" s="8">
        <v>22</v>
      </c>
      <c r="U7">
        <f t="shared" si="0"/>
        <v>2354</v>
      </c>
    </row>
    <row r="8" spans="1:22" x14ac:dyDescent="0.25">
      <c r="A8" s="29" t="s">
        <v>199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224</v>
      </c>
      <c r="O8" s="8">
        <v>132</v>
      </c>
      <c r="P8" s="8">
        <v>15</v>
      </c>
      <c r="Q8" s="8">
        <f>O8*P8</f>
        <v>1980</v>
      </c>
      <c r="R8" s="8"/>
      <c r="S8" s="8">
        <v>100</v>
      </c>
      <c r="T8" s="8">
        <v>15</v>
      </c>
      <c r="U8">
        <f t="shared" si="0"/>
        <v>1500</v>
      </c>
    </row>
    <row r="9" spans="1:22" x14ac:dyDescent="0.25">
      <c r="A9" s="29" t="s">
        <v>200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>
        <f>SUM(S3:S8)</f>
        <v>313</v>
      </c>
      <c r="T9" s="8"/>
      <c r="U9">
        <f>SUM(U3:U8)</f>
        <v>5544</v>
      </c>
    </row>
    <row r="10" spans="1:22" x14ac:dyDescent="0.25">
      <c r="A10" s="28" t="s">
        <v>201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2" x14ac:dyDescent="0.25">
      <c r="A11" s="29" t="s">
        <v>202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2" x14ac:dyDescent="0.25">
      <c r="A12" s="29" t="s">
        <v>203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2" x14ac:dyDescent="0.25">
      <c r="A13" s="28" t="s">
        <v>204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8" t="s">
        <v>100</v>
      </c>
    </row>
    <row r="14" spans="1:22" x14ac:dyDescent="0.25">
      <c r="A14" s="29" t="s">
        <v>205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281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2" x14ac:dyDescent="0.25">
      <c r="A15" s="29" t="s">
        <v>206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282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  <c r="V15" s="105"/>
    </row>
    <row r="16" spans="1:22" x14ac:dyDescent="0.25">
      <c r="A16" s="28" t="s">
        <v>207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2" ht="30" x14ac:dyDescent="0.25">
      <c r="A17" s="29" t="s">
        <v>208</v>
      </c>
      <c r="B17" s="29" t="s">
        <v>108</v>
      </c>
      <c r="C17" s="43" t="s">
        <v>225</v>
      </c>
      <c r="D17" s="44" t="s">
        <v>269</v>
      </c>
      <c r="E17" s="44">
        <v>14</v>
      </c>
      <c r="F17" s="35"/>
      <c r="G17" s="54" t="s">
        <v>191</v>
      </c>
      <c r="H17" s="41" t="s">
        <v>279</v>
      </c>
      <c r="I17" s="36"/>
      <c r="J17" s="36"/>
      <c r="K17" s="18"/>
      <c r="L17" s="18"/>
      <c r="N17" s="22" t="s">
        <v>284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2">SUM(O17:T17)</f>
        <v>52</v>
      </c>
    </row>
    <row r="18" spans="1:22" x14ac:dyDescent="0.25">
      <c r="A18" s="29" t="s">
        <v>209</v>
      </c>
      <c r="B18" s="29" t="s">
        <v>272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285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2" x14ac:dyDescent="0.25">
      <c r="A19" s="29" t="s">
        <v>273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286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2"/>
        <v>49</v>
      </c>
      <c r="V19" s="105"/>
    </row>
    <row r="20" spans="1:22" ht="30" x14ac:dyDescent="0.25">
      <c r="A20" s="28" t="s">
        <v>210</v>
      </c>
      <c r="B20" s="28" t="s">
        <v>214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2" x14ac:dyDescent="0.25">
      <c r="A21" s="29" t="s">
        <v>211</v>
      </c>
      <c r="B21" s="29" t="s">
        <v>215</v>
      </c>
      <c r="C21" s="44" t="s">
        <v>226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3">SUM(O14:O20)</f>
        <v>8</v>
      </c>
      <c r="P21" s="7">
        <f t="shared" si="3"/>
        <v>7</v>
      </c>
      <c r="Q21" s="7">
        <f t="shared" si="3"/>
        <v>3</v>
      </c>
      <c r="R21" s="7">
        <f>SUM(R14:R20)</f>
        <v>132</v>
      </c>
      <c r="S21" s="7">
        <f t="shared" si="3"/>
        <v>81</v>
      </c>
      <c r="T21" s="7">
        <f t="shared" si="3"/>
        <v>114</v>
      </c>
      <c r="U21" s="7">
        <f>SUM(U14:U20)</f>
        <v>345</v>
      </c>
    </row>
    <row r="22" spans="1:22" ht="30" x14ac:dyDescent="0.25">
      <c r="A22" s="29" t="s">
        <v>212</v>
      </c>
      <c r="B22" s="29" t="s">
        <v>216</v>
      </c>
      <c r="C22" s="44" t="s">
        <v>227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  <c r="N22" t="s">
        <v>351</v>
      </c>
    </row>
    <row r="23" spans="1:22" ht="30" x14ac:dyDescent="0.25">
      <c r="A23" s="29" t="s">
        <v>274</v>
      </c>
      <c r="B23" s="29" t="s">
        <v>217</v>
      </c>
      <c r="C23" s="44" t="s">
        <v>227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  <c r="N23" s="6"/>
      <c r="O23" s="105" t="s">
        <v>90</v>
      </c>
      <c r="P23" s="105" t="s">
        <v>80</v>
      </c>
      <c r="Q23" s="105" t="s">
        <v>82</v>
      </c>
      <c r="R23" s="105" t="s">
        <v>224</v>
      </c>
      <c r="S23" s="105" t="s">
        <v>126</v>
      </c>
      <c r="T23" s="105" t="s">
        <v>187</v>
      </c>
      <c r="U23" s="105" t="s">
        <v>100</v>
      </c>
    </row>
    <row r="24" spans="1:22" x14ac:dyDescent="0.25">
      <c r="A24" s="29" t="s">
        <v>275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  <c r="N24" s="12" t="s">
        <v>281</v>
      </c>
      <c r="O24" s="105"/>
      <c r="P24" s="105"/>
      <c r="Q24" s="105"/>
      <c r="R24" s="105">
        <v>23</v>
      </c>
      <c r="S24" s="105">
        <v>4</v>
      </c>
      <c r="T24" s="105">
        <v>16</v>
      </c>
      <c r="U24" s="105">
        <f>SUM(O24:T24)</f>
        <v>43</v>
      </c>
    </row>
    <row r="25" spans="1:22" ht="45" x14ac:dyDescent="0.25">
      <c r="A25" s="28" t="s">
        <v>213</v>
      </c>
      <c r="B25" s="28" t="s">
        <v>219</v>
      </c>
      <c r="C25" s="44" t="s">
        <v>263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  <c r="N25" s="14" t="s">
        <v>282</v>
      </c>
      <c r="O25" s="105"/>
      <c r="P25" s="105">
        <v>2</v>
      </c>
      <c r="Q25" s="105"/>
      <c r="R25" s="105">
        <v>23</v>
      </c>
      <c r="S25" s="105">
        <v>7</v>
      </c>
      <c r="T25" s="105">
        <v>12</v>
      </c>
      <c r="U25" s="105">
        <f>SUM(O25:T25)</f>
        <v>44</v>
      </c>
    </row>
    <row r="26" spans="1:22" x14ac:dyDescent="0.25">
      <c r="A26" s="28" t="s">
        <v>218</v>
      </c>
      <c r="B26" s="28" t="s">
        <v>262</v>
      </c>
      <c r="C26" s="44" t="s">
        <v>266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  <c r="N26" s="10" t="s">
        <v>283</v>
      </c>
      <c r="O26" s="105">
        <v>4</v>
      </c>
      <c r="P26" s="105"/>
      <c r="Q26" s="105"/>
      <c r="R26" s="105">
        <v>23</v>
      </c>
      <c r="S26" s="105">
        <v>18</v>
      </c>
      <c r="T26" s="105"/>
      <c r="U26" s="105">
        <f>SUM(O26:T26)</f>
        <v>45</v>
      </c>
    </row>
    <row r="27" spans="1:22" x14ac:dyDescent="0.25">
      <c r="A27" s="28" t="s">
        <v>220</v>
      </c>
      <c r="B27" s="28" t="s">
        <v>221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  <c r="N27" s="22" t="s">
        <v>284</v>
      </c>
      <c r="O27" s="105"/>
      <c r="P27" s="105"/>
      <c r="Q27" s="105"/>
      <c r="R27" s="105">
        <v>3</v>
      </c>
      <c r="S27" s="105">
        <v>16</v>
      </c>
      <c r="T27" s="105">
        <v>25</v>
      </c>
      <c r="U27" s="105">
        <f t="shared" ref="U27" si="4">SUM(O27:T27)</f>
        <v>44</v>
      </c>
    </row>
    <row r="28" spans="1:22" ht="45" x14ac:dyDescent="0.25">
      <c r="A28" s="29" t="s">
        <v>222</v>
      </c>
      <c r="B28" s="29" t="s">
        <v>76</v>
      </c>
      <c r="C28" s="44" t="s">
        <v>228</v>
      </c>
      <c r="D28" s="44" t="s">
        <v>267</v>
      </c>
      <c r="E28" s="44">
        <v>30</v>
      </c>
      <c r="F28" s="46"/>
      <c r="G28" s="39" t="s">
        <v>191</v>
      </c>
      <c r="H28" s="41" t="s">
        <v>277</v>
      </c>
      <c r="I28" s="19" t="s">
        <v>276</v>
      </c>
      <c r="J28" s="18"/>
      <c r="K28" s="23" t="s">
        <v>277</v>
      </c>
      <c r="L28" s="18"/>
      <c r="N28" s="16" t="s">
        <v>285</v>
      </c>
      <c r="O28" s="105"/>
      <c r="P28" s="105"/>
      <c r="Q28" s="105">
        <v>2</v>
      </c>
      <c r="R28" s="105">
        <v>5</v>
      </c>
      <c r="S28" s="105">
        <v>27</v>
      </c>
      <c r="T28" s="105">
        <v>11</v>
      </c>
      <c r="U28" s="105">
        <f>SUM(O28:T28)</f>
        <v>45</v>
      </c>
    </row>
    <row r="29" spans="1:22" x14ac:dyDescent="0.25">
      <c r="A29" s="29" t="s">
        <v>223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  <c r="N29" s="9" t="s">
        <v>286</v>
      </c>
      <c r="O29" s="105"/>
      <c r="P29" s="105">
        <v>2</v>
      </c>
      <c r="Q29" s="105"/>
      <c r="R29" s="105">
        <v>0</v>
      </c>
      <c r="S29" s="105">
        <v>19</v>
      </c>
      <c r="T29" s="105">
        <v>25</v>
      </c>
      <c r="U29" s="105">
        <f t="shared" ref="U29" si="5">SUM(O29:T29)</f>
        <v>46</v>
      </c>
    </row>
    <row r="30" spans="1:22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  <c r="N30" s="20" t="s">
        <v>287</v>
      </c>
      <c r="O30" s="105"/>
      <c r="P30" s="105"/>
      <c r="Q30" s="105"/>
      <c r="R30" s="105">
        <v>23</v>
      </c>
      <c r="S30" s="105">
        <v>5</v>
      </c>
      <c r="T30" s="105">
        <v>18</v>
      </c>
      <c r="U30" s="105">
        <f>SUM(O30:T30)</f>
        <v>46</v>
      </c>
    </row>
    <row r="31" spans="1:22" x14ac:dyDescent="0.25">
      <c r="A31" s="27"/>
      <c r="B31" s="27"/>
      <c r="F31" s="35"/>
      <c r="G31" s="36"/>
      <c r="H31" s="36"/>
      <c r="I31" s="18"/>
      <c r="J31" s="18"/>
      <c r="K31" s="18"/>
      <c r="L31" s="18"/>
      <c r="N31" s="6"/>
      <c r="O31" s="106">
        <f t="shared" ref="O31:Q31" si="6">SUM(O24:O30)</f>
        <v>4</v>
      </c>
      <c r="P31" s="106">
        <f t="shared" si="6"/>
        <v>4</v>
      </c>
      <c r="Q31" s="106">
        <f t="shared" si="6"/>
        <v>2</v>
      </c>
      <c r="R31" s="106">
        <f>SUM(R24:R30)</f>
        <v>100</v>
      </c>
      <c r="S31" s="106">
        <f t="shared" ref="S31:T31" si="7">SUM(S24:S30)</f>
        <v>96</v>
      </c>
      <c r="T31" s="106">
        <f t="shared" si="7"/>
        <v>107</v>
      </c>
      <c r="U31" s="106">
        <f>SUM(U24:U30)</f>
        <v>313</v>
      </c>
    </row>
    <row r="32" spans="1:22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ht="42.75" customHeight="1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ht="30" customHeight="1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topLeftCell="V10" zoomScale="70" zoomScaleNormal="70" workbookViewId="0">
      <selection activeCell="W27" sqref="W27:AD36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  <col min="28" max="28" width="20.42578125" customWidth="1"/>
    <col min="36" max="36" width="14.42578125" customWidth="1"/>
    <col min="37" max="37" width="18.140625" customWidth="1"/>
    <col min="40" max="40" width="18.5703125" customWidth="1"/>
  </cols>
  <sheetData>
    <row r="1" spans="1:44" x14ac:dyDescent="0.25">
      <c r="A1" s="118" t="s">
        <v>288</v>
      </c>
      <c r="B1" s="116"/>
      <c r="C1" s="116"/>
      <c r="D1" s="116"/>
      <c r="E1" s="116"/>
      <c r="F1" s="116"/>
      <c r="G1" s="116"/>
      <c r="H1" s="116"/>
      <c r="J1" s="116" t="s">
        <v>289</v>
      </c>
      <c r="K1" s="116"/>
      <c r="L1" s="116"/>
      <c r="M1" s="116"/>
      <c r="N1" s="116"/>
      <c r="O1" s="116"/>
      <c r="P1" s="116"/>
      <c r="Q1" s="116"/>
      <c r="S1" s="116" t="s">
        <v>290</v>
      </c>
      <c r="T1" s="116"/>
      <c r="U1" s="116"/>
      <c r="V1" s="116"/>
      <c r="W1" s="116"/>
      <c r="X1" s="116"/>
      <c r="Y1" s="116"/>
      <c r="Z1" s="116"/>
      <c r="AB1" s="116" t="s">
        <v>219</v>
      </c>
      <c r="AC1" s="116"/>
      <c r="AD1" s="116"/>
      <c r="AE1" s="116"/>
      <c r="AF1" s="116"/>
      <c r="AG1" s="116"/>
      <c r="AH1" s="116"/>
      <c r="AI1" s="116"/>
      <c r="AK1" s="116" t="s">
        <v>291</v>
      </c>
      <c r="AL1" s="116"/>
      <c r="AM1" s="116"/>
      <c r="AN1" s="116"/>
      <c r="AO1" s="116"/>
      <c r="AP1" s="116"/>
      <c r="AQ1" s="116"/>
      <c r="AR1" s="116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7</v>
      </c>
      <c r="U4" s="61">
        <v>20</v>
      </c>
      <c r="V4" s="61">
        <f>U4*T4</f>
        <v>140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v>7</v>
      </c>
      <c r="AM4" s="61">
        <v>20</v>
      </c>
      <c r="AN4" s="61">
        <f>AL4*AM4</f>
        <v>140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9</v>
      </c>
      <c r="U5" s="61">
        <v>30</v>
      </c>
      <c r="V5" s="93">
        <f t="shared" ref="V5:V9" si="0">U5*T5</f>
        <v>270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1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2">K6*L6</f>
        <v>700</v>
      </c>
      <c r="N6" s="51"/>
      <c r="O6" s="51"/>
      <c r="P6" s="51"/>
      <c r="S6" s="61" t="s">
        <v>188</v>
      </c>
      <c r="T6" s="61">
        <v>17</v>
      </c>
      <c r="U6" s="61">
        <v>25</v>
      </c>
      <c r="V6" s="93">
        <f t="shared" si="0"/>
        <v>425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3">AC6*AD6</f>
        <v>75</v>
      </c>
      <c r="AF6" s="51"/>
      <c r="AK6" s="61" t="s">
        <v>188</v>
      </c>
      <c r="AL6" s="61">
        <v>4</v>
      </c>
      <c r="AM6" s="61">
        <v>25</v>
      </c>
      <c r="AN6" s="61">
        <f t="shared" ref="AN6:AN7" si="4">AL6*AM6</f>
        <v>100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1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2"/>
        <v>120</v>
      </c>
      <c r="N7" s="51"/>
      <c r="O7" s="51"/>
      <c r="P7" s="51"/>
      <c r="S7" s="61" t="s">
        <v>126</v>
      </c>
      <c r="T7" s="61">
        <v>61</v>
      </c>
      <c r="U7" s="61">
        <v>15</v>
      </c>
      <c r="V7" s="93">
        <f t="shared" si="0"/>
        <v>915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3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4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144</v>
      </c>
      <c r="U8" s="61">
        <v>22</v>
      </c>
      <c r="V8" s="93">
        <f t="shared" si="0"/>
        <v>3168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224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224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224</v>
      </c>
      <c r="T9" s="61">
        <v>0</v>
      </c>
      <c r="U9" s="61">
        <v>15</v>
      </c>
      <c r="V9" s="93">
        <f t="shared" si="0"/>
        <v>0</v>
      </c>
      <c r="W9" s="51"/>
      <c r="X9" s="51"/>
      <c r="AB9" s="61" t="s">
        <v>224</v>
      </c>
      <c r="AC9" s="61">
        <v>132</v>
      </c>
      <c r="AD9" s="61">
        <v>15</v>
      </c>
      <c r="AE9" s="61">
        <f>AC9*AD9</f>
        <v>1980</v>
      </c>
      <c r="AF9" s="51"/>
      <c r="AK9" s="61" t="s">
        <v>224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238</v>
      </c>
      <c r="U10" s="61"/>
      <c r="V10" s="61">
        <f>SUM(V4:V9)</f>
        <v>4918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155</v>
      </c>
      <c r="AM10" s="61"/>
      <c r="AN10" s="61">
        <f>SUM(AN4:AN9)</f>
        <v>2742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295</v>
      </c>
      <c r="F13" s="61" t="s">
        <v>99</v>
      </c>
      <c r="G13" s="51" t="s">
        <v>296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297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295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224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278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281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281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281</v>
      </c>
      <c r="T14" s="61">
        <v>0</v>
      </c>
      <c r="U14" s="61"/>
      <c r="V14" s="61"/>
      <c r="W14" s="61"/>
      <c r="X14" s="61">
        <v>3</v>
      </c>
      <c r="Y14" s="61">
        <v>30</v>
      </c>
      <c r="Z14" s="61">
        <f>SUM(T14:Y14)</f>
        <v>33</v>
      </c>
      <c r="AB14" s="12" t="s">
        <v>281</v>
      </c>
      <c r="AF14">
        <v>23</v>
      </c>
      <c r="AG14">
        <v>4</v>
      </c>
      <c r="AH14">
        <v>16</v>
      </c>
      <c r="AI14">
        <f>SUM(AC14:AH14)</f>
        <v>43</v>
      </c>
      <c r="AJ14" s="105"/>
      <c r="AK14" s="12" t="s">
        <v>281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282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282</v>
      </c>
      <c r="K15" s="51"/>
      <c r="L15" s="51"/>
      <c r="M15" s="51">
        <v>5</v>
      </c>
      <c r="N15" s="51"/>
      <c r="O15" s="61"/>
      <c r="P15" s="51"/>
      <c r="Q15" s="51">
        <f t="shared" ref="Q15:Q20" si="5">SUM(K15:O15)</f>
        <v>5</v>
      </c>
      <c r="S15" s="14" t="s">
        <v>282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6">SUM(T15:Y15)</f>
        <v>35</v>
      </c>
      <c r="AB15" s="14" t="s">
        <v>282</v>
      </c>
      <c r="AD15">
        <v>2</v>
      </c>
      <c r="AF15">
        <v>23</v>
      </c>
      <c r="AG15">
        <v>7</v>
      </c>
      <c r="AH15">
        <v>12</v>
      </c>
      <c r="AI15">
        <f t="shared" ref="AI15:AI20" si="7">SUM(AC15:AH15)</f>
        <v>44</v>
      </c>
      <c r="AJ15" s="105"/>
      <c r="AK15" s="14" t="s">
        <v>282</v>
      </c>
      <c r="AL15" s="61"/>
      <c r="AM15" s="61"/>
      <c r="AN15" s="61">
        <v>2</v>
      </c>
      <c r="AO15" s="61"/>
      <c r="AP15" s="61">
        <v>14</v>
      </c>
      <c r="AQ15" s="61">
        <v>6</v>
      </c>
      <c r="AR15" s="61">
        <f>SUM(AL15:AQ15)</f>
        <v>22</v>
      </c>
    </row>
    <row r="16" spans="1:44" x14ac:dyDescent="0.25">
      <c r="A16" s="10" t="s">
        <v>283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283</v>
      </c>
      <c r="K16" s="51"/>
      <c r="L16" s="51"/>
      <c r="M16" s="51">
        <v>5</v>
      </c>
      <c r="N16" s="51"/>
      <c r="O16" s="61"/>
      <c r="P16" s="51"/>
      <c r="Q16" s="51">
        <f t="shared" si="5"/>
        <v>5</v>
      </c>
      <c r="S16" s="10" t="s">
        <v>283</v>
      </c>
      <c r="T16" s="61"/>
      <c r="U16" s="61"/>
      <c r="V16" s="61"/>
      <c r="W16" s="61"/>
      <c r="X16" s="61">
        <v>4</v>
      </c>
      <c r="Y16" s="61">
        <v>29</v>
      </c>
      <c r="Z16" s="61">
        <f>SUM(T16:Y16)</f>
        <v>33</v>
      </c>
      <c r="AB16" s="10" t="s">
        <v>283</v>
      </c>
      <c r="AC16">
        <v>4</v>
      </c>
      <c r="AF16">
        <v>23</v>
      </c>
      <c r="AG16">
        <v>18</v>
      </c>
      <c r="AI16">
        <f t="shared" si="7"/>
        <v>45</v>
      </c>
      <c r="AJ16" s="105"/>
      <c r="AK16" s="10" t="s">
        <v>283</v>
      </c>
      <c r="AL16" s="61"/>
      <c r="AM16" s="61">
        <v>7</v>
      </c>
      <c r="AN16" s="61"/>
      <c r="AO16" s="61">
        <v>10</v>
      </c>
      <c r="AP16" s="61">
        <v>7</v>
      </c>
      <c r="AQ16" s="61"/>
      <c r="AR16" s="61">
        <f>SUM(AL16:AQ16)</f>
        <v>24</v>
      </c>
    </row>
    <row r="17" spans="1:44" x14ac:dyDescent="0.25">
      <c r="A17" s="22" t="s">
        <v>284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284</v>
      </c>
      <c r="K17" s="51">
        <v>3</v>
      </c>
      <c r="L17" s="51"/>
      <c r="M17" s="51">
        <v>3</v>
      </c>
      <c r="N17" s="51"/>
      <c r="O17" s="61"/>
      <c r="P17" s="51"/>
      <c r="Q17" s="51">
        <f t="shared" si="5"/>
        <v>6</v>
      </c>
      <c r="S17" s="22" t="s">
        <v>284</v>
      </c>
      <c r="T17" s="61"/>
      <c r="U17" s="61">
        <v>5</v>
      </c>
      <c r="V17" s="61">
        <v>7</v>
      </c>
      <c r="W17" s="61"/>
      <c r="X17" s="61">
        <v>21</v>
      </c>
      <c r="Y17" s="61"/>
      <c r="Z17" s="61">
        <f t="shared" si="6"/>
        <v>33</v>
      </c>
      <c r="AB17" s="22" t="s">
        <v>284</v>
      </c>
      <c r="AF17">
        <v>3</v>
      </c>
      <c r="AG17">
        <v>16</v>
      </c>
      <c r="AH17">
        <v>25</v>
      </c>
      <c r="AI17">
        <f t="shared" si="7"/>
        <v>44</v>
      </c>
      <c r="AJ17" s="105"/>
      <c r="AK17" s="22" t="s">
        <v>284</v>
      </c>
      <c r="AL17" s="61">
        <v>1</v>
      </c>
      <c r="AM17" s="61"/>
      <c r="AN17" s="61">
        <v>2</v>
      </c>
      <c r="AO17" s="61"/>
      <c r="AP17" s="61">
        <v>6</v>
      </c>
      <c r="AQ17" s="61">
        <v>15</v>
      </c>
      <c r="AR17" s="61">
        <f t="shared" ref="AR17:AR19" si="8">SUM(AL17:AQ17)</f>
        <v>24</v>
      </c>
    </row>
    <row r="18" spans="1:44" x14ac:dyDescent="0.25">
      <c r="A18" s="16" t="s">
        <v>285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285</v>
      </c>
      <c r="K18" s="51"/>
      <c r="L18" s="51">
        <v>2</v>
      </c>
      <c r="M18" s="51"/>
      <c r="N18" s="51"/>
      <c r="O18" s="61">
        <v>6</v>
      </c>
      <c r="P18" s="51"/>
      <c r="Q18" s="51">
        <f t="shared" si="5"/>
        <v>8</v>
      </c>
      <c r="S18" s="16" t="s">
        <v>285</v>
      </c>
      <c r="T18" s="61">
        <v>3</v>
      </c>
      <c r="U18" s="61">
        <v>2</v>
      </c>
      <c r="V18" s="61">
        <v>8</v>
      </c>
      <c r="W18" s="61"/>
      <c r="X18" s="61">
        <v>4</v>
      </c>
      <c r="Y18" s="61">
        <v>18</v>
      </c>
      <c r="Z18" s="61">
        <f>SUM(T18:Y18)</f>
        <v>35</v>
      </c>
      <c r="AB18" s="16" t="s">
        <v>285</v>
      </c>
      <c r="AE18">
        <v>2</v>
      </c>
      <c r="AF18">
        <v>5</v>
      </c>
      <c r="AG18">
        <v>27</v>
      </c>
      <c r="AH18">
        <v>11</v>
      </c>
      <c r="AI18">
        <f t="shared" si="7"/>
        <v>45</v>
      </c>
      <c r="AJ18" s="105"/>
      <c r="AK18" s="16" t="s">
        <v>285</v>
      </c>
      <c r="AL18" s="61"/>
      <c r="AM18" s="61"/>
      <c r="AN18" s="61"/>
      <c r="AO18" s="61">
        <v>10</v>
      </c>
      <c r="AP18" s="61">
        <v>12</v>
      </c>
      <c r="AQ18" s="61"/>
      <c r="AR18" s="61">
        <f>SUM(AL18:AQ18)</f>
        <v>22</v>
      </c>
    </row>
    <row r="19" spans="1:44" x14ac:dyDescent="0.25">
      <c r="A19" s="9" t="s">
        <v>286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9">B19+C19+D19+F19</f>
        <v>18</v>
      </c>
      <c r="J19" s="9" t="s">
        <v>286</v>
      </c>
      <c r="K19" s="51"/>
      <c r="L19" s="51"/>
      <c r="M19" s="51">
        <v>5</v>
      </c>
      <c r="N19" s="51"/>
      <c r="O19" s="61"/>
      <c r="P19" s="51"/>
      <c r="Q19" s="51">
        <f t="shared" si="5"/>
        <v>5</v>
      </c>
      <c r="S19" s="9" t="s">
        <v>286</v>
      </c>
      <c r="T19" s="61">
        <v>0</v>
      </c>
      <c r="U19" s="61"/>
      <c r="V19" s="61">
        <v>2</v>
      </c>
      <c r="W19" s="61"/>
      <c r="X19" s="61">
        <v>24</v>
      </c>
      <c r="Y19" s="61">
        <v>8</v>
      </c>
      <c r="Z19" s="61">
        <f t="shared" si="6"/>
        <v>34</v>
      </c>
      <c r="AB19" s="9" t="s">
        <v>286</v>
      </c>
      <c r="AD19">
        <v>2</v>
      </c>
      <c r="AF19">
        <v>0</v>
      </c>
      <c r="AG19">
        <v>19</v>
      </c>
      <c r="AH19">
        <v>25</v>
      </c>
      <c r="AI19">
        <f t="shared" si="7"/>
        <v>46</v>
      </c>
      <c r="AJ19" s="105"/>
      <c r="AK19" s="9" t="s">
        <v>286</v>
      </c>
      <c r="AL19" s="61"/>
      <c r="AM19" s="61"/>
      <c r="AN19" s="61"/>
      <c r="AO19" s="61">
        <v>10</v>
      </c>
      <c r="AP19" s="61">
        <v>2</v>
      </c>
      <c r="AQ19" s="61">
        <v>8</v>
      </c>
      <c r="AR19" s="61">
        <f t="shared" si="8"/>
        <v>20</v>
      </c>
    </row>
    <row r="20" spans="1:44" x14ac:dyDescent="0.25">
      <c r="A20" s="20" t="s">
        <v>287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287</v>
      </c>
      <c r="K20" s="51"/>
      <c r="L20" s="51"/>
      <c r="M20" s="51">
        <v>5</v>
      </c>
      <c r="N20" s="51"/>
      <c r="O20" s="61">
        <v>1</v>
      </c>
      <c r="P20" s="51"/>
      <c r="Q20" s="51">
        <f t="shared" si="5"/>
        <v>6</v>
      </c>
      <c r="S20" s="20" t="s">
        <v>287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287</v>
      </c>
      <c r="AF20">
        <v>23</v>
      </c>
      <c r="AG20">
        <v>5</v>
      </c>
      <c r="AH20">
        <v>18</v>
      </c>
      <c r="AI20">
        <f t="shared" si="7"/>
        <v>46</v>
      </c>
      <c r="AJ20" s="105"/>
      <c r="AK20" s="20" t="s">
        <v>287</v>
      </c>
      <c r="AL20" s="61"/>
      <c r="AM20" s="61"/>
      <c r="AN20" s="61"/>
      <c r="AO20" s="61">
        <v>0</v>
      </c>
      <c r="AP20" s="61">
        <v>12</v>
      </c>
      <c r="AQ20" s="61">
        <v>7</v>
      </c>
      <c r="AR20" s="61">
        <f>SUM(AL20:AQ20)</f>
        <v>19</v>
      </c>
    </row>
    <row r="21" spans="1:44" x14ac:dyDescent="0.25">
      <c r="A21" s="6"/>
      <c r="B21" s="52">
        <f>SUM(B14:B20)</f>
        <v>24</v>
      </c>
      <c r="C21" s="52">
        <f t="shared" ref="C21:D21" si="10">SUM(C14:C20)</f>
        <v>19</v>
      </c>
      <c r="D21" s="52">
        <f t="shared" si="10"/>
        <v>63</v>
      </c>
      <c r="E21" s="52">
        <v>0</v>
      </c>
      <c r="F21" s="62">
        <f t="shared" ref="F21" si="11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2">SUM(L14:L20)</f>
        <v>2</v>
      </c>
      <c r="M21" s="52">
        <f t="shared" si="12"/>
        <v>28</v>
      </c>
      <c r="N21" s="52">
        <v>0</v>
      </c>
      <c r="O21" s="62">
        <f t="shared" ref="O21" si="13">SUM(O14:O20)</f>
        <v>8</v>
      </c>
      <c r="P21" s="52">
        <v>0</v>
      </c>
      <c r="Q21" s="52">
        <f t="shared" si="12"/>
        <v>41</v>
      </c>
      <c r="S21" s="6"/>
      <c r="T21" s="62">
        <f t="shared" ref="T21:Y21" si="14">SUM(T14:T20)</f>
        <v>9</v>
      </c>
      <c r="U21" s="62">
        <f t="shared" si="14"/>
        <v>7</v>
      </c>
      <c r="V21" s="62">
        <f t="shared" si="14"/>
        <v>17</v>
      </c>
      <c r="W21" s="62">
        <v>0</v>
      </c>
      <c r="X21" s="62">
        <f t="shared" si="14"/>
        <v>61</v>
      </c>
      <c r="Y21" s="62">
        <f t="shared" si="14"/>
        <v>144</v>
      </c>
      <c r="Z21" s="62">
        <f>SUM(Z14:Z20)</f>
        <v>238</v>
      </c>
      <c r="AB21" s="6"/>
      <c r="AC21" s="62">
        <f t="shared" ref="AC21:AE21" si="15">SUM(AC14:AC20)</f>
        <v>4</v>
      </c>
      <c r="AD21" s="62">
        <f t="shared" si="15"/>
        <v>4</v>
      </c>
      <c r="AE21" s="62">
        <f t="shared" si="15"/>
        <v>2</v>
      </c>
      <c r="AF21" s="62">
        <f>SUM(AF14:AF20)</f>
        <v>100</v>
      </c>
      <c r="AG21" s="62">
        <f>SUM(AG14:AG20)</f>
        <v>96</v>
      </c>
      <c r="AH21" s="62">
        <f>SUM(AH14:AH20)</f>
        <v>107</v>
      </c>
      <c r="AI21" s="62">
        <f>SUM(AI14:AI20)</f>
        <v>313</v>
      </c>
      <c r="AK21" s="6"/>
      <c r="AL21" s="62">
        <f t="shared" ref="AL21:AQ21" si="16">SUM(AL14:AL20)</f>
        <v>6</v>
      </c>
      <c r="AM21" s="62">
        <f t="shared" si="16"/>
        <v>7</v>
      </c>
      <c r="AN21" s="62">
        <f t="shared" si="16"/>
        <v>4</v>
      </c>
      <c r="AO21" s="62">
        <f>SUM(AO14:AO20)</f>
        <v>30</v>
      </c>
      <c r="AP21" s="62">
        <f t="shared" si="16"/>
        <v>72</v>
      </c>
      <c r="AQ21" s="62">
        <f t="shared" si="16"/>
        <v>36</v>
      </c>
      <c r="AR21" s="62">
        <f>SUM(AR14:AR20)</f>
        <v>155</v>
      </c>
    </row>
    <row r="27" spans="1:44" ht="15.75" x14ac:dyDescent="0.25">
      <c r="H27" s="117" t="s">
        <v>307</v>
      </c>
      <c r="I27" s="117"/>
      <c r="J27" s="117"/>
      <c r="K27" s="117"/>
      <c r="L27" s="117"/>
      <c r="M27" s="117"/>
      <c r="N27" s="117"/>
      <c r="O27" s="117"/>
      <c r="W27" s="117" t="s">
        <v>308</v>
      </c>
      <c r="X27" s="116"/>
      <c r="Y27" s="116"/>
      <c r="Z27" s="116"/>
      <c r="AA27" s="116"/>
      <c r="AB27" s="116"/>
      <c r="AC27" s="116"/>
      <c r="AD27" s="116"/>
    </row>
    <row r="28" spans="1:44" x14ac:dyDescent="0.25">
      <c r="A28" s="1" t="s">
        <v>186</v>
      </c>
      <c r="B28" s="1" t="s">
        <v>292</v>
      </c>
      <c r="C28" s="1" t="s">
        <v>293</v>
      </c>
      <c r="D28" s="1" t="s">
        <v>294</v>
      </c>
      <c r="E28" s="1" t="s">
        <v>306</v>
      </c>
      <c r="F28" s="1" t="s">
        <v>305</v>
      </c>
      <c r="H28" s="6"/>
      <c r="I28" s="51" t="s">
        <v>90</v>
      </c>
      <c r="J28" s="51" t="s">
        <v>80</v>
      </c>
      <c r="K28" s="51" t="s">
        <v>82</v>
      </c>
      <c r="L28" s="51" t="s">
        <v>224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299</v>
      </c>
      <c r="T28" s="58" t="s">
        <v>300</v>
      </c>
      <c r="U28" s="58" t="s">
        <v>294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224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21</v>
      </c>
      <c r="D29">
        <f>B29+C29</f>
        <v>42</v>
      </c>
      <c r="E29">
        <f>C29*C4</f>
        <v>420</v>
      </c>
      <c r="F29">
        <f>D29*C4</f>
        <v>840</v>
      </c>
      <c r="H29" s="12" t="s">
        <v>281</v>
      </c>
      <c r="I29" s="51">
        <f>B14+K14+T14+AC14+AL14</f>
        <v>13</v>
      </c>
      <c r="J29" s="51">
        <f t="shared" ref="J29:N35" si="17">C14+L14+U14+AD14+AM14</f>
        <v>10</v>
      </c>
      <c r="K29" s="51">
        <f t="shared" si="17"/>
        <v>5</v>
      </c>
      <c r="L29" s="51">
        <f t="shared" si="17"/>
        <v>23</v>
      </c>
      <c r="M29" s="51">
        <f t="shared" si="17"/>
        <v>29</v>
      </c>
      <c r="N29" s="51">
        <f t="shared" si="17"/>
        <v>46</v>
      </c>
      <c r="O29" s="51">
        <f>SUM(I29:N29)</f>
        <v>126</v>
      </c>
      <c r="P29" s="51"/>
      <c r="Q29" s="51"/>
      <c r="R29" s="12" t="s">
        <v>281</v>
      </c>
      <c r="S29" s="58">
        <f>H14+Q14</f>
        <v>26</v>
      </c>
      <c r="T29" s="58">
        <f>Z14+AI14+AR14</f>
        <v>100</v>
      </c>
      <c r="U29" s="58">
        <f>S29+T29</f>
        <v>126</v>
      </c>
      <c r="V29" s="58"/>
      <c r="W29" s="12" t="s">
        <v>281</v>
      </c>
      <c r="X29" s="61">
        <f t="shared" ref="X29:AC35" si="18">T14+AC14+AL14</f>
        <v>5</v>
      </c>
      <c r="Y29" s="61">
        <f t="shared" si="18"/>
        <v>0</v>
      </c>
      <c r="Z29" s="61">
        <f t="shared" si="18"/>
        <v>0</v>
      </c>
      <c r="AA29" s="61">
        <f t="shared" si="18"/>
        <v>23</v>
      </c>
      <c r="AB29" s="61">
        <f t="shared" si="18"/>
        <v>26</v>
      </c>
      <c r="AC29" s="61">
        <f t="shared" si="18"/>
        <v>46</v>
      </c>
      <c r="AD29" s="61">
        <f>SUM(X29:AC29)</f>
        <v>100</v>
      </c>
      <c r="AL29" t="s">
        <v>97</v>
      </c>
      <c r="AM29" t="s">
        <v>98</v>
      </c>
      <c r="AN29" t="s">
        <v>82</v>
      </c>
      <c r="AO29" t="s">
        <v>278</v>
      </c>
      <c r="AP29" t="s">
        <v>99</v>
      </c>
      <c r="AQ29" t="s">
        <v>187</v>
      </c>
      <c r="AR29" t="s">
        <v>100</v>
      </c>
    </row>
    <row r="30" spans="1:44" x14ac:dyDescent="0.25">
      <c r="A30" s="51" t="s">
        <v>90</v>
      </c>
      <c r="B30">
        <f t="shared" ref="B30:B34" si="19">B5+K5</f>
        <v>27</v>
      </c>
      <c r="C30">
        <f>T5+AC5+AL5</f>
        <v>23</v>
      </c>
      <c r="D30">
        <f>B30+C30</f>
        <v>50</v>
      </c>
      <c r="E30">
        <f t="shared" ref="E30:E34" si="20">C30*C5</f>
        <v>690</v>
      </c>
      <c r="F30">
        <f t="shared" ref="F30:F33" si="21">D30*C5</f>
        <v>1500</v>
      </c>
      <c r="H30" s="14" t="s">
        <v>282</v>
      </c>
      <c r="I30" s="51">
        <f t="shared" ref="I30:I35" si="22">B15+K15+T15+AC15+AL15</f>
        <v>6</v>
      </c>
      <c r="J30" s="51">
        <f t="shared" si="17"/>
        <v>2</v>
      </c>
      <c r="K30" s="51">
        <f t="shared" si="17"/>
        <v>22</v>
      </c>
      <c r="L30" s="51">
        <f t="shared" si="17"/>
        <v>23</v>
      </c>
      <c r="M30" s="51">
        <f>F15+O15+X15+AG15+AP15</f>
        <v>26</v>
      </c>
      <c r="N30" s="51">
        <f t="shared" si="17"/>
        <v>47</v>
      </c>
      <c r="O30" s="51">
        <f t="shared" ref="O30:O35" si="23">SUM(I30:N30)</f>
        <v>126</v>
      </c>
      <c r="P30" s="51"/>
      <c r="Q30" s="51"/>
      <c r="R30" s="14" t="s">
        <v>282</v>
      </c>
      <c r="S30" s="58">
        <f>H15+Q15</f>
        <v>25</v>
      </c>
      <c r="T30" s="58">
        <f t="shared" ref="T30:T35" si="24">Z15+AI15+AR15</f>
        <v>101</v>
      </c>
      <c r="U30" s="58">
        <f t="shared" ref="U30:U36" si="25">S30+T30</f>
        <v>126</v>
      </c>
      <c r="V30" s="58"/>
      <c r="W30" s="14" t="s">
        <v>282</v>
      </c>
      <c r="X30" s="61">
        <f t="shared" si="18"/>
        <v>6</v>
      </c>
      <c r="Y30" s="61">
        <f t="shared" si="18"/>
        <v>2</v>
      </c>
      <c r="Z30" s="61">
        <f t="shared" si="18"/>
        <v>2</v>
      </c>
      <c r="AA30" s="61">
        <f t="shared" si="18"/>
        <v>23</v>
      </c>
      <c r="AB30" s="61">
        <f t="shared" si="18"/>
        <v>21</v>
      </c>
      <c r="AC30" s="61">
        <f t="shared" si="18"/>
        <v>47</v>
      </c>
      <c r="AD30" s="61">
        <f t="shared" ref="AD30:AD35" si="26">SUM(X30:AC30)</f>
        <v>101</v>
      </c>
      <c r="AK30" t="s">
        <v>281</v>
      </c>
      <c r="AL30">
        <v>5</v>
      </c>
      <c r="AP30">
        <v>19</v>
      </c>
      <c r="AR30">
        <v>24</v>
      </c>
    </row>
    <row r="31" spans="1:44" x14ac:dyDescent="0.25">
      <c r="A31" s="51" t="s">
        <v>188</v>
      </c>
      <c r="B31">
        <f t="shared" si="19"/>
        <v>91</v>
      </c>
      <c r="C31">
        <f t="shared" ref="C31:C34" si="27">T6+AC6+AL6</f>
        <v>24</v>
      </c>
      <c r="D31">
        <f t="shared" ref="D31:D34" si="28">B31+C31</f>
        <v>115</v>
      </c>
      <c r="E31">
        <f t="shared" si="20"/>
        <v>600</v>
      </c>
      <c r="F31">
        <f t="shared" si="21"/>
        <v>2875</v>
      </c>
      <c r="H31" s="10" t="s">
        <v>283</v>
      </c>
      <c r="I31" s="51">
        <f t="shared" si="22"/>
        <v>4</v>
      </c>
      <c r="J31" s="51">
        <f t="shared" si="17"/>
        <v>14</v>
      </c>
      <c r="K31" s="51">
        <f t="shared" si="17"/>
        <v>19</v>
      </c>
      <c r="L31" s="51">
        <f t="shared" si="17"/>
        <v>33</v>
      </c>
      <c r="M31" s="51">
        <f t="shared" si="17"/>
        <v>29</v>
      </c>
      <c r="N31" s="51">
        <f t="shared" si="17"/>
        <v>29</v>
      </c>
      <c r="O31" s="51">
        <f t="shared" si="23"/>
        <v>128</v>
      </c>
      <c r="P31" s="51"/>
      <c r="Q31" s="51"/>
      <c r="R31" s="10" t="s">
        <v>283</v>
      </c>
      <c r="S31" s="58">
        <f t="shared" ref="S31:S35" si="29">H16+Q16</f>
        <v>26</v>
      </c>
      <c r="T31" s="58">
        <f t="shared" si="24"/>
        <v>102</v>
      </c>
      <c r="U31" s="58">
        <f t="shared" si="25"/>
        <v>128</v>
      </c>
      <c r="V31" s="58"/>
      <c r="W31" s="10" t="s">
        <v>283</v>
      </c>
      <c r="X31" s="61">
        <f t="shared" si="18"/>
        <v>4</v>
      </c>
      <c r="Y31" s="61">
        <f t="shared" si="18"/>
        <v>7</v>
      </c>
      <c r="Z31" s="61">
        <f t="shared" si="18"/>
        <v>0</v>
      </c>
      <c r="AA31" s="61">
        <f t="shared" si="18"/>
        <v>33</v>
      </c>
      <c r="AB31" s="61">
        <f t="shared" si="18"/>
        <v>29</v>
      </c>
      <c r="AC31" s="61">
        <f t="shared" si="18"/>
        <v>29</v>
      </c>
      <c r="AD31" s="61">
        <f t="shared" si="26"/>
        <v>102</v>
      </c>
      <c r="AK31" t="s">
        <v>282</v>
      </c>
      <c r="AP31">
        <v>12</v>
      </c>
      <c r="AQ31">
        <v>6</v>
      </c>
      <c r="AR31">
        <v>18</v>
      </c>
    </row>
    <row r="32" spans="1:44" x14ac:dyDescent="0.25">
      <c r="A32" s="51" t="s">
        <v>126</v>
      </c>
      <c r="B32">
        <f t="shared" si="19"/>
        <v>41</v>
      </c>
      <c r="C32">
        <f t="shared" si="27"/>
        <v>214</v>
      </c>
      <c r="D32">
        <f t="shared" si="28"/>
        <v>255</v>
      </c>
      <c r="E32">
        <f t="shared" si="20"/>
        <v>3210</v>
      </c>
      <c r="F32">
        <f t="shared" si="21"/>
        <v>3825</v>
      </c>
      <c r="H32" s="22" t="s">
        <v>284</v>
      </c>
      <c r="I32" s="51">
        <f t="shared" si="22"/>
        <v>4</v>
      </c>
      <c r="J32" s="51">
        <f t="shared" si="17"/>
        <v>5</v>
      </c>
      <c r="K32" s="51">
        <f t="shared" si="17"/>
        <v>28</v>
      </c>
      <c r="L32" s="51">
        <f t="shared" si="17"/>
        <v>3</v>
      </c>
      <c r="M32" s="51">
        <f t="shared" si="17"/>
        <v>46</v>
      </c>
      <c r="N32" s="51">
        <f t="shared" si="17"/>
        <v>40</v>
      </c>
      <c r="O32" s="51">
        <f t="shared" si="23"/>
        <v>126</v>
      </c>
      <c r="P32" s="51"/>
      <c r="Q32" s="51"/>
      <c r="R32" s="22" t="s">
        <v>284</v>
      </c>
      <c r="S32" s="58">
        <f t="shared" si="29"/>
        <v>25</v>
      </c>
      <c r="T32" s="58">
        <f t="shared" si="24"/>
        <v>101</v>
      </c>
      <c r="U32" s="58">
        <f t="shared" si="25"/>
        <v>126</v>
      </c>
      <c r="V32" s="58"/>
      <c r="W32" s="22" t="s">
        <v>284</v>
      </c>
      <c r="X32" s="61">
        <f t="shared" si="18"/>
        <v>1</v>
      </c>
      <c r="Y32" s="61">
        <f t="shared" si="18"/>
        <v>5</v>
      </c>
      <c r="Z32" s="61">
        <f t="shared" si="18"/>
        <v>9</v>
      </c>
      <c r="AA32" s="61">
        <f t="shared" si="18"/>
        <v>3</v>
      </c>
      <c r="AB32" s="61">
        <f t="shared" si="18"/>
        <v>43</v>
      </c>
      <c r="AC32" s="61">
        <f t="shared" si="18"/>
        <v>40</v>
      </c>
      <c r="AD32" s="61">
        <f t="shared" si="26"/>
        <v>101</v>
      </c>
      <c r="AK32" t="s">
        <v>283</v>
      </c>
      <c r="AM32">
        <v>6</v>
      </c>
      <c r="AO32">
        <v>10</v>
      </c>
      <c r="AP32">
        <v>7</v>
      </c>
      <c r="AR32">
        <v>23</v>
      </c>
    </row>
    <row r="33" spans="1:44" x14ac:dyDescent="0.25">
      <c r="A33" s="51" t="s">
        <v>187</v>
      </c>
      <c r="B33">
        <f t="shared" si="19"/>
        <v>0</v>
      </c>
      <c r="C33">
        <f>T8+AC8+AL8</f>
        <v>294</v>
      </c>
      <c r="D33">
        <f>B33+C33</f>
        <v>294</v>
      </c>
      <c r="E33">
        <f t="shared" si="20"/>
        <v>6468</v>
      </c>
      <c r="F33">
        <f t="shared" si="21"/>
        <v>6468</v>
      </c>
      <c r="H33" s="16" t="s">
        <v>285</v>
      </c>
      <c r="I33" s="51">
        <f>B18+K18+T18+AC18+AL18</f>
        <v>3</v>
      </c>
      <c r="J33" s="51">
        <f t="shared" si="17"/>
        <v>4</v>
      </c>
      <c r="K33" s="51">
        <f t="shared" si="17"/>
        <v>28</v>
      </c>
      <c r="L33" s="51">
        <f>E18+N18+W18+AF18+AO18</f>
        <v>15</v>
      </c>
      <c r="M33" s="51">
        <f t="shared" si="17"/>
        <v>51</v>
      </c>
      <c r="N33" s="51">
        <f t="shared" si="17"/>
        <v>29</v>
      </c>
      <c r="O33" s="51">
        <f t="shared" si="23"/>
        <v>130</v>
      </c>
      <c r="P33" s="51"/>
      <c r="Q33" s="51"/>
      <c r="R33" s="16" t="s">
        <v>285</v>
      </c>
      <c r="S33" s="58">
        <f t="shared" si="29"/>
        <v>28</v>
      </c>
      <c r="T33" s="58">
        <f t="shared" si="24"/>
        <v>102</v>
      </c>
      <c r="U33" s="58">
        <f t="shared" si="25"/>
        <v>130</v>
      </c>
      <c r="V33" s="58"/>
      <c r="W33" s="16" t="s">
        <v>285</v>
      </c>
      <c r="X33" s="61">
        <f t="shared" si="18"/>
        <v>3</v>
      </c>
      <c r="Y33" s="61">
        <f t="shared" si="18"/>
        <v>2</v>
      </c>
      <c r="Z33" s="61">
        <f t="shared" si="18"/>
        <v>10</v>
      </c>
      <c r="AA33" s="61">
        <f t="shared" si="18"/>
        <v>15</v>
      </c>
      <c r="AB33" s="61">
        <f t="shared" si="18"/>
        <v>43</v>
      </c>
      <c r="AC33" s="61">
        <f t="shared" si="18"/>
        <v>29</v>
      </c>
      <c r="AD33" s="61">
        <f t="shared" si="26"/>
        <v>102</v>
      </c>
      <c r="AK33" t="s">
        <v>284</v>
      </c>
      <c r="AL33">
        <v>1</v>
      </c>
      <c r="AM33">
        <v>2</v>
      </c>
      <c r="AP33">
        <v>1</v>
      </c>
      <c r="AQ33">
        <v>15</v>
      </c>
      <c r="AR33">
        <v>19</v>
      </c>
    </row>
    <row r="34" spans="1:44" x14ac:dyDescent="0.25">
      <c r="A34" s="51" t="s">
        <v>224</v>
      </c>
      <c r="B34">
        <f t="shared" si="19"/>
        <v>0</v>
      </c>
      <c r="C34">
        <f t="shared" si="27"/>
        <v>162</v>
      </c>
      <c r="D34">
        <f t="shared" si="28"/>
        <v>162</v>
      </c>
      <c r="E34">
        <f t="shared" si="20"/>
        <v>2430</v>
      </c>
      <c r="F34">
        <f>D34*C9</f>
        <v>2430</v>
      </c>
      <c r="H34" s="9" t="s">
        <v>286</v>
      </c>
      <c r="I34" s="51">
        <f t="shared" si="22"/>
        <v>8</v>
      </c>
      <c r="J34" s="51">
        <f t="shared" si="17"/>
        <v>2</v>
      </c>
      <c r="K34" s="51">
        <f t="shared" si="17"/>
        <v>7</v>
      </c>
      <c r="L34" s="51">
        <f>E19+N19+W19+AF19+AO19</f>
        <v>10</v>
      </c>
      <c r="M34" s="51">
        <f t="shared" si="17"/>
        <v>55</v>
      </c>
      <c r="N34" s="51">
        <f t="shared" si="17"/>
        <v>41</v>
      </c>
      <c r="O34" s="51">
        <f t="shared" si="23"/>
        <v>123</v>
      </c>
      <c r="P34" s="51"/>
      <c r="Q34" s="51"/>
      <c r="R34" s="9" t="s">
        <v>286</v>
      </c>
      <c r="S34" s="58">
        <f t="shared" si="29"/>
        <v>23</v>
      </c>
      <c r="T34" s="58">
        <f t="shared" si="24"/>
        <v>100</v>
      </c>
      <c r="U34" s="58">
        <f t="shared" si="25"/>
        <v>123</v>
      </c>
      <c r="V34" s="58"/>
      <c r="W34" s="9" t="s">
        <v>286</v>
      </c>
      <c r="X34" s="61">
        <f t="shared" si="18"/>
        <v>0</v>
      </c>
      <c r="Y34" s="61">
        <f t="shared" si="18"/>
        <v>2</v>
      </c>
      <c r="Z34" s="61">
        <f t="shared" si="18"/>
        <v>2</v>
      </c>
      <c r="AA34" s="61">
        <f t="shared" si="18"/>
        <v>10</v>
      </c>
      <c r="AB34" s="61">
        <f t="shared" si="18"/>
        <v>45</v>
      </c>
      <c r="AC34" s="61">
        <f t="shared" si="18"/>
        <v>41</v>
      </c>
      <c r="AD34" s="61">
        <f t="shared" si="26"/>
        <v>100</v>
      </c>
      <c r="AK34" t="s">
        <v>285</v>
      </c>
      <c r="AO34">
        <v>10</v>
      </c>
      <c r="AP34">
        <v>14</v>
      </c>
      <c r="AR34">
        <v>24</v>
      </c>
    </row>
    <row r="35" spans="1:44" x14ac:dyDescent="0.25">
      <c r="A35" s="52" t="s">
        <v>294</v>
      </c>
      <c r="B35">
        <f t="shared" ref="B35" si="30">SUM(B29:B34)</f>
        <v>180</v>
      </c>
      <c r="C35">
        <f>SUM(C29:C34)</f>
        <v>738</v>
      </c>
      <c r="D35">
        <f>SUM(D29:D34)</f>
        <v>918</v>
      </c>
      <c r="E35">
        <f>SUM(E29:E34)</f>
        <v>13818</v>
      </c>
      <c r="F35">
        <f>SUM(F29:F34)</f>
        <v>17938</v>
      </c>
      <c r="G35" t="s">
        <v>304</v>
      </c>
      <c r="H35" s="20" t="s">
        <v>287</v>
      </c>
      <c r="I35" s="51">
        <f t="shared" si="22"/>
        <v>8</v>
      </c>
      <c r="J35" s="51">
        <f t="shared" si="17"/>
        <v>2</v>
      </c>
      <c r="K35" s="51">
        <f t="shared" si="17"/>
        <v>5</v>
      </c>
      <c r="L35" s="51">
        <f t="shared" si="17"/>
        <v>23</v>
      </c>
      <c r="M35" s="51">
        <f t="shared" si="17"/>
        <v>34</v>
      </c>
      <c r="N35" s="51">
        <f t="shared" si="17"/>
        <v>55</v>
      </c>
      <c r="O35" s="51">
        <f t="shared" si="23"/>
        <v>127</v>
      </c>
      <c r="P35" s="51"/>
      <c r="Q35" s="51"/>
      <c r="R35" s="20" t="s">
        <v>287</v>
      </c>
      <c r="S35" s="58">
        <f t="shared" si="29"/>
        <v>27</v>
      </c>
      <c r="T35" s="58">
        <f t="shared" si="24"/>
        <v>100</v>
      </c>
      <c r="U35" s="58">
        <f t="shared" si="25"/>
        <v>127</v>
      </c>
      <c r="V35" s="58"/>
      <c r="W35" s="20" t="s">
        <v>287</v>
      </c>
      <c r="X35" s="61">
        <f t="shared" si="18"/>
        <v>0</v>
      </c>
      <c r="Y35" s="61">
        <f t="shared" si="18"/>
        <v>0</v>
      </c>
      <c r="Z35" s="61">
        <f t="shared" si="18"/>
        <v>0</v>
      </c>
      <c r="AA35" s="61">
        <f t="shared" si="18"/>
        <v>23</v>
      </c>
      <c r="AB35" s="61">
        <f t="shared" si="18"/>
        <v>22</v>
      </c>
      <c r="AC35" s="61">
        <f t="shared" si="18"/>
        <v>55</v>
      </c>
      <c r="AD35" s="61">
        <f t="shared" si="26"/>
        <v>100</v>
      </c>
      <c r="AK35" t="s">
        <v>286</v>
      </c>
      <c r="AO35">
        <v>10</v>
      </c>
      <c r="AP35">
        <v>3</v>
      </c>
      <c r="AQ35">
        <v>8</v>
      </c>
      <c r="AR35">
        <v>21</v>
      </c>
    </row>
    <row r="36" spans="1:44" x14ac:dyDescent="0.25">
      <c r="H36" s="6"/>
      <c r="I36" s="52">
        <f>SUM(I29:I35)</f>
        <v>46</v>
      </c>
      <c r="J36" s="52">
        <f t="shared" ref="J36" si="31">SUM(J29:J35)</f>
        <v>39</v>
      </c>
      <c r="K36" s="52">
        <f t="shared" ref="K36" si="32">SUM(K29:K35)</f>
        <v>114</v>
      </c>
      <c r="L36" s="52">
        <f>SUM(L29:L35)</f>
        <v>130</v>
      </c>
      <c r="M36" s="52">
        <f t="shared" ref="M36" si="33">SUM(M29:M35)</f>
        <v>270</v>
      </c>
      <c r="N36" s="52">
        <f t="shared" ref="N36" si="34">SUM(N29:N35)</f>
        <v>287</v>
      </c>
      <c r="O36" s="52">
        <f>SUM(O29:O35)</f>
        <v>886</v>
      </c>
      <c r="P36" s="52"/>
      <c r="Q36" s="52"/>
      <c r="R36" s="6"/>
      <c r="S36" s="59">
        <f>SUM(S29:S35)</f>
        <v>180</v>
      </c>
      <c r="T36" s="59">
        <f t="shared" ref="T36" si="35">SUM(T29:T35)</f>
        <v>706</v>
      </c>
      <c r="U36" s="58">
        <f t="shared" si="25"/>
        <v>886</v>
      </c>
      <c r="V36" s="59"/>
      <c r="W36" s="6"/>
      <c r="X36" s="62">
        <f>SUM(X29:X35)</f>
        <v>19</v>
      </c>
      <c r="Y36" s="62">
        <f t="shared" ref="Y36:Z36" si="36">SUM(Y29:Y35)</f>
        <v>18</v>
      </c>
      <c r="Z36" s="62">
        <f t="shared" si="36"/>
        <v>23</v>
      </c>
      <c r="AA36" s="62">
        <f>SUM(AA29:AA35)</f>
        <v>130</v>
      </c>
      <c r="AB36" s="62">
        <f t="shared" ref="AB36:AC36" si="37">SUM(AB29:AB35)</f>
        <v>229</v>
      </c>
      <c r="AC36" s="62">
        <f t="shared" si="37"/>
        <v>287</v>
      </c>
      <c r="AD36" s="62">
        <f>SUM(AD29:AD35)</f>
        <v>706</v>
      </c>
      <c r="AK36" t="s">
        <v>287</v>
      </c>
      <c r="AO36">
        <v>0</v>
      </c>
      <c r="AP36">
        <v>16</v>
      </c>
      <c r="AQ36">
        <v>7</v>
      </c>
      <c r="AR36">
        <v>23</v>
      </c>
    </row>
    <row r="37" spans="1:44" x14ac:dyDescent="0.25">
      <c r="AL37">
        <v>6</v>
      </c>
      <c r="AM37">
        <v>8</v>
      </c>
      <c r="AN37">
        <v>0</v>
      </c>
      <c r="AO37">
        <v>30</v>
      </c>
      <c r="AP37">
        <v>72</v>
      </c>
      <c r="AQ37">
        <v>36</v>
      </c>
      <c r="AR37">
        <v>152</v>
      </c>
    </row>
    <row r="40" spans="1:44" x14ac:dyDescent="0.25">
      <c r="AK40" s="112" t="s">
        <v>186</v>
      </c>
      <c r="AL40" s="112" t="s">
        <v>92</v>
      </c>
      <c r="AM40" s="112" t="s">
        <v>94</v>
      </c>
      <c r="AN40" s="112" t="s">
        <v>95</v>
      </c>
    </row>
    <row r="41" spans="1:44" x14ac:dyDescent="0.25">
      <c r="AK41" s="111" t="s">
        <v>80</v>
      </c>
      <c r="AL41" s="111">
        <f>4+2+2</f>
        <v>8</v>
      </c>
      <c r="AM41" s="111">
        <v>20</v>
      </c>
      <c r="AN41" s="111">
        <f>AL41*AM41</f>
        <v>160</v>
      </c>
    </row>
    <row r="42" spans="1:44" x14ac:dyDescent="0.25">
      <c r="AK42" s="111" t="s">
        <v>90</v>
      </c>
      <c r="AL42" s="111">
        <f>1+1+4</f>
        <v>6</v>
      </c>
      <c r="AM42" s="111">
        <v>30</v>
      </c>
      <c r="AN42" s="111">
        <f>AL42*AM42</f>
        <v>180</v>
      </c>
    </row>
    <row r="43" spans="1:44" x14ac:dyDescent="0.25">
      <c r="AK43" s="111" t="s">
        <v>188</v>
      </c>
      <c r="AL43" s="111">
        <v>0</v>
      </c>
      <c r="AM43" s="111">
        <v>25</v>
      </c>
      <c r="AN43" s="111">
        <f t="shared" ref="AN43:AN44" si="38">AL43*AM43</f>
        <v>0</v>
      </c>
    </row>
    <row r="44" spans="1:44" x14ac:dyDescent="0.25">
      <c r="AK44" s="111" t="s">
        <v>126</v>
      </c>
      <c r="AL44" s="111">
        <v>72</v>
      </c>
      <c r="AM44" s="111">
        <v>15</v>
      </c>
      <c r="AN44" s="111">
        <f t="shared" si="38"/>
        <v>1080</v>
      </c>
    </row>
    <row r="45" spans="1:44" x14ac:dyDescent="0.25">
      <c r="AK45" s="111" t="s">
        <v>187</v>
      </c>
      <c r="AL45" s="111">
        <v>36</v>
      </c>
      <c r="AM45" s="111">
        <v>22</v>
      </c>
      <c r="AN45" s="111">
        <f>AL45*AM45</f>
        <v>792</v>
      </c>
    </row>
    <row r="46" spans="1:44" x14ac:dyDescent="0.25">
      <c r="AK46" s="111" t="s">
        <v>224</v>
      </c>
      <c r="AL46" s="111">
        <v>30</v>
      </c>
      <c r="AM46" s="111">
        <v>15</v>
      </c>
      <c r="AN46" s="111">
        <f>AL46*AM46</f>
        <v>450</v>
      </c>
    </row>
    <row r="47" spans="1:44" x14ac:dyDescent="0.25">
      <c r="AK47" s="111"/>
      <c r="AL47" s="111">
        <f>SUM(AL41:AL46)</f>
        <v>152</v>
      </c>
      <c r="AM47" s="111"/>
      <c r="AN47" s="111">
        <f>SUM(AN41:AN46)</f>
        <v>2662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D5" workbookViewId="0">
      <selection activeCell="J19" sqref="J19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311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123" t="s">
        <v>318</v>
      </c>
      <c r="H9" s="119" t="s">
        <v>319</v>
      </c>
      <c r="I9" s="120"/>
      <c r="J9" s="120"/>
      <c r="K9" s="120"/>
      <c r="L9" s="120"/>
      <c r="M9" s="120"/>
      <c r="N9" s="121" t="s">
        <v>322</v>
      </c>
      <c r="P9" s="80" t="s">
        <v>186</v>
      </c>
      <c r="Q9" s="91" t="s">
        <v>3</v>
      </c>
      <c r="R9" s="89"/>
      <c r="S9" s="90" t="s">
        <v>323</v>
      </c>
      <c r="U9" s="80" t="s">
        <v>186</v>
      </c>
      <c r="V9" s="88" t="s">
        <v>292</v>
      </c>
      <c r="W9" s="91" t="s">
        <v>293</v>
      </c>
      <c r="X9" s="89" t="s">
        <v>294</v>
      </c>
      <c r="Y9" s="91" t="s">
        <v>324</v>
      </c>
      <c r="Z9" s="90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124"/>
      <c r="H10" s="68" t="s">
        <v>314</v>
      </c>
      <c r="I10" s="68" t="s">
        <v>315</v>
      </c>
      <c r="J10" s="69" t="s">
        <v>316</v>
      </c>
      <c r="K10" s="70" t="s">
        <v>320</v>
      </c>
      <c r="L10" s="69" t="s">
        <v>317</v>
      </c>
      <c r="M10" s="70" t="s">
        <v>321</v>
      </c>
      <c r="N10" s="122"/>
      <c r="P10" s="81" t="s">
        <v>80</v>
      </c>
      <c r="Q10" s="85" t="s">
        <v>328</v>
      </c>
      <c r="R10" s="85">
        <v>20</v>
      </c>
      <c r="S10" s="73">
        <f>7*20</f>
        <v>140</v>
      </c>
      <c r="U10" s="82" t="s">
        <v>80</v>
      </c>
      <c r="V10" s="84">
        <v>21</v>
      </c>
      <c r="W10" s="85">
        <v>25</v>
      </c>
      <c r="X10" s="73">
        <v>46</v>
      </c>
      <c r="Y10" s="84">
        <v>500</v>
      </c>
      <c r="Z10" s="73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71" t="s">
        <v>281</v>
      </c>
      <c r="H11" s="65">
        <v>0</v>
      </c>
      <c r="I11" s="72"/>
      <c r="J11" s="78"/>
      <c r="K11" s="95"/>
      <c r="L11" s="72">
        <v>3</v>
      </c>
      <c r="M11" s="72" t="s">
        <v>342</v>
      </c>
      <c r="N11" s="79" t="s">
        <v>347</v>
      </c>
      <c r="P11" s="72" t="s">
        <v>90</v>
      </c>
      <c r="Q11" s="73" t="s">
        <v>327</v>
      </c>
      <c r="R11" s="72">
        <v>30</v>
      </c>
      <c r="S11" s="86">
        <f>9*30</f>
        <v>270</v>
      </c>
      <c r="U11" s="74" t="s">
        <v>90</v>
      </c>
      <c r="V11" s="78">
        <v>27</v>
      </c>
      <c r="W11" s="72">
        <v>24</v>
      </c>
      <c r="X11" s="78">
        <v>51</v>
      </c>
      <c r="Y11" s="72">
        <v>720</v>
      </c>
      <c r="Z11" s="72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74" t="s">
        <v>282</v>
      </c>
      <c r="H12" s="65">
        <v>6</v>
      </c>
      <c r="I12" s="72"/>
      <c r="J12" s="78"/>
      <c r="K12" s="95"/>
      <c r="L12" s="72"/>
      <c r="M12" s="72">
        <v>29</v>
      </c>
      <c r="N12" s="73">
        <v>35</v>
      </c>
      <c r="P12" s="72" t="s">
        <v>188</v>
      </c>
      <c r="Q12" s="73" t="s">
        <v>329</v>
      </c>
      <c r="R12" s="72">
        <v>25</v>
      </c>
      <c r="S12" s="86">
        <f>17*25</f>
        <v>425</v>
      </c>
      <c r="U12" s="74" t="s">
        <v>188</v>
      </c>
      <c r="V12" s="78">
        <v>91</v>
      </c>
      <c r="W12" s="72">
        <v>27</v>
      </c>
      <c r="X12" s="78">
        <v>118</v>
      </c>
      <c r="Y12" s="72">
        <v>675</v>
      </c>
      <c r="Z12" s="72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74" t="s">
        <v>283</v>
      </c>
      <c r="H13" s="65"/>
      <c r="I13" s="72"/>
      <c r="J13" s="78"/>
      <c r="K13" s="95"/>
      <c r="L13" s="72" t="s">
        <v>338</v>
      </c>
      <c r="M13" s="72" t="s">
        <v>343</v>
      </c>
      <c r="N13" s="73">
        <v>33</v>
      </c>
      <c r="P13" s="72" t="s">
        <v>126</v>
      </c>
      <c r="Q13" s="73" t="s">
        <v>330</v>
      </c>
      <c r="R13" s="72">
        <v>15</v>
      </c>
      <c r="S13" s="86">
        <f>61*15</f>
        <v>915</v>
      </c>
      <c r="U13" s="74" t="s">
        <v>126</v>
      </c>
      <c r="V13" s="78">
        <v>41</v>
      </c>
      <c r="W13" s="72">
        <v>202</v>
      </c>
      <c r="X13" s="78">
        <v>243</v>
      </c>
      <c r="Y13" s="72">
        <v>3030</v>
      </c>
      <c r="Z13" s="72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74" t="s">
        <v>284</v>
      </c>
      <c r="H14" s="78"/>
      <c r="I14" s="72" t="s">
        <v>336</v>
      </c>
      <c r="J14" s="78" t="s">
        <v>326</v>
      </c>
      <c r="K14" s="95"/>
      <c r="L14" s="72" t="s">
        <v>339</v>
      </c>
      <c r="M14" s="72"/>
      <c r="N14" s="73" t="s">
        <v>348</v>
      </c>
      <c r="P14" s="72" t="s">
        <v>187</v>
      </c>
      <c r="Q14" s="73" t="s">
        <v>331</v>
      </c>
      <c r="R14" s="72">
        <v>22</v>
      </c>
      <c r="S14" s="86">
        <f>144*22</f>
        <v>3168</v>
      </c>
      <c r="U14" s="74" t="s">
        <v>187</v>
      </c>
      <c r="V14" s="78">
        <v>0</v>
      </c>
      <c r="W14" s="72">
        <v>293</v>
      </c>
      <c r="X14" s="78">
        <v>293</v>
      </c>
      <c r="Y14" s="72">
        <v>6446</v>
      </c>
      <c r="Z14" s="72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74" t="s">
        <v>285</v>
      </c>
      <c r="H15" s="65">
        <v>3</v>
      </c>
      <c r="I15" s="72">
        <v>2</v>
      </c>
      <c r="J15" s="78" t="s">
        <v>337</v>
      </c>
      <c r="K15" s="95"/>
      <c r="L15" s="72" t="s">
        <v>340</v>
      </c>
      <c r="M15" s="72" t="s">
        <v>344</v>
      </c>
      <c r="N15" s="73" t="s">
        <v>349</v>
      </c>
      <c r="P15" s="72" t="s">
        <v>224</v>
      </c>
      <c r="Q15" s="73">
        <v>0</v>
      </c>
      <c r="R15" s="72">
        <v>15</v>
      </c>
      <c r="S15" s="86">
        <v>0</v>
      </c>
      <c r="U15" s="74" t="s">
        <v>224</v>
      </c>
      <c r="V15" s="78">
        <v>0</v>
      </c>
      <c r="W15" s="72">
        <v>162</v>
      </c>
      <c r="X15" s="78">
        <v>162</v>
      </c>
      <c r="Y15" s="72">
        <v>2430</v>
      </c>
      <c r="Z15" s="72">
        <v>2430</v>
      </c>
    </row>
    <row r="16" spans="1:26" ht="21" x14ac:dyDescent="0.35">
      <c r="A16" t="s">
        <v>44</v>
      </c>
      <c r="B16" t="s">
        <v>45</v>
      </c>
      <c r="C16" s="65" t="s">
        <v>88</v>
      </c>
      <c r="D16" s="65">
        <v>2</v>
      </c>
      <c r="G16" s="74" t="s">
        <v>286</v>
      </c>
      <c r="H16" s="65" t="s">
        <v>335</v>
      </c>
      <c r="I16" s="72"/>
      <c r="J16" s="78" t="s">
        <v>346</v>
      </c>
      <c r="K16" s="95"/>
      <c r="L16" s="72" t="s">
        <v>341</v>
      </c>
      <c r="M16" s="72" t="s">
        <v>345</v>
      </c>
      <c r="N16" s="73" t="s">
        <v>350</v>
      </c>
      <c r="P16" s="103" t="s">
        <v>332</v>
      </c>
      <c r="Q16" s="99">
        <v>238</v>
      </c>
      <c r="R16" s="98"/>
      <c r="S16" s="99">
        <f>SUM(S10:S15)</f>
        <v>4918</v>
      </c>
      <c r="U16" s="83" t="s">
        <v>294</v>
      </c>
      <c r="V16" s="92">
        <v>180</v>
      </c>
      <c r="W16" s="87">
        <v>733</v>
      </c>
      <c r="X16" s="92">
        <v>913</v>
      </c>
      <c r="Y16" s="87">
        <v>13801</v>
      </c>
      <c r="Z16" s="87">
        <v>17921</v>
      </c>
    </row>
    <row r="17" spans="1:21" ht="21" x14ac:dyDescent="0.35">
      <c r="A17" t="s">
        <v>46</v>
      </c>
      <c r="B17" t="s">
        <v>24</v>
      </c>
      <c r="C17" s="65" t="s">
        <v>89</v>
      </c>
      <c r="D17" s="65">
        <v>3</v>
      </c>
      <c r="G17" s="75" t="s">
        <v>287</v>
      </c>
      <c r="H17" s="67"/>
      <c r="I17" s="76"/>
      <c r="J17" s="77"/>
      <c r="K17" s="96"/>
      <c r="L17" s="76">
        <v>5</v>
      </c>
      <c r="M17" s="76">
        <v>30</v>
      </c>
      <c r="N17" s="77">
        <v>35</v>
      </c>
      <c r="P17" s="72" t="s">
        <v>333</v>
      </c>
      <c r="Q17" s="100">
        <v>236</v>
      </c>
      <c r="R17" s="97"/>
      <c r="S17" s="100">
        <v>4981</v>
      </c>
    </row>
    <row r="18" spans="1:21" ht="21" x14ac:dyDescent="0.35">
      <c r="A18" s="1" t="s">
        <v>47</v>
      </c>
      <c r="B18" s="1" t="s">
        <v>48</v>
      </c>
      <c r="C18" s="65"/>
      <c r="D18" s="65"/>
      <c r="N18" s="104"/>
      <c r="P18" s="76" t="s">
        <v>334</v>
      </c>
      <c r="Q18" s="101">
        <v>-2</v>
      </c>
      <c r="R18" s="97"/>
      <c r="S18" s="102">
        <f>S16-S17</f>
        <v>-63</v>
      </c>
    </row>
    <row r="19" spans="1:21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21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21" x14ac:dyDescent="0.25">
      <c r="A21" t="s">
        <v>53</v>
      </c>
      <c r="B21" t="s">
        <v>54</v>
      </c>
      <c r="C21" s="65" t="s">
        <v>90</v>
      </c>
      <c r="D21" s="65">
        <v>4</v>
      </c>
      <c r="Q21" s="94"/>
      <c r="R21" s="94"/>
      <c r="S21" s="94"/>
      <c r="T21" s="94"/>
      <c r="U21" s="94"/>
    </row>
    <row r="22" spans="1:21" ht="18.75" customHeight="1" x14ac:dyDescent="0.3">
      <c r="A22" t="s">
        <v>55</v>
      </c>
      <c r="B22" t="s">
        <v>56</v>
      </c>
      <c r="C22" s="65" t="s">
        <v>90</v>
      </c>
      <c r="D22" s="65">
        <v>3</v>
      </c>
      <c r="G22" s="123" t="s">
        <v>318</v>
      </c>
      <c r="H22" s="119" t="s">
        <v>319</v>
      </c>
      <c r="I22" s="120"/>
      <c r="J22" s="120"/>
      <c r="K22" s="120"/>
      <c r="L22" s="120"/>
      <c r="M22" s="120"/>
      <c r="N22" s="121" t="s">
        <v>322</v>
      </c>
      <c r="P22" s="108" t="s">
        <v>186</v>
      </c>
      <c r="Q22" s="91" t="s">
        <v>3</v>
      </c>
      <c r="R22" s="89"/>
      <c r="S22" s="90" t="s">
        <v>323</v>
      </c>
      <c r="T22" s="93"/>
      <c r="U22" s="93"/>
    </row>
    <row r="23" spans="1:21" ht="18.75" x14ac:dyDescent="0.3">
      <c r="A23" t="s">
        <v>57</v>
      </c>
      <c r="B23" t="s">
        <v>58</v>
      </c>
      <c r="C23" s="65" t="s">
        <v>90</v>
      </c>
      <c r="D23" s="65">
        <v>2</v>
      </c>
      <c r="G23" s="124"/>
      <c r="H23" s="68" t="s">
        <v>314</v>
      </c>
      <c r="I23" s="68" t="s">
        <v>315</v>
      </c>
      <c r="J23" s="69" t="s">
        <v>316</v>
      </c>
      <c r="K23" s="70" t="s">
        <v>320</v>
      </c>
      <c r="L23" s="69" t="s">
        <v>317</v>
      </c>
      <c r="M23" s="70" t="s">
        <v>321</v>
      </c>
      <c r="N23" s="122"/>
      <c r="P23" s="81" t="s">
        <v>80</v>
      </c>
      <c r="Q23" s="85" t="s">
        <v>326</v>
      </c>
      <c r="R23" s="85"/>
      <c r="S23" s="73">
        <v>140</v>
      </c>
      <c r="T23" s="93"/>
      <c r="U23" s="93"/>
    </row>
    <row r="24" spans="1:21" ht="18.75" x14ac:dyDescent="0.3">
      <c r="A24" t="s">
        <v>59</v>
      </c>
      <c r="B24" t="s">
        <v>60</v>
      </c>
      <c r="C24" s="65" t="s">
        <v>90</v>
      </c>
      <c r="D24" s="65">
        <v>2</v>
      </c>
      <c r="G24" s="71" t="s">
        <v>281</v>
      </c>
      <c r="H24" s="107">
        <v>5</v>
      </c>
      <c r="I24" s="72"/>
      <c r="J24" s="78"/>
      <c r="K24" s="110"/>
      <c r="L24" s="72">
        <v>19</v>
      </c>
      <c r="M24" s="72"/>
      <c r="N24" s="79">
        <v>24</v>
      </c>
      <c r="P24" s="72" t="s">
        <v>90</v>
      </c>
      <c r="Q24" s="73" t="s">
        <v>356</v>
      </c>
      <c r="R24" s="72"/>
      <c r="S24" s="86">
        <v>180</v>
      </c>
      <c r="T24" s="93"/>
      <c r="U24" s="93"/>
    </row>
    <row r="25" spans="1:21" ht="18.75" x14ac:dyDescent="0.3">
      <c r="A25" t="s">
        <v>61</v>
      </c>
      <c r="B25" t="s">
        <v>62</v>
      </c>
      <c r="C25" s="65" t="s">
        <v>81</v>
      </c>
      <c r="D25" s="65">
        <v>2</v>
      </c>
      <c r="G25" s="74" t="s">
        <v>282</v>
      </c>
      <c r="H25" s="107"/>
      <c r="I25" s="72"/>
      <c r="J25" s="78" t="s">
        <v>360</v>
      </c>
      <c r="K25" s="110"/>
      <c r="L25" s="72" t="s">
        <v>361</v>
      </c>
      <c r="M25" s="72">
        <v>6</v>
      </c>
      <c r="N25" s="73">
        <v>18</v>
      </c>
      <c r="P25" s="72" t="s">
        <v>188</v>
      </c>
      <c r="Q25" s="73" t="s">
        <v>340</v>
      </c>
      <c r="R25" s="72"/>
      <c r="S25" s="86">
        <v>100</v>
      </c>
      <c r="T25" s="109"/>
      <c r="U25" s="93"/>
    </row>
    <row r="26" spans="1:21" ht="18.75" x14ac:dyDescent="0.3">
      <c r="A26" t="s">
        <v>63</v>
      </c>
      <c r="B26" t="s">
        <v>24</v>
      </c>
      <c r="C26" s="65" t="s">
        <v>89</v>
      </c>
      <c r="D26" s="65">
        <v>3</v>
      </c>
      <c r="G26" s="74" t="s">
        <v>283</v>
      </c>
      <c r="H26" s="107"/>
      <c r="I26" s="72" t="s">
        <v>362</v>
      </c>
      <c r="J26" s="78"/>
      <c r="K26" s="110">
        <v>10</v>
      </c>
      <c r="L26" s="72">
        <v>7</v>
      </c>
      <c r="M26" s="72"/>
      <c r="N26" s="73">
        <v>23</v>
      </c>
      <c r="P26" s="72" t="s">
        <v>126</v>
      </c>
      <c r="Q26" s="73" t="s">
        <v>357</v>
      </c>
      <c r="R26" s="72"/>
      <c r="S26" s="86">
        <v>1080</v>
      </c>
      <c r="T26" s="93"/>
      <c r="U26" s="93"/>
    </row>
    <row r="27" spans="1:21" ht="18.75" x14ac:dyDescent="0.3">
      <c r="A27" s="1" t="s">
        <v>64</v>
      </c>
      <c r="B27" s="1" t="s">
        <v>65</v>
      </c>
      <c r="C27" s="65"/>
      <c r="D27" s="65"/>
      <c r="G27" s="74" t="s">
        <v>284</v>
      </c>
      <c r="H27" s="78">
        <v>1</v>
      </c>
      <c r="I27" s="72" t="s">
        <v>363</v>
      </c>
      <c r="J27" s="78" t="s">
        <v>360</v>
      </c>
      <c r="K27" s="110"/>
      <c r="L27" s="72" t="s">
        <v>364</v>
      </c>
      <c r="M27" s="72">
        <v>15</v>
      </c>
      <c r="N27" s="73">
        <v>19</v>
      </c>
      <c r="P27" s="72" t="s">
        <v>187</v>
      </c>
      <c r="Q27" s="73" t="s">
        <v>358</v>
      </c>
      <c r="R27" s="72"/>
      <c r="S27" s="86">
        <v>792</v>
      </c>
      <c r="T27" s="93"/>
      <c r="U27" s="93"/>
    </row>
    <row r="28" spans="1:21" ht="18.75" x14ac:dyDescent="0.3">
      <c r="A28" t="s">
        <v>66</v>
      </c>
      <c r="B28" t="s">
        <v>67</v>
      </c>
      <c r="C28" s="65" t="s">
        <v>93</v>
      </c>
      <c r="D28" s="65">
        <v>6</v>
      </c>
      <c r="G28" s="74" t="s">
        <v>285</v>
      </c>
      <c r="H28" s="107"/>
      <c r="I28" s="72"/>
      <c r="J28" s="78"/>
      <c r="K28" s="110">
        <v>10</v>
      </c>
      <c r="L28" s="72" t="s">
        <v>365</v>
      </c>
      <c r="M28" s="72"/>
      <c r="N28" s="73">
        <v>24</v>
      </c>
      <c r="P28" s="72" t="s">
        <v>224</v>
      </c>
      <c r="Q28" s="73" t="s">
        <v>359</v>
      </c>
      <c r="R28" s="72"/>
      <c r="S28" s="86">
        <v>450</v>
      </c>
      <c r="T28" s="93"/>
      <c r="U28" s="93"/>
    </row>
    <row r="29" spans="1:21" ht="18" customHeight="1" x14ac:dyDescent="0.35">
      <c r="A29" t="s">
        <v>68</v>
      </c>
      <c r="B29" t="s">
        <v>69</v>
      </c>
      <c r="C29" s="32" t="s">
        <v>309</v>
      </c>
      <c r="D29" s="32" t="s">
        <v>310</v>
      </c>
      <c r="G29" s="74" t="s">
        <v>286</v>
      </c>
      <c r="H29" s="107"/>
      <c r="I29" s="72"/>
      <c r="J29" s="78"/>
      <c r="K29" s="110">
        <v>10</v>
      </c>
      <c r="L29" s="72" t="s">
        <v>353</v>
      </c>
      <c r="M29" s="72">
        <v>8</v>
      </c>
      <c r="N29" s="73">
        <v>21</v>
      </c>
      <c r="P29" s="103" t="s">
        <v>332</v>
      </c>
      <c r="Q29" s="99">
        <v>155</v>
      </c>
      <c r="R29" s="98"/>
      <c r="S29" s="99">
        <f>SUM(S23:S28)</f>
        <v>2742</v>
      </c>
    </row>
    <row r="30" spans="1:21" ht="21" x14ac:dyDescent="0.35">
      <c r="A30" t="s">
        <v>70</v>
      </c>
      <c r="B30" t="s">
        <v>71</v>
      </c>
      <c r="C30" s="65" t="s">
        <v>81</v>
      </c>
      <c r="D30" s="65">
        <v>3</v>
      </c>
      <c r="G30" s="75" t="s">
        <v>287</v>
      </c>
      <c r="H30" s="67"/>
      <c r="I30" s="76"/>
      <c r="J30" s="77"/>
      <c r="K30" s="67"/>
      <c r="L30" s="76" t="s">
        <v>366</v>
      </c>
      <c r="M30" s="76">
        <v>7</v>
      </c>
      <c r="N30" s="77">
        <v>23</v>
      </c>
      <c r="P30" s="72" t="s">
        <v>333</v>
      </c>
      <c r="Q30" s="100">
        <v>152</v>
      </c>
      <c r="R30" s="97"/>
      <c r="S30" s="100">
        <v>2662</v>
      </c>
    </row>
    <row r="31" spans="1:21" ht="21" x14ac:dyDescent="0.35">
      <c r="A31" t="s">
        <v>72</v>
      </c>
      <c r="B31" t="s">
        <v>24</v>
      </c>
      <c r="C31" s="65" t="s">
        <v>89</v>
      </c>
      <c r="D31" s="65">
        <v>2</v>
      </c>
      <c r="P31" s="76" t="s">
        <v>334</v>
      </c>
      <c r="Q31" s="101">
        <v>-3</v>
      </c>
      <c r="R31" s="97"/>
      <c r="S31" s="102">
        <f>S30-S29</f>
        <v>-80</v>
      </c>
    </row>
    <row r="32" spans="1:21" x14ac:dyDescent="0.25">
      <c r="A32" s="1" t="s">
        <v>73</v>
      </c>
      <c r="B32" s="1" t="s">
        <v>74</v>
      </c>
      <c r="C32"/>
      <c r="D32"/>
    </row>
    <row r="33" spans="1:14" x14ac:dyDescent="0.25">
      <c r="A33" t="s">
        <v>75</v>
      </c>
      <c r="B33" t="s">
        <v>76</v>
      </c>
      <c r="C33"/>
      <c r="D33"/>
    </row>
    <row r="34" spans="1:14" x14ac:dyDescent="0.25">
      <c r="A34" t="s">
        <v>77</v>
      </c>
      <c r="B34" t="s">
        <v>24</v>
      </c>
      <c r="C34" s="65" t="s">
        <v>91</v>
      </c>
      <c r="D34" s="65">
        <v>2</v>
      </c>
      <c r="G34" s="6"/>
      <c r="H34" s="111" t="s">
        <v>97</v>
      </c>
      <c r="I34" s="111" t="s">
        <v>98</v>
      </c>
      <c r="J34" s="111" t="s">
        <v>82</v>
      </c>
      <c r="K34" s="111" t="s">
        <v>278</v>
      </c>
      <c r="L34" s="111" t="s">
        <v>99</v>
      </c>
      <c r="M34" s="111" t="s">
        <v>187</v>
      </c>
      <c r="N34" s="111" t="s">
        <v>100</v>
      </c>
    </row>
    <row r="35" spans="1:14" x14ac:dyDescent="0.25">
      <c r="A35" s="64"/>
      <c r="B35" s="1"/>
      <c r="G35" s="12" t="s">
        <v>281</v>
      </c>
      <c r="H35" s="111">
        <v>5</v>
      </c>
      <c r="I35" s="111"/>
      <c r="J35" s="111"/>
      <c r="K35" s="111"/>
      <c r="L35" s="111">
        <v>19</v>
      </c>
      <c r="M35" s="111"/>
      <c r="N35" s="111">
        <f>SUM(H35:M35)</f>
        <v>24</v>
      </c>
    </row>
    <row r="36" spans="1:14" ht="18.75" customHeight="1" x14ac:dyDescent="0.25">
      <c r="G36" s="14" t="s">
        <v>282</v>
      </c>
      <c r="H36" s="111"/>
      <c r="I36" s="111"/>
      <c r="J36" s="111">
        <v>2</v>
      </c>
      <c r="K36" s="111"/>
      <c r="L36" s="111">
        <v>14</v>
      </c>
      <c r="M36" s="111">
        <v>6</v>
      </c>
      <c r="N36" s="111">
        <f>SUM(H36:M36)</f>
        <v>22</v>
      </c>
    </row>
    <row r="37" spans="1:14" x14ac:dyDescent="0.25">
      <c r="G37" s="10" t="s">
        <v>283</v>
      </c>
      <c r="H37" s="111"/>
      <c r="I37" s="111">
        <v>7</v>
      </c>
      <c r="J37" s="111"/>
      <c r="K37" s="111">
        <v>10</v>
      </c>
      <c r="L37" s="111">
        <v>7</v>
      </c>
      <c r="M37" s="111"/>
      <c r="N37" s="111">
        <f>SUM(H37:M37)</f>
        <v>24</v>
      </c>
    </row>
    <row r="38" spans="1:14" x14ac:dyDescent="0.25">
      <c r="G38" s="22" t="s">
        <v>284</v>
      </c>
      <c r="H38" s="111">
        <v>1</v>
      </c>
      <c r="I38" s="111"/>
      <c r="J38" s="111">
        <v>2</v>
      </c>
      <c r="K38" s="111"/>
      <c r="L38" s="111">
        <v>6</v>
      </c>
      <c r="M38" s="111">
        <v>15</v>
      </c>
      <c r="N38" s="111">
        <f t="shared" ref="N38:N40" si="0">SUM(H38:M38)</f>
        <v>24</v>
      </c>
    </row>
    <row r="39" spans="1:14" x14ac:dyDescent="0.25">
      <c r="G39" s="16" t="s">
        <v>285</v>
      </c>
      <c r="H39" s="111"/>
      <c r="I39" s="111"/>
      <c r="J39" s="111"/>
      <c r="K39" s="111">
        <v>10</v>
      </c>
      <c r="L39" s="111">
        <v>12</v>
      </c>
      <c r="M39" s="111"/>
      <c r="N39" s="111">
        <f>SUM(H39:M39)</f>
        <v>22</v>
      </c>
    </row>
    <row r="40" spans="1:14" x14ac:dyDescent="0.25">
      <c r="G40" s="9" t="s">
        <v>286</v>
      </c>
      <c r="H40" s="111"/>
      <c r="I40" s="111"/>
      <c r="J40" s="111"/>
      <c r="K40" s="111">
        <v>10</v>
      </c>
      <c r="L40" s="111">
        <v>2</v>
      </c>
      <c r="M40" s="111">
        <v>8</v>
      </c>
      <c r="N40" s="111">
        <f t="shared" si="0"/>
        <v>20</v>
      </c>
    </row>
    <row r="41" spans="1:14" x14ac:dyDescent="0.25">
      <c r="G41" s="20" t="s">
        <v>287</v>
      </c>
      <c r="H41" s="111"/>
      <c r="I41" s="111"/>
      <c r="J41" s="111"/>
      <c r="K41" s="111">
        <v>0</v>
      </c>
      <c r="L41" s="111">
        <v>12</v>
      </c>
      <c r="M41" s="111">
        <v>7</v>
      </c>
      <c r="N41" s="111">
        <f>SUM(H41:M41)</f>
        <v>19</v>
      </c>
    </row>
    <row r="42" spans="1:14" x14ac:dyDescent="0.25">
      <c r="G42" s="6"/>
      <c r="H42" s="112">
        <f t="shared" ref="H42:M42" si="1">SUM(H35:H41)</f>
        <v>6</v>
      </c>
      <c r="I42" s="112">
        <f t="shared" si="1"/>
        <v>7</v>
      </c>
      <c r="J42" s="112">
        <f t="shared" si="1"/>
        <v>4</v>
      </c>
      <c r="K42" s="112">
        <f>SUM(K35:K41)</f>
        <v>30</v>
      </c>
      <c r="L42" s="112">
        <f t="shared" si="1"/>
        <v>72</v>
      </c>
      <c r="M42" s="112">
        <f t="shared" si="1"/>
        <v>36</v>
      </c>
      <c r="N42" s="112">
        <f>SUM(N35:N41)</f>
        <v>155</v>
      </c>
    </row>
    <row r="48" spans="1:14" ht="18.75" customHeight="1" x14ac:dyDescent="0.25"/>
    <row r="62" ht="18.75" customHeight="1" x14ac:dyDescent="0.25"/>
  </sheetData>
  <mergeCells count="6">
    <mergeCell ref="H9:M9"/>
    <mergeCell ref="N9:N10"/>
    <mergeCell ref="G9:G10"/>
    <mergeCell ref="G22:G23"/>
    <mergeCell ref="H22:M22"/>
    <mergeCell ref="N22:N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B7"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261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229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230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231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232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233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234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235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224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236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237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238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239</v>
      </c>
      <c r="B12" s="29" t="s">
        <v>24</v>
      </c>
      <c r="C12" s="42" t="s">
        <v>257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240</v>
      </c>
      <c r="B13" s="28" t="s">
        <v>214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224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241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281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242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282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243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283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244</v>
      </c>
      <c r="B17" s="29" t="s">
        <v>108</v>
      </c>
      <c r="C17" s="43" t="s">
        <v>312</v>
      </c>
      <c r="D17" s="60" t="s">
        <v>313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284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245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285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246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286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247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287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248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249</v>
      </c>
      <c r="B22" s="28" t="s">
        <v>250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251</v>
      </c>
      <c r="B23" s="29" t="s">
        <v>108</v>
      </c>
      <c r="C23" s="44" t="s">
        <v>258</v>
      </c>
      <c r="D23" s="44" t="s">
        <v>301</v>
      </c>
      <c r="E23" s="44">
        <v>18</v>
      </c>
      <c r="F23" s="35"/>
      <c r="G23" s="39" t="s">
        <v>191</v>
      </c>
      <c r="H23" s="41" t="s">
        <v>278</v>
      </c>
      <c r="I23" s="18"/>
      <c r="J23" s="18"/>
      <c r="K23" s="23" t="s">
        <v>276</v>
      </c>
      <c r="L23" s="18"/>
    </row>
    <row r="24" spans="1:21" x14ac:dyDescent="0.25">
      <c r="A24" s="29" t="s">
        <v>252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253</v>
      </c>
      <c r="B25" s="28" t="s">
        <v>254</v>
      </c>
      <c r="C25" s="44" t="s">
        <v>259</v>
      </c>
      <c r="D25" s="44" t="s">
        <v>182</v>
      </c>
      <c r="E25" s="44">
        <v>6</v>
      </c>
      <c r="F25" s="37" t="s">
        <v>280</v>
      </c>
      <c r="G25" s="35"/>
      <c r="H25" s="36"/>
      <c r="I25" s="18"/>
      <c r="J25" s="11" t="s">
        <v>276</v>
      </c>
      <c r="K25" s="18"/>
      <c r="L25" s="18"/>
    </row>
    <row r="26" spans="1:21" ht="30" x14ac:dyDescent="0.25">
      <c r="A26" s="28" t="s">
        <v>255</v>
      </c>
      <c r="B26" s="28" t="s">
        <v>256</v>
      </c>
      <c r="C26" s="44" t="s">
        <v>260</v>
      </c>
      <c r="D26" s="44" t="s">
        <v>302</v>
      </c>
      <c r="E26" s="44">
        <v>44</v>
      </c>
      <c r="F26" s="37" t="s">
        <v>279</v>
      </c>
      <c r="G26" s="38" t="s">
        <v>279</v>
      </c>
      <c r="I26" s="19" t="s">
        <v>191</v>
      </c>
      <c r="J26" s="11" t="s">
        <v>191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4"/>
  <sheetViews>
    <sheetView tabSelected="1" topLeftCell="C79" workbookViewId="0">
      <selection activeCell="D80" sqref="D80"/>
    </sheetView>
  </sheetViews>
  <sheetFormatPr defaultRowHeight="15" x14ac:dyDescent="0.25"/>
  <cols>
    <col min="1" max="1" width="7" customWidth="1"/>
    <col min="2" max="2" width="23" customWidth="1"/>
    <col min="3" max="3" width="26.42578125" customWidth="1"/>
    <col min="4" max="4" width="22" customWidth="1"/>
    <col min="5" max="5" width="14.5703125" customWidth="1"/>
    <col min="6" max="6" width="17.7109375" customWidth="1"/>
    <col min="7" max="7" width="19.7109375" customWidth="1"/>
    <col min="8" max="8" width="18.5703125" customWidth="1"/>
  </cols>
  <sheetData>
    <row r="3" spans="2:15" ht="18.75" x14ac:dyDescent="0.3">
      <c r="B3" s="113" t="s">
        <v>186</v>
      </c>
      <c r="C3" s="91" t="s">
        <v>3</v>
      </c>
      <c r="D3" s="90" t="s">
        <v>323</v>
      </c>
    </row>
    <row r="4" spans="2:15" ht="18.75" x14ac:dyDescent="0.3">
      <c r="B4" s="81" t="s">
        <v>80</v>
      </c>
      <c r="C4" s="85" t="s">
        <v>367</v>
      </c>
      <c r="D4" s="73" t="s">
        <v>373</v>
      </c>
      <c r="F4">
        <v>7</v>
      </c>
      <c r="G4">
        <v>4</v>
      </c>
      <c r="H4">
        <v>7</v>
      </c>
      <c r="I4">
        <f>SUM(F4:H4)</f>
        <v>18</v>
      </c>
      <c r="L4">
        <v>140</v>
      </c>
      <c r="M4">
        <v>80</v>
      </c>
      <c r="N4">
        <v>140</v>
      </c>
      <c r="O4">
        <f>SUM(L4:N4)</f>
        <v>360</v>
      </c>
    </row>
    <row r="5" spans="2:15" ht="18.75" x14ac:dyDescent="0.3">
      <c r="B5" s="72" t="s">
        <v>90</v>
      </c>
      <c r="C5" s="73" t="s">
        <v>368</v>
      </c>
      <c r="D5" s="86" t="s">
        <v>374</v>
      </c>
      <c r="F5">
        <v>9</v>
      </c>
      <c r="G5" s="125">
        <v>4</v>
      </c>
      <c r="H5" s="125">
        <v>6</v>
      </c>
      <c r="I5">
        <f t="shared" ref="I5:I9" si="0">SUM(F5:H5)</f>
        <v>19</v>
      </c>
      <c r="L5">
        <v>270</v>
      </c>
      <c r="M5">
        <v>120</v>
      </c>
      <c r="N5">
        <v>180</v>
      </c>
      <c r="O5">
        <f t="shared" ref="O5:O9" si="1">SUM(L5:N5)</f>
        <v>570</v>
      </c>
    </row>
    <row r="6" spans="2:15" ht="18.75" x14ac:dyDescent="0.3">
      <c r="B6" s="72" t="s">
        <v>188</v>
      </c>
      <c r="C6" s="73" t="s">
        <v>369</v>
      </c>
      <c r="D6" s="86" t="s">
        <v>375</v>
      </c>
      <c r="F6">
        <v>17</v>
      </c>
      <c r="G6" s="125">
        <v>2</v>
      </c>
      <c r="H6" s="125">
        <v>4</v>
      </c>
      <c r="I6">
        <f t="shared" si="0"/>
        <v>23</v>
      </c>
      <c r="L6">
        <v>425</v>
      </c>
      <c r="M6">
        <v>50</v>
      </c>
      <c r="N6">
        <v>100</v>
      </c>
      <c r="O6">
        <f t="shared" si="1"/>
        <v>575</v>
      </c>
    </row>
    <row r="7" spans="2:15" ht="18.75" x14ac:dyDescent="0.3">
      <c r="B7" s="72" t="s">
        <v>126</v>
      </c>
      <c r="C7" s="73" t="s">
        <v>370</v>
      </c>
      <c r="D7" s="86" t="s">
        <v>376</v>
      </c>
      <c r="F7">
        <v>61</v>
      </c>
      <c r="G7" s="125">
        <v>96</v>
      </c>
      <c r="H7" s="125">
        <v>72</v>
      </c>
      <c r="I7">
        <f t="shared" si="0"/>
        <v>229</v>
      </c>
      <c r="L7">
        <v>915</v>
      </c>
      <c r="M7">
        <v>1440</v>
      </c>
      <c r="N7">
        <v>1080</v>
      </c>
      <c r="O7">
        <f t="shared" si="1"/>
        <v>3435</v>
      </c>
    </row>
    <row r="8" spans="2:15" ht="18.75" x14ac:dyDescent="0.3">
      <c r="B8" s="72" t="s">
        <v>187</v>
      </c>
      <c r="C8" s="73" t="s">
        <v>371</v>
      </c>
      <c r="D8" s="86" t="s">
        <v>377</v>
      </c>
      <c r="F8">
        <v>144</v>
      </c>
      <c r="G8" s="125">
        <v>107</v>
      </c>
      <c r="H8" s="125">
        <v>36</v>
      </c>
      <c r="I8">
        <f t="shared" si="0"/>
        <v>287</v>
      </c>
      <c r="L8">
        <v>3168</v>
      </c>
      <c r="M8">
        <v>2354</v>
      </c>
      <c r="N8">
        <v>792</v>
      </c>
      <c r="O8">
        <f t="shared" si="1"/>
        <v>6314</v>
      </c>
    </row>
    <row r="9" spans="2:15" ht="18.75" x14ac:dyDescent="0.3">
      <c r="B9" s="72" t="s">
        <v>224</v>
      </c>
      <c r="C9" s="73" t="s">
        <v>372</v>
      </c>
      <c r="D9" s="86" t="s">
        <v>378</v>
      </c>
      <c r="F9">
        <v>0</v>
      </c>
      <c r="G9" s="125">
        <v>100</v>
      </c>
      <c r="H9" s="125">
        <v>30</v>
      </c>
      <c r="I9">
        <f t="shared" si="0"/>
        <v>130</v>
      </c>
      <c r="L9">
        <v>0</v>
      </c>
      <c r="M9">
        <v>1500</v>
      </c>
      <c r="N9">
        <v>450</v>
      </c>
      <c r="O9">
        <f t="shared" si="1"/>
        <v>1950</v>
      </c>
    </row>
    <row r="10" spans="2:15" ht="21" x14ac:dyDescent="0.35">
      <c r="B10" s="103" t="s">
        <v>332</v>
      </c>
      <c r="C10" s="99">
        <v>706</v>
      </c>
      <c r="D10" s="99">
        <v>13204</v>
      </c>
      <c r="F10">
        <f>SUM(F4:F9)</f>
        <v>238</v>
      </c>
      <c r="G10">
        <f>SUM(G4:G9)</f>
        <v>313</v>
      </c>
      <c r="H10">
        <f>SUM(H4:H9)</f>
        <v>155</v>
      </c>
      <c r="I10">
        <f>SUM(F10:H10)</f>
        <v>706</v>
      </c>
      <c r="O10">
        <f>SUM(O4:O9)</f>
        <v>13204</v>
      </c>
    </row>
    <row r="11" spans="2:15" ht="21" x14ac:dyDescent="0.35">
      <c r="B11" s="72" t="s">
        <v>333</v>
      </c>
      <c r="C11" s="100">
        <v>733</v>
      </c>
      <c r="D11" s="100">
        <v>13801</v>
      </c>
    </row>
    <row r="12" spans="2:15" ht="21" x14ac:dyDescent="0.35">
      <c r="B12" s="76" t="s">
        <v>334</v>
      </c>
      <c r="C12" s="101">
        <f>C11-C10</f>
        <v>27</v>
      </c>
      <c r="D12" s="102">
        <f>D11-D10</f>
        <v>597</v>
      </c>
    </row>
    <row r="13" spans="2:15" x14ac:dyDescent="0.25">
      <c r="G13" t="s">
        <v>379</v>
      </c>
      <c r="H13" t="s">
        <v>380</v>
      </c>
    </row>
    <row r="14" spans="2:15" ht="18.75" x14ac:dyDescent="0.25">
      <c r="F14" s="126" t="s">
        <v>80</v>
      </c>
      <c r="G14">
        <v>25</v>
      </c>
      <c r="H14">
        <v>18</v>
      </c>
    </row>
    <row r="15" spans="2:15" ht="18.75" x14ac:dyDescent="0.3">
      <c r="F15" s="125" t="s">
        <v>90</v>
      </c>
      <c r="G15">
        <v>24</v>
      </c>
      <c r="H15">
        <v>19</v>
      </c>
    </row>
    <row r="16" spans="2:15" ht="18.75" x14ac:dyDescent="0.3">
      <c r="F16" s="125" t="s">
        <v>188</v>
      </c>
      <c r="G16">
        <v>27</v>
      </c>
      <c r="H16">
        <v>23</v>
      </c>
    </row>
    <row r="17" spans="2:9" ht="18.75" x14ac:dyDescent="0.3">
      <c r="F17" s="125" t="s">
        <v>126</v>
      </c>
      <c r="G17">
        <v>202</v>
      </c>
      <c r="H17">
        <v>229</v>
      </c>
    </row>
    <row r="18" spans="2:9" ht="18.75" x14ac:dyDescent="0.3">
      <c r="F18" s="125" t="s">
        <v>187</v>
      </c>
      <c r="G18">
        <v>293</v>
      </c>
      <c r="H18">
        <v>287</v>
      </c>
    </row>
    <row r="19" spans="2:9" ht="18.75" x14ac:dyDescent="0.3">
      <c r="F19" s="125" t="s">
        <v>224</v>
      </c>
      <c r="G19">
        <v>162</v>
      </c>
      <c r="H19">
        <v>130</v>
      </c>
    </row>
    <row r="20" spans="2:9" x14ac:dyDescent="0.25">
      <c r="G20">
        <f>SUM(G14:G19)</f>
        <v>733</v>
      </c>
      <c r="H20">
        <f>SUM(H14:H19)</f>
        <v>706</v>
      </c>
    </row>
    <row r="31" spans="2:9" ht="18.75" x14ac:dyDescent="0.3">
      <c r="B31" s="123" t="s">
        <v>318</v>
      </c>
      <c r="C31" s="119" t="s">
        <v>319</v>
      </c>
      <c r="D31" s="120"/>
      <c r="E31" s="120"/>
      <c r="F31" s="120"/>
      <c r="G31" s="120"/>
      <c r="H31" s="120"/>
      <c r="I31" s="121" t="s">
        <v>322</v>
      </c>
    </row>
    <row r="32" spans="2:9" ht="18.75" x14ac:dyDescent="0.3">
      <c r="B32" s="124"/>
      <c r="C32" s="69" t="s">
        <v>314</v>
      </c>
      <c r="D32" s="69" t="s">
        <v>315</v>
      </c>
      <c r="E32" s="69" t="s">
        <v>316</v>
      </c>
      <c r="F32" s="69" t="s">
        <v>320</v>
      </c>
      <c r="G32" s="69" t="s">
        <v>317</v>
      </c>
      <c r="H32" s="69" t="s">
        <v>321</v>
      </c>
      <c r="I32" s="129"/>
    </row>
    <row r="33" spans="2:9" ht="18.75" x14ac:dyDescent="0.3">
      <c r="B33" s="71" t="s">
        <v>281</v>
      </c>
      <c r="C33" s="127">
        <v>5</v>
      </c>
      <c r="D33" s="110"/>
      <c r="E33" s="110"/>
      <c r="F33" s="110" t="s">
        <v>354</v>
      </c>
      <c r="G33" s="110">
        <v>26</v>
      </c>
      <c r="H33" s="110">
        <v>46</v>
      </c>
      <c r="I33" s="127" t="s">
        <v>395</v>
      </c>
    </row>
    <row r="34" spans="2:9" ht="18.75" x14ac:dyDescent="0.3">
      <c r="B34" s="74" t="s">
        <v>282</v>
      </c>
      <c r="C34" s="127">
        <v>6</v>
      </c>
      <c r="D34" s="110" t="s">
        <v>353</v>
      </c>
      <c r="E34" s="110" t="s">
        <v>360</v>
      </c>
      <c r="F34" s="110" t="s">
        <v>354</v>
      </c>
      <c r="G34" s="110" t="s">
        <v>386</v>
      </c>
      <c r="H34" s="110">
        <v>47</v>
      </c>
      <c r="I34" s="127" t="s">
        <v>396</v>
      </c>
    </row>
    <row r="35" spans="2:9" ht="18.75" x14ac:dyDescent="0.3">
      <c r="B35" s="74" t="s">
        <v>283</v>
      </c>
      <c r="C35" s="127" t="s">
        <v>352</v>
      </c>
      <c r="D35" s="110" t="s">
        <v>362</v>
      </c>
      <c r="E35" s="110"/>
      <c r="F35" s="110" t="s">
        <v>384</v>
      </c>
      <c r="G35" s="110" t="s">
        <v>387</v>
      </c>
      <c r="H35" s="110" t="s">
        <v>343</v>
      </c>
      <c r="I35" s="127" t="s">
        <v>397</v>
      </c>
    </row>
    <row r="36" spans="2:9" ht="18.75" x14ac:dyDescent="0.3">
      <c r="B36" s="74" t="s">
        <v>284</v>
      </c>
      <c r="C36" s="127">
        <v>1</v>
      </c>
      <c r="D36" s="110" t="s">
        <v>381</v>
      </c>
      <c r="E36" s="110" t="s">
        <v>382</v>
      </c>
      <c r="F36" s="110" t="s">
        <v>355</v>
      </c>
      <c r="G36" s="110" t="s">
        <v>388</v>
      </c>
      <c r="H36" s="110" t="s">
        <v>392</v>
      </c>
      <c r="I36" s="127" t="s">
        <v>398</v>
      </c>
    </row>
    <row r="37" spans="2:9" ht="18.75" x14ac:dyDescent="0.3">
      <c r="B37" s="74" t="s">
        <v>285</v>
      </c>
      <c r="C37" s="127">
        <v>3</v>
      </c>
      <c r="D37" s="110">
        <v>2</v>
      </c>
      <c r="E37" s="110" t="s">
        <v>383</v>
      </c>
      <c r="F37" s="110" t="s">
        <v>385</v>
      </c>
      <c r="G37" s="110" t="s">
        <v>389</v>
      </c>
      <c r="H37" s="110" t="s">
        <v>393</v>
      </c>
      <c r="I37" s="127" t="s">
        <v>397</v>
      </c>
    </row>
    <row r="38" spans="2:9" ht="18.75" x14ac:dyDescent="0.3">
      <c r="B38" s="74" t="s">
        <v>286</v>
      </c>
      <c r="C38" s="127" t="s">
        <v>335</v>
      </c>
      <c r="D38" s="110" t="s">
        <v>346</v>
      </c>
      <c r="E38" s="110" t="s">
        <v>346</v>
      </c>
      <c r="F38" s="110">
        <v>10</v>
      </c>
      <c r="G38" s="110" t="s">
        <v>390</v>
      </c>
      <c r="H38" s="110" t="s">
        <v>394</v>
      </c>
      <c r="I38" s="127" t="s">
        <v>395</v>
      </c>
    </row>
    <row r="39" spans="2:9" ht="18.75" x14ac:dyDescent="0.3">
      <c r="B39" s="75" t="s">
        <v>287</v>
      </c>
      <c r="C39" s="128"/>
      <c r="D39" s="67"/>
      <c r="E39" s="67"/>
      <c r="F39" s="67" t="s">
        <v>354</v>
      </c>
      <c r="G39" s="67" t="s">
        <v>391</v>
      </c>
      <c r="H39" s="67">
        <v>55</v>
      </c>
      <c r="I39" s="128" t="s">
        <v>399</v>
      </c>
    </row>
    <row r="45" spans="2:9" x14ac:dyDescent="0.25">
      <c r="B45" t="s">
        <v>308</v>
      </c>
      <c r="C45" s="111"/>
      <c r="D45" s="111"/>
      <c r="E45" s="111"/>
      <c r="F45" s="111"/>
      <c r="G45" s="111"/>
      <c r="H45" s="111"/>
    </row>
    <row r="46" spans="2:9" x14ac:dyDescent="0.25">
      <c r="C46" s="111" t="s">
        <v>90</v>
      </c>
      <c r="D46" s="111" t="s">
        <v>80</v>
      </c>
      <c r="E46" s="111" t="s">
        <v>82</v>
      </c>
      <c r="F46" s="111" t="s">
        <v>224</v>
      </c>
      <c r="G46" s="111" t="s">
        <v>126</v>
      </c>
      <c r="H46" s="111" t="s">
        <v>187</v>
      </c>
      <c r="I46" t="s">
        <v>100</v>
      </c>
    </row>
    <row r="47" spans="2:9" x14ac:dyDescent="0.25">
      <c r="B47" t="s">
        <v>281</v>
      </c>
      <c r="C47" s="111">
        <v>5</v>
      </c>
      <c r="D47" s="111">
        <v>0</v>
      </c>
      <c r="E47" s="111">
        <v>0</v>
      </c>
      <c r="F47" s="111">
        <v>23</v>
      </c>
      <c r="G47" s="111">
        <v>26</v>
      </c>
      <c r="H47" s="111">
        <v>46</v>
      </c>
      <c r="I47" s="111">
        <v>100</v>
      </c>
    </row>
    <row r="48" spans="2:9" x14ac:dyDescent="0.25">
      <c r="B48" t="s">
        <v>282</v>
      </c>
      <c r="C48" s="111">
        <v>6</v>
      </c>
      <c r="D48" s="111">
        <v>2</v>
      </c>
      <c r="E48" s="111">
        <v>2</v>
      </c>
      <c r="F48" s="111">
        <v>23</v>
      </c>
      <c r="G48" s="111">
        <v>21</v>
      </c>
      <c r="H48" s="111">
        <v>47</v>
      </c>
      <c r="I48" s="111">
        <v>101</v>
      </c>
    </row>
    <row r="49" spans="2:9" x14ac:dyDescent="0.25">
      <c r="B49" t="s">
        <v>283</v>
      </c>
      <c r="C49" s="111">
        <v>4</v>
      </c>
      <c r="D49" s="111">
        <v>7</v>
      </c>
      <c r="E49" s="111">
        <v>0</v>
      </c>
      <c r="F49" s="111">
        <v>33</v>
      </c>
      <c r="G49" s="111">
        <v>29</v>
      </c>
      <c r="H49" s="111">
        <v>29</v>
      </c>
      <c r="I49" s="111">
        <v>102</v>
      </c>
    </row>
    <row r="50" spans="2:9" x14ac:dyDescent="0.25">
      <c r="B50" t="s">
        <v>284</v>
      </c>
      <c r="C50" s="111">
        <v>1</v>
      </c>
      <c r="D50" s="111">
        <v>5</v>
      </c>
      <c r="E50" s="111">
        <v>9</v>
      </c>
      <c r="F50" s="111">
        <v>3</v>
      </c>
      <c r="G50" s="111">
        <v>43</v>
      </c>
      <c r="H50" s="111">
        <v>40</v>
      </c>
      <c r="I50" s="111">
        <v>101</v>
      </c>
    </row>
    <row r="51" spans="2:9" x14ac:dyDescent="0.25">
      <c r="B51" t="s">
        <v>285</v>
      </c>
      <c r="C51" s="111">
        <v>3</v>
      </c>
      <c r="D51" s="111">
        <v>2</v>
      </c>
      <c r="E51" s="111">
        <v>10</v>
      </c>
      <c r="F51" s="111">
        <v>15</v>
      </c>
      <c r="G51" s="111">
        <v>43</v>
      </c>
      <c r="H51" s="111">
        <v>29</v>
      </c>
      <c r="I51" s="111">
        <v>102</v>
      </c>
    </row>
    <row r="52" spans="2:9" x14ac:dyDescent="0.25">
      <c r="B52" t="s">
        <v>286</v>
      </c>
      <c r="C52" s="111">
        <v>0</v>
      </c>
      <c r="D52" s="111">
        <v>2</v>
      </c>
      <c r="E52" s="111">
        <v>2</v>
      </c>
      <c r="F52" s="111">
        <v>10</v>
      </c>
      <c r="G52" s="111">
        <v>45</v>
      </c>
      <c r="H52" s="111">
        <v>41</v>
      </c>
      <c r="I52" s="111">
        <v>100</v>
      </c>
    </row>
    <row r="53" spans="2:9" x14ac:dyDescent="0.25">
      <c r="B53" t="s">
        <v>287</v>
      </c>
      <c r="C53" s="111">
        <v>0</v>
      </c>
      <c r="D53" s="111">
        <v>0</v>
      </c>
      <c r="E53" s="111">
        <v>0</v>
      </c>
      <c r="F53" s="111">
        <v>23</v>
      </c>
      <c r="G53" s="111">
        <v>22</v>
      </c>
      <c r="H53" s="111">
        <v>55</v>
      </c>
      <c r="I53" s="111">
        <v>100</v>
      </c>
    </row>
    <row r="54" spans="2:9" x14ac:dyDescent="0.25">
      <c r="C54" s="111">
        <v>19</v>
      </c>
      <c r="D54" s="111">
        <v>18</v>
      </c>
      <c r="E54" s="111">
        <v>23</v>
      </c>
      <c r="F54" s="111">
        <v>130</v>
      </c>
      <c r="G54" s="111">
        <v>229</v>
      </c>
      <c r="H54" s="111">
        <v>287</v>
      </c>
      <c r="I54" s="111">
        <v>706</v>
      </c>
    </row>
  </sheetData>
  <mergeCells count="3">
    <mergeCell ref="B31:B32"/>
    <mergeCell ref="C31:H31"/>
    <mergeCell ref="I31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Analisi Requisiti</vt:lpstr>
      <vt:lpstr>Analisi dettaglio</vt:lpstr>
      <vt:lpstr>Progettazione</vt:lpstr>
      <vt:lpstr>Codifica</vt:lpstr>
      <vt:lpstr>Resoconto finale</vt:lpstr>
      <vt:lpstr>tabelle forma carina</vt:lpstr>
      <vt:lpstr>Qualifica</vt:lpstr>
      <vt:lpstr>Consuntivo!!!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Fabio</cp:lastModifiedBy>
  <cp:lastPrinted>2013-12-10T23:43:21Z</cp:lastPrinted>
  <dcterms:created xsi:type="dcterms:W3CDTF">2013-12-10T14:04:32Z</dcterms:created>
  <dcterms:modified xsi:type="dcterms:W3CDTF">2014-07-14T10:51:47Z</dcterms:modified>
</cp:coreProperties>
</file>