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2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</sheets>
  <calcPr calcId="145621"/>
</workbook>
</file>

<file path=xl/calcChain.xml><?xml version="1.0" encoding="utf-8"?>
<calcChain xmlns="http://schemas.openxmlformats.org/spreadsheetml/2006/main">
  <c r="A6" i="6" l="1"/>
  <c r="A5" i="6"/>
  <c r="A4" i="6"/>
  <c r="A3" i="6"/>
  <c r="A2" i="6"/>
  <c r="N7" i="4"/>
  <c r="N8" i="4"/>
  <c r="N3" i="4"/>
  <c r="N9" i="4"/>
  <c r="N6" i="4"/>
  <c r="N5" i="4"/>
  <c r="N4" i="4"/>
  <c r="P3" i="4"/>
  <c r="T15" i="4"/>
  <c r="T14" i="4"/>
  <c r="P8" i="4"/>
  <c r="P7" i="4"/>
  <c r="S21" i="4"/>
  <c r="R21" i="4"/>
  <c r="P21" i="4"/>
  <c r="O21" i="4"/>
  <c r="N21" i="4"/>
  <c r="T20" i="4"/>
  <c r="T19" i="4"/>
  <c r="T18" i="4"/>
  <c r="T17" i="4"/>
  <c r="T16" i="4"/>
  <c r="P6" i="4"/>
  <c r="P5" i="4"/>
  <c r="P4" i="4"/>
  <c r="N21" i="3"/>
  <c r="O21" i="3"/>
  <c r="P21" i="3"/>
  <c r="Q21" i="3"/>
  <c r="R21" i="3"/>
  <c r="S16" i="3"/>
  <c r="S18" i="3"/>
  <c r="S20" i="3"/>
  <c r="S21" i="3" s="1"/>
  <c r="S15" i="3"/>
  <c r="S17" i="3"/>
  <c r="S19" i="3"/>
  <c r="S14" i="3"/>
  <c r="N8" i="3"/>
  <c r="P7" i="3"/>
  <c r="P6" i="3"/>
  <c r="P3" i="3"/>
  <c r="P5" i="3"/>
  <c r="P4" i="3"/>
  <c r="Q20" i="2"/>
  <c r="Q21" i="2"/>
  <c r="Q22" i="2"/>
  <c r="Q23" i="2"/>
  <c r="Q24" i="2"/>
  <c r="Q25" i="2"/>
  <c r="Q19" i="2"/>
  <c r="N15" i="2"/>
  <c r="Q6" i="2"/>
  <c r="P15" i="2"/>
  <c r="P12" i="2"/>
  <c r="P13" i="2"/>
  <c r="P11" i="2"/>
  <c r="P10" i="2"/>
  <c r="P5" i="2"/>
  <c r="P4" i="2"/>
  <c r="P9" i="2"/>
  <c r="P8" i="2"/>
  <c r="P7" i="2"/>
  <c r="P6" i="2"/>
  <c r="Q5" i="2"/>
  <c r="P9" i="4" l="1"/>
  <c r="T21" i="4"/>
  <c r="P8" i="3"/>
  <c r="Q4" i="2"/>
  <c r="N18" i="1"/>
  <c r="N19" i="1"/>
  <c r="N12" i="1"/>
  <c r="Q11" i="1"/>
  <c r="N11" i="1"/>
  <c r="R23" i="1"/>
  <c r="R27" i="1"/>
  <c r="R26" i="1"/>
  <c r="R25" i="1"/>
  <c r="R29" i="1"/>
  <c r="Q17" i="1"/>
  <c r="Q13" i="1"/>
  <c r="O30" i="1"/>
  <c r="P30" i="1"/>
  <c r="Q30" i="1"/>
  <c r="N30" i="1"/>
  <c r="N16" i="1"/>
  <c r="P26" i="1"/>
  <c r="P24" i="1"/>
  <c r="N13" i="1"/>
  <c r="R24" i="1"/>
  <c r="R28" i="1"/>
  <c r="P14" i="1"/>
  <c r="P15" i="1"/>
  <c r="P17" i="1"/>
  <c r="P18" i="1"/>
  <c r="N17" i="1"/>
  <c r="N15" i="1"/>
  <c r="N14" i="1"/>
  <c r="P12" i="1" l="1"/>
  <c r="Q12" i="1"/>
  <c r="R30" i="1"/>
  <c r="P11" i="1"/>
  <c r="P16" i="1"/>
  <c r="P20" i="1" s="1"/>
  <c r="P13" i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<sst xmlns="http://schemas.openxmlformats.org/spreadsheetml/2006/main" count="490" uniqueCount="256">
  <si>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</si>
  <si>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</si>
  <si>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</si>
  <si>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</si>
  <si>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</si>
  <si>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</si>
  <si>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</si>
  <si>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</si>
  <si>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</si>
  <si>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</si>
  <si>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</si>
  <si>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</si>
  <si>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</si>
  <si>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</si>
  <si>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</si>
  <si>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</si>
  <si>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</si>
  <si>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</si>
  <si>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</si>
  <si>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</si>
  <si>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</si>
  <si>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</si>
  <si>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</si>
  <si>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</si>
  <si>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</si>
  <si>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</si>
  <si>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</si>
  <si>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</si>
  <si>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</si>
  <si>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</si>
  <si>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</si>
  <si>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</si>
  <si>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</si>
  <si>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</si>
  <si>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</si>
  <si>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</si>
  <si>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</si>
  <si>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</si>
  <si>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</si>
  <si>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</si>
  <si>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</si>
  <si>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</si>
  <si>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</si>
  <si>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</si>
  <si>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</si>
  <si>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</si>
  <si>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</si>
  <si>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</si>
  <si>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</si>
  <si>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</si>
  <si>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</si>
  <si>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</si>
  <si>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</si>
  <si>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</si>
  <si>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</si>
  <si>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</si>
  <si>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</si>
  <si>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</si>
  <si>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</si>
  <si>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</si>
  <si>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</si>
  <si>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</si>
  <si>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</si>
  <si>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</si>
  <si>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</si>
  <si>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</si>
  <si>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</si>
  <si>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</si>
  <si>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</si>
  <si>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</si>
  <si>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</si>
  <si>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</si>
  <si>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</si>
  <si>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</si>
  <si>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</si>
  <si>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</si>
  <si>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</si>
  <si>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</si>
  <si>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</si>
  <si>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</si>
  <si>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</si>
  <si>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</si>
  <si>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</si>
  <si>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</si>
  <si>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</si>
  <si>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</si>
  <si>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</si>
  <si>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</si>
  <si>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</si>
  <si>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</si>
  <si>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</si>
  <si>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</si>
  <si>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</si>
  <si>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</si>
  <si>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</si>
  <si>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</si>
  <si>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euro</t>
  </si>
  <si>
    <t>Jack</t>
  </si>
  <si>
    <t>Respons</t>
  </si>
  <si>
    <t>Ammini</t>
  </si>
  <si>
    <t>Verific</t>
  </si>
  <si>
    <t>miotto</t>
  </si>
  <si>
    <t>alberto</t>
  </si>
  <si>
    <t>mattia</t>
  </si>
  <si>
    <t>alessandr</t>
  </si>
  <si>
    <t>totale</t>
  </si>
  <si>
    <t>Alberto</t>
  </si>
  <si>
    <t>Maso</t>
  </si>
  <si>
    <t>ok</t>
  </si>
  <si>
    <t>ok+(mattia)</t>
  </si>
  <si>
    <t>ok-(miotto analisi)</t>
  </si>
  <si>
    <t>Analista 2,Verificatore , Amministratore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</si>
  <si>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</si>
  <si>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</si>
  <si>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</si>
  <si>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</si>
  <si>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</si>
  <si>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</si>
  <si>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</si>
  <si>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</si>
  <si>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</si>
  <si>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</si>
  <si>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</si>
  <si>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</si>
  <si>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</si>
  <si>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</si>
  <si>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</si>
  <si>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</si>
  <si>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</si>
  <si>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</si>
  <si>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</si>
  <si>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</si>
  <si>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Verificatore1</t>
  </si>
  <si>
    <t>Analista 6</t>
  </si>
  <si>
    <t>Analista 5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</si>
  <si>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</si>
  <si>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</si>
  <si>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</si>
  <si>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</si>
  <si>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</si>
  <si>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</si>
  <si>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</si>
  <si>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</si>
  <si>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</si>
  <si>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</si>
  <si>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</si>
  <si>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</si>
  <si>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</si>
  <si>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</si>
  <si>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</si>
  <si>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</si>
  <si>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</si>
  <si>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</si>
  <si>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</si>
  <si>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</si>
  <si>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</si>
  <si>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</si>
  <si>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</si>
  <si>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</si>
  <si>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</si>
  <si>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</si>
  <si>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</si>
  <si>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</si>
  <si>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</si>
  <si>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</si>
  <si>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</si>
  <si>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</si>
  <si>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</si>
  <si>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</si>
  <si>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</si>
  <si>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</si>
  <si>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</si>
  <si>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</si>
  <si>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</si>
  <si>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</si>
  <si>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</si>
  <si>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</si>
  <si>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</si>
  <si>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</si>
  <si>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</si>
  <si>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</si>
  <si>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</si>
  <si>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</si>
  <si>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</si>
  <si>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</si>
  <si>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</si>
  <si>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</si>
  <si>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</si>
  <si>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2
8</t>
  </si>
  <si>
    <t>Analista
Progettista</t>
  </si>
  <si>
    <t>8
8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</si>
  <si>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</si>
  <si>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</si>
  <si>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</si>
  <si>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</si>
  <si>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</si>
  <si>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</si>
  <si>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</si>
  <si>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</si>
  <si>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</si>
  <si>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</si>
  <si>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Respon</t>
  </si>
  <si>
    <t>Ammin</t>
  </si>
  <si>
    <t>anal</t>
  </si>
  <si>
    <t>prog</t>
  </si>
  <si>
    <t>Anal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</si>
  <si>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</si>
  <si>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</si>
  <si>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</si>
  <si>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</si>
  <si>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</si>
  <si>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</si>
  <si>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</si>
  <si>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</si>
  <si>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</si>
  <si>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</si>
  <si>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</si>
  <si>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</si>
  <si>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</si>
  <si>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</si>
  <si>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</si>
  <si>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</si>
  <si>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</si>
  <si>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</si>
  <si>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</si>
  <si>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Attività di Verifica</t>
  </si>
  <si>
    <t>PC6.1</t>
  </si>
  <si>
    <t xml:space="preserve">   Analisi statica</t>
  </si>
  <si>
    <t>PC6.2</t>
  </si>
  <si>
    <t xml:space="preserve">   Analisi dinamica</t>
  </si>
  <si>
    <t>PC7</t>
  </si>
  <si>
    <t>Definizione di Prodotto</t>
  </si>
  <si>
    <t>PC7.1</t>
  </si>
  <si>
    <t xml:space="preserve">   Standard di progetto</t>
  </si>
  <si>
    <t>PC7.2</t>
  </si>
  <si>
    <t xml:space="preserve">   Specifica componenti</t>
  </si>
  <si>
    <t>PC7.3</t>
  </si>
  <si>
    <t xml:space="preserve">   Tracciamento requisiti-componenti</t>
  </si>
  <si>
    <t>PC7.4</t>
  </si>
  <si>
    <t>PC8</t>
  </si>
  <si>
    <t>Codifica</t>
  </si>
  <si>
    <t>PC9</t>
  </si>
  <si>
    <t>Manuale Utente</t>
  </si>
  <si>
    <t>PC9.1</t>
  </si>
  <si>
    <t>PC9.2</t>
  </si>
  <si>
    <t>Programmatore</t>
  </si>
  <si>
    <t>Progr</t>
  </si>
  <si>
    <t>Verificatore
Progettista</t>
  </si>
  <si>
    <t>Verificatore2</t>
  </si>
  <si>
    <t>Progettista1,2</t>
  </si>
  <si>
    <t>Progettista 3,4</t>
  </si>
  <si>
    <t>Programmatore 1,2,3,4
Verificatore 1,2,3</t>
  </si>
  <si>
    <t>Amministratore
Programmatore 1,2
Progettista</t>
  </si>
  <si>
    <t>30
25</t>
  </si>
  <si>
    <t>4
10
8</t>
  </si>
  <si>
    <t>costo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</si>
</sst>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Requisiti'!$N$22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Requisiti'!$N$23:$N$29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Requisiti'!$O$22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Requisiti'!$P$22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Requisiti'!$Q$22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'Analisi Requisiti'!$M$23:$M$29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82336"/>
        <c:axId val="94392320"/>
      </c:barChart>
      <c:catAx>
        <c:axId val="9438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94392320"/>
        <c:crosses val="autoZero"/>
        <c:auto val="1"/>
        <c:lblAlgn val="ctr"/>
        <c:lblOffset val="100"/>
        <c:noMultiLvlLbl val="0"/>
      </c:catAx>
      <c:valAx>
        <c:axId val="943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8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Jack</c:v>
                </c:pt>
                <c:pt idx="1">
                  <c:v>maso</c:v>
                </c:pt>
                <c:pt idx="2">
                  <c:v>Mattia</c:v>
                </c:pt>
                <c:pt idx="3">
                  <c:v>Alberto</c:v>
                </c:pt>
                <c:pt idx="4">
                  <c:v>Miotto</c:v>
                </c:pt>
                <c:pt idx="5">
                  <c:v>Alessandro</c:v>
                </c:pt>
                <c:pt idx="6">
                  <c:v>Andrea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4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84000"/>
        <c:axId val="42389888"/>
      </c:barChart>
      <c:catAx>
        <c:axId val="423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389888"/>
        <c:crosses val="autoZero"/>
        <c:auto val="1"/>
        <c:lblAlgn val="ctr"/>
        <c:lblOffset val="100"/>
        <c:noMultiLvlLbl val="0"/>
      </c:catAx>
      <c:valAx>
        <c:axId val="423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982980</xdr:colOff>
      <xdr:row>31</xdr:row>
      <xdr:rowOff>83820</xdr:rowOff>
    </xdr:from>
    <xdr:to>
      <xdr:col>16</xdr:col>
      <xdr:colOff>472440</xdr:colOff>
      <xdr:row>45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18</xdr:row>
      <xdr:rowOff>171450</xdr:rowOff>
    </xdr:from>
    <xdr:to>
      <xdr:col>9</xdr:col>
      <xdr:colOff>238125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topLeftCell="D16" zoomScale="125" zoomScaleNormal="125" workbookViewId="0">
      <selection activeCell="M10" sqref="M10:N10"/>
    </sheetView>
  </sheetViews>
  <sheetFormatPr defaultRowHeight="15" x14ac:dyDescent="0.25"/>
  <cols>
    <col min="1" max="1" width="18.7109375" customWidth="1"/>
    <col min="2" max="2" width="21.7109375" customWidth="1"/>
    <col min="3" max="3" width="32.5703125" customWidth="1"/>
    <col min="4" max="4" width="13.42578125" customWidth="1"/>
    <col min="5" max="5" width="4.28515625" customWidth="1"/>
    <col min="6" max="6" width="3.28515625" customWidth="1"/>
    <col min="7" max="7" width="2.7109375" customWidth="1"/>
    <col min="8" max="8" width="3.140625" customWidth="1"/>
    <col min="9" max="9" width="6.85546875" customWidth="1"/>
    <col min="10" max="10" width="2.85546875" customWidth="1"/>
    <col min="11" max="11" width="2.140625" customWidth="1"/>
    <col min="12" max="12" width="17" customWidth="1"/>
    <col min="13" max="13" width="18.7109375" customWidth="1"/>
    <col min="14" max="14" width="15" customWidth="1"/>
    <col min="15" max="15" width="11.42578125" customWidth="1"/>
    <col min="16" max="16" width="14" customWidth="1"/>
    <col min="17" max="17" width="9.140625" customWidth="1"/>
    <col min="18" max="18" width="13.42578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97</v>
      </c>
      <c r="F1" s="1" t="s">
        <v>107</v>
      </c>
      <c r="G1" s="1" t="s">
        <v>7</v>
      </c>
      <c r="H1" s="1" t="s">
        <v>8</v>
      </c>
      <c r="I1" s="1" t="s">
        <v>5</v>
      </c>
      <c r="J1" s="1" t="s">
        <v>106</v>
      </c>
      <c r="K1" s="1" t="s">
        <v>9</v>
      </c>
      <c r="M1" s="1" t="s">
        <v>97</v>
      </c>
      <c r="N1" s="27" t="s">
        <v>12</v>
      </c>
      <c r="O1" s="27"/>
      <c r="P1" s="27"/>
      <c r="Q1" s="27"/>
    </row>
    <row r="2" spans="1:17" x14ac:dyDescent="0.25">
      <c r="M2" t="s">
        <v>4</v>
      </c>
      <c r="N2" s="26" t="s">
        <v>13</v>
      </c>
      <c r="O2" s="26"/>
      <c r="P2" s="26"/>
      <c r="Q2" s="26"/>
    </row>
    <row r="3" spans="1:17" x14ac:dyDescent="0.25">
      <c r="A3" s="1" t="s">
        <v>17</v>
      </c>
      <c r="B3" s="1" t="s">
        <v>18</v>
      </c>
      <c r="M3" t="s">
        <v>5</v>
      </c>
      <c r="N3" s="26" t="s">
        <v>11</v>
      </c>
      <c r="O3" s="26"/>
      <c r="P3" s="26"/>
    </row>
    <row r="4" spans="1:17" x14ac:dyDescent="0.25">
      <c r="A4" t="s">
        <v>19</v>
      </c>
      <c r="B4" t="s">
        <v>20</v>
      </c>
      <c r="C4" t="s">
        <v>80</v>
      </c>
      <c r="D4">
        <v>3</v>
      </c>
      <c r="K4" s="22"/>
      <c r="M4" t="s">
        <v>6</v>
      </c>
      <c r="N4" s="26" t="s">
        <v>15</v>
      </c>
      <c r="O4" s="26"/>
      <c r="P4" s="26"/>
      <c r="Q4" s="26"/>
    </row>
    <row r="5" spans="1:17" x14ac:dyDescent="0.25">
      <c r="A5" t="s">
        <v>21</v>
      </c>
      <c r="B5" t="s">
        <v>22</v>
      </c>
      <c r="C5" t="s">
        <v>80</v>
      </c>
      <c r="D5">
        <v>10</v>
      </c>
      <c r="E5" s="14"/>
      <c r="M5" t="s">
        <v>7</v>
      </c>
      <c r="N5" s="26" t="s">
        <v>14</v>
      </c>
      <c r="O5" s="26"/>
      <c r="P5" s="26"/>
      <c r="Q5" s="26"/>
    </row>
    <row r="6" spans="1:17" x14ac:dyDescent="0.25">
      <c r="A6" t="s">
        <v>23</v>
      </c>
      <c r="B6" t="s">
        <v>24</v>
      </c>
      <c r="C6" t="s">
        <v>81</v>
      </c>
      <c r="D6">
        <v>2</v>
      </c>
      <c r="H6" s="20"/>
      <c r="M6" t="s">
        <v>8</v>
      </c>
      <c r="N6" s="26" t="s">
        <v>16</v>
      </c>
      <c r="O6" s="26"/>
      <c r="P6" s="26"/>
      <c r="Q6" s="26"/>
    </row>
    <row r="7" spans="1:17" x14ac:dyDescent="0.25">
      <c r="A7" s="1" t="s">
        <v>25</v>
      </c>
      <c r="B7" s="1" t="s">
        <v>26</v>
      </c>
      <c r="M7" t="s">
        <v>9</v>
      </c>
      <c r="N7" s="26" t="s">
        <v>10</v>
      </c>
      <c r="O7" s="26"/>
      <c r="P7" s="26"/>
      <c r="Q7" s="26"/>
    </row>
    <row r="8" spans="1:17" x14ac:dyDescent="0.25">
      <c r="A8" t="s">
        <v>27</v>
      </c>
      <c r="B8" t="s">
        <v>28</v>
      </c>
      <c r="C8" t="s">
        <v>83</v>
      </c>
      <c r="D8">
        <v>3</v>
      </c>
      <c r="F8" s="16"/>
    </row>
    <row r="9" spans="1:17" x14ac:dyDescent="0.25">
      <c r="A9" t="s">
        <v>29</v>
      </c>
      <c r="B9" t="s">
        <v>30</v>
      </c>
      <c r="C9" t="s">
        <v>84</v>
      </c>
      <c r="D9">
        <v>3</v>
      </c>
      <c r="G9" s="19"/>
      <c r="I9" s="19"/>
      <c r="J9" s="24"/>
    </row>
    <row r="10" spans="1:17" x14ac:dyDescent="0.25">
      <c r="A10" t="s">
        <v>31</v>
      </c>
      <c r="B10" t="s">
        <v>32</v>
      </c>
      <c r="C10" t="s">
        <v>85</v>
      </c>
      <c r="D10">
        <v>3</v>
      </c>
      <c r="I10" s="12"/>
      <c r="L10" s="4"/>
      <c r="M10" s="8" t="s">
        <v>197</v>
      </c>
      <c r="N10" s="8" t="s">
        <v>92</v>
      </c>
      <c r="O10" s="3" t="s">
        <v>94</v>
      </c>
      <c r="P10" s="3" t="s">
        <v>95</v>
      </c>
      <c r="Q10" s="4"/>
    </row>
    <row r="11" spans="1:17" x14ac:dyDescent="0.25">
      <c r="A11" t="s">
        <v>33</v>
      </c>
      <c r="B11" t="s">
        <v>34</v>
      </c>
      <c r="C11" t="s">
        <v>86</v>
      </c>
      <c r="D11">
        <v>3</v>
      </c>
      <c r="G11" s="18"/>
      <c r="L11" s="4" t="s">
        <v>97</v>
      </c>
      <c r="M11" s="4" t="s">
        <v>80</v>
      </c>
      <c r="N11" s="4">
        <f>SUM(D4,D5,D30)</f>
        <v>19</v>
      </c>
      <c r="O11" s="4">
        <v>20</v>
      </c>
      <c r="P11" s="4">
        <f>N11*O11</f>
        <v>380</v>
      </c>
      <c r="Q11" s="4">
        <f>N11</f>
        <v>19</v>
      </c>
    </row>
    <row r="12" spans="1:17" x14ac:dyDescent="0.25">
      <c r="A12" s="2" t="s">
        <v>35</v>
      </c>
      <c r="B12" t="s">
        <v>24</v>
      </c>
      <c r="C12" t="s">
        <v>81</v>
      </c>
      <c r="D12">
        <v>2</v>
      </c>
      <c r="L12" s="4" t="s">
        <v>97</v>
      </c>
      <c r="M12" s="4" t="s">
        <v>90</v>
      </c>
      <c r="N12" s="4">
        <f>SUM(D20:D25,D29)</f>
        <v>24</v>
      </c>
      <c r="O12" s="4">
        <v>30</v>
      </c>
      <c r="P12" s="4">
        <f t="shared" ref="P12:P18" si="0">N12*O12</f>
        <v>720</v>
      </c>
      <c r="Q12" s="4">
        <f>N12</f>
        <v>24</v>
      </c>
    </row>
    <row r="13" spans="1:17" x14ac:dyDescent="0.25">
      <c r="A13" s="1" t="s">
        <v>36</v>
      </c>
      <c r="B13" s="1" t="s">
        <v>37</v>
      </c>
      <c r="L13" s="4" t="s">
        <v>4</v>
      </c>
      <c r="M13" s="4" t="s">
        <v>83</v>
      </c>
      <c r="N13" s="4">
        <f>D8+SUM(D14:D15)+D29</f>
        <v>15</v>
      </c>
      <c r="O13" s="4">
        <v>25</v>
      </c>
      <c r="P13" s="4">
        <f t="shared" si="0"/>
        <v>375</v>
      </c>
      <c r="Q13" s="4">
        <f>N13+N14+N16+N15</f>
        <v>63</v>
      </c>
    </row>
    <row r="14" spans="1:17" x14ac:dyDescent="0.25">
      <c r="A14" t="s">
        <v>38</v>
      </c>
      <c r="B14" t="s">
        <v>39</v>
      </c>
      <c r="C14" t="s">
        <v>87</v>
      </c>
      <c r="D14">
        <v>3</v>
      </c>
      <c r="F14" s="16"/>
      <c r="G14" s="18"/>
      <c r="I14" s="12"/>
      <c r="L14" s="4" t="s">
        <v>101</v>
      </c>
      <c r="M14" s="4" t="s">
        <v>84</v>
      </c>
      <c r="N14" s="4">
        <f>D9+D14+SUM(D15,D16)+D17+D30</f>
        <v>22</v>
      </c>
      <c r="O14" s="4">
        <v>25</v>
      </c>
      <c r="P14" s="4">
        <f t="shared" si="0"/>
        <v>550</v>
      </c>
      <c r="Q14" s="4"/>
    </row>
    <row r="15" spans="1:17" x14ac:dyDescent="0.25">
      <c r="A15" t="s">
        <v>40</v>
      </c>
      <c r="B15" t="s">
        <v>41</v>
      </c>
      <c r="C15" t="s">
        <v>87</v>
      </c>
      <c r="D15">
        <v>3</v>
      </c>
      <c r="F15" s="16"/>
      <c r="G15" s="18"/>
      <c r="I15" s="12"/>
      <c r="L15" s="4" t="s">
        <v>102</v>
      </c>
      <c r="M15" s="4" t="s">
        <v>85</v>
      </c>
      <c r="N15" s="4">
        <f>D10+D14+D15+D16+D17</f>
        <v>16</v>
      </c>
      <c r="O15" s="4">
        <v>25</v>
      </c>
      <c r="P15" s="4">
        <f t="shared" si="0"/>
        <v>400</v>
      </c>
      <c r="Q15" s="4"/>
    </row>
    <row r="16" spans="1:17" x14ac:dyDescent="0.25">
      <c r="A16" t="s">
        <v>42</v>
      </c>
      <c r="B16" t="s">
        <v>43</v>
      </c>
      <c r="C16" t="s">
        <v>88</v>
      </c>
      <c r="D16">
        <v>5</v>
      </c>
      <c r="F16" s="16"/>
      <c r="G16" s="18"/>
      <c r="J16" s="24"/>
      <c r="L16" s="4" t="s">
        <v>103</v>
      </c>
      <c r="M16" s="4" t="s">
        <v>86</v>
      </c>
      <c r="N16" s="4">
        <f>D11+D17+D16</f>
        <v>10</v>
      </c>
      <c r="O16" s="4">
        <v>25</v>
      </c>
      <c r="P16" s="4">
        <f t="shared" si="0"/>
        <v>250</v>
      </c>
      <c r="Q16" s="4"/>
    </row>
    <row r="17" spans="1:19" x14ac:dyDescent="0.25">
      <c r="A17" t="s">
        <v>44</v>
      </c>
      <c r="B17" t="s">
        <v>45</v>
      </c>
      <c r="C17" t="s">
        <v>88</v>
      </c>
      <c r="D17">
        <v>2</v>
      </c>
      <c r="G17" s="19"/>
      <c r="I17" s="12"/>
      <c r="J17" s="24"/>
      <c r="L17" s="4" t="s">
        <v>104</v>
      </c>
      <c r="M17" s="4" t="s">
        <v>81</v>
      </c>
      <c r="N17" s="4">
        <f>D6+D12+D18+D26+D27+D31+D32</f>
        <v>16</v>
      </c>
      <c r="O17" s="4">
        <v>15</v>
      </c>
      <c r="P17" s="4">
        <f t="shared" si="0"/>
        <v>240</v>
      </c>
      <c r="Q17" s="4">
        <f>N17+N18</f>
        <v>31</v>
      </c>
    </row>
    <row r="18" spans="1:19" x14ac:dyDescent="0.25">
      <c r="A18" t="s">
        <v>46</v>
      </c>
      <c r="B18" t="s">
        <v>24</v>
      </c>
      <c r="C18" t="s">
        <v>89</v>
      </c>
      <c r="D18">
        <v>3</v>
      </c>
      <c r="H18" s="20"/>
      <c r="K18" s="22"/>
      <c r="L18" s="4" t="s">
        <v>97</v>
      </c>
      <c r="M18" s="4" t="s">
        <v>91</v>
      </c>
      <c r="N18" s="4">
        <f>D35+D32+D27+D18+D30</f>
        <v>15</v>
      </c>
      <c r="O18" s="4">
        <v>15</v>
      </c>
      <c r="P18" s="4">
        <f t="shared" si="0"/>
        <v>225</v>
      </c>
      <c r="Q18" s="4"/>
    </row>
    <row r="19" spans="1:19" x14ac:dyDescent="0.25">
      <c r="A19" s="1" t="s">
        <v>47</v>
      </c>
      <c r="B19" s="1" t="s">
        <v>48</v>
      </c>
      <c r="L19" s="4"/>
      <c r="M19" s="4"/>
      <c r="N19" s="4">
        <f>SUM(N11:N18)</f>
        <v>137</v>
      </c>
      <c r="O19" s="4"/>
      <c r="P19" s="4"/>
      <c r="Q19" s="4"/>
    </row>
    <row r="20" spans="1:19" x14ac:dyDescent="0.25">
      <c r="A20" t="s">
        <v>49</v>
      </c>
      <c r="B20" t="s">
        <v>50</v>
      </c>
      <c r="C20" t="s">
        <v>90</v>
      </c>
      <c r="D20">
        <v>3</v>
      </c>
      <c r="E20" s="14"/>
      <c r="L20" s="7"/>
      <c r="M20" s="7"/>
      <c r="N20" s="7"/>
      <c r="O20" s="7"/>
      <c r="P20" s="7">
        <f>SUM(P11:P18)</f>
        <v>3140</v>
      </c>
      <c r="Q20" s="7" t="s">
        <v>96</v>
      </c>
      <c r="R20" s="7"/>
      <c r="S20" s="7"/>
    </row>
    <row r="21" spans="1:19" x14ac:dyDescent="0.25">
      <c r="A21" t="s">
        <v>51</v>
      </c>
      <c r="B21" t="s">
        <v>52</v>
      </c>
      <c r="C21" t="s">
        <v>90</v>
      </c>
      <c r="D21">
        <v>4</v>
      </c>
      <c r="E21" s="14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t="s">
        <v>53</v>
      </c>
      <c r="B22" t="s">
        <v>54</v>
      </c>
      <c r="C22" t="s">
        <v>90</v>
      </c>
      <c r="D22">
        <v>4</v>
      </c>
      <c r="H22" s="20"/>
      <c r="L22" s="7"/>
      <c r="M22" s="7"/>
      <c r="N22" s="6" t="s">
        <v>98</v>
      </c>
      <c r="O22" s="6" t="s">
        <v>99</v>
      </c>
      <c r="P22" s="6" t="s">
        <v>82</v>
      </c>
      <c r="Q22" s="6" t="s">
        <v>100</v>
      </c>
      <c r="R22" s="6" t="s">
        <v>105</v>
      </c>
      <c r="S22" s="6"/>
    </row>
    <row r="23" spans="1:19" x14ac:dyDescent="0.25">
      <c r="A23" t="s">
        <v>55</v>
      </c>
      <c r="B23" t="s">
        <v>56</v>
      </c>
      <c r="C23" t="s">
        <v>90</v>
      </c>
      <c r="D23">
        <v>3</v>
      </c>
      <c r="H23" s="20"/>
      <c r="L23" s="25" t="s">
        <v>108</v>
      </c>
      <c r="M23" s="13" t="s">
        <v>97</v>
      </c>
      <c r="N23" s="6">
        <v>8</v>
      </c>
      <c r="O23" s="6">
        <v>10</v>
      </c>
      <c r="P23" s="6"/>
      <c r="Q23" s="6">
        <v>2</v>
      </c>
      <c r="R23" s="6">
        <f>N23+O23+P23+Q23</f>
        <v>20</v>
      </c>
      <c r="S23" s="6"/>
    </row>
    <row r="24" spans="1:19" x14ac:dyDescent="0.25">
      <c r="A24" t="s">
        <v>57</v>
      </c>
      <c r="B24" t="s">
        <v>58</v>
      </c>
      <c r="C24" t="s">
        <v>90</v>
      </c>
      <c r="D24">
        <v>2</v>
      </c>
      <c r="K24" s="22"/>
      <c r="L24" s="25" t="s">
        <v>108</v>
      </c>
      <c r="M24" s="15" t="s">
        <v>4</v>
      </c>
      <c r="N24" s="6"/>
      <c r="O24" s="6"/>
      <c r="P24" s="6">
        <f>N13</f>
        <v>15</v>
      </c>
      <c r="Q24" s="6">
        <v>4</v>
      </c>
      <c r="R24" s="6">
        <f t="shared" ref="R24:R28" si="1">N24+O24+P24+Q24</f>
        <v>19</v>
      </c>
      <c r="S24" s="6"/>
    </row>
    <row r="25" spans="1:19" x14ac:dyDescent="0.25">
      <c r="A25" t="s">
        <v>59</v>
      </c>
      <c r="B25" t="s">
        <v>60</v>
      </c>
      <c r="C25" t="s">
        <v>90</v>
      </c>
      <c r="D25">
        <v>2</v>
      </c>
      <c r="H25" t="s">
        <v>108</v>
      </c>
      <c r="K25" s="19"/>
      <c r="L25" s="25" t="s">
        <v>110</v>
      </c>
      <c r="M25" s="11" t="s">
        <v>5</v>
      </c>
      <c r="N25" s="6"/>
      <c r="O25" s="6">
        <v>7</v>
      </c>
      <c r="P25" s="6">
        <v>14</v>
      </c>
      <c r="Q25" s="6"/>
      <c r="R25" s="6">
        <f>N25+O25+P25+Q25</f>
        <v>21</v>
      </c>
      <c r="S25" s="6"/>
    </row>
    <row r="26" spans="1:19" x14ac:dyDescent="0.25">
      <c r="A26" t="s">
        <v>61</v>
      </c>
      <c r="B26" t="s">
        <v>62</v>
      </c>
      <c r="C26" t="s">
        <v>81</v>
      </c>
      <c r="D26">
        <v>2</v>
      </c>
      <c r="F26" s="16"/>
      <c r="L26" s="25" t="s">
        <v>108</v>
      </c>
      <c r="M26" s="23" t="s">
        <v>106</v>
      </c>
      <c r="N26" s="6"/>
      <c r="O26" s="6"/>
      <c r="P26" s="6">
        <f>N15</f>
        <v>16</v>
      </c>
      <c r="Q26" s="6">
        <v>2</v>
      </c>
      <c r="R26" s="6">
        <f>N26+O26+P26+Q26</f>
        <v>18</v>
      </c>
      <c r="S26" s="6"/>
    </row>
    <row r="27" spans="1:19" x14ac:dyDescent="0.25">
      <c r="A27" t="s">
        <v>63</v>
      </c>
      <c r="B27" t="s">
        <v>24</v>
      </c>
      <c r="C27" t="s">
        <v>89</v>
      </c>
      <c r="D27">
        <v>2</v>
      </c>
      <c r="F27" s="16"/>
      <c r="J27" s="24"/>
      <c r="L27" s="25" t="s">
        <v>109</v>
      </c>
      <c r="M27" s="17" t="s">
        <v>7</v>
      </c>
      <c r="N27" s="6"/>
      <c r="O27" s="6"/>
      <c r="P27" s="6">
        <v>18</v>
      </c>
      <c r="Q27" s="6">
        <v>3</v>
      </c>
      <c r="R27" s="6">
        <f>N27+O27+P27+Q27</f>
        <v>21</v>
      </c>
      <c r="S27" s="6"/>
    </row>
    <row r="28" spans="1:19" x14ac:dyDescent="0.25">
      <c r="A28" s="1" t="s">
        <v>64</v>
      </c>
      <c r="B28" s="1" t="s">
        <v>65</v>
      </c>
      <c r="L28" s="25" t="s">
        <v>108</v>
      </c>
      <c r="M28" s="10" t="s">
        <v>8</v>
      </c>
      <c r="N28" s="6">
        <v>8</v>
      </c>
      <c r="O28" s="6"/>
      <c r="P28" s="6"/>
      <c r="Q28" s="6">
        <v>10</v>
      </c>
      <c r="R28" s="6">
        <f t="shared" si="1"/>
        <v>18</v>
      </c>
      <c r="S28" s="6"/>
    </row>
    <row r="29" spans="1:19" x14ac:dyDescent="0.25">
      <c r="A29" t="s">
        <v>66</v>
      </c>
      <c r="B29" t="s">
        <v>67</v>
      </c>
      <c r="C29" t="s">
        <v>93</v>
      </c>
      <c r="D29">
        <v>6</v>
      </c>
      <c r="G29" s="18"/>
      <c r="J29" s="19"/>
      <c r="K29" s="22"/>
      <c r="L29" s="25" t="s">
        <v>108</v>
      </c>
      <c r="M29" s="21" t="s">
        <v>9</v>
      </c>
      <c r="N29" s="6">
        <v>8</v>
      </c>
      <c r="O29" s="6">
        <v>2</v>
      </c>
      <c r="P29" s="6"/>
      <c r="Q29" s="6">
        <v>10</v>
      </c>
      <c r="R29" s="6">
        <f>N29+O29+P29+Q29</f>
        <v>20</v>
      </c>
      <c r="S29" s="6"/>
    </row>
    <row r="30" spans="1:19" x14ac:dyDescent="0.25">
      <c r="A30" t="s">
        <v>68</v>
      </c>
      <c r="B30" t="s">
        <v>69</v>
      </c>
      <c r="C30" s="4" t="s">
        <v>111</v>
      </c>
      <c r="D30">
        <v>6</v>
      </c>
      <c r="I30" s="12"/>
      <c r="J30" s="24"/>
      <c r="K30" s="22"/>
      <c r="L30" s="7"/>
      <c r="M30" s="7"/>
      <c r="N30" s="5">
        <f>SUM(N23:N29)</f>
        <v>24</v>
      </c>
      <c r="O30" s="5">
        <f t="shared" ref="O30:Q30" si="2">SUM(O23:O29)</f>
        <v>19</v>
      </c>
      <c r="P30" s="5">
        <f t="shared" si="2"/>
        <v>63</v>
      </c>
      <c r="Q30" s="5">
        <f t="shared" si="2"/>
        <v>31</v>
      </c>
      <c r="R30" s="5">
        <f>SUM(R23:R29)</f>
        <v>137</v>
      </c>
      <c r="S30" s="6"/>
    </row>
    <row r="31" spans="1:19" x14ac:dyDescent="0.25">
      <c r="A31" t="s">
        <v>70</v>
      </c>
      <c r="B31" t="s">
        <v>71</v>
      </c>
      <c r="C31" t="s">
        <v>81</v>
      </c>
      <c r="D31">
        <v>3</v>
      </c>
      <c r="H31" s="20"/>
      <c r="N31" s="6"/>
      <c r="O31" s="6"/>
      <c r="P31" s="6"/>
      <c r="Q31" s="6"/>
      <c r="R31" s="6"/>
      <c r="S31" s="6"/>
    </row>
    <row r="32" spans="1:19" x14ac:dyDescent="0.25">
      <c r="A32" t="s">
        <v>72</v>
      </c>
      <c r="B32" t="s">
        <v>24</v>
      </c>
      <c r="C32" t="s">
        <v>89</v>
      </c>
      <c r="D32">
        <v>2</v>
      </c>
      <c r="G32" s="18"/>
      <c r="H32" s="20"/>
    </row>
    <row r="33" spans="1:5" x14ac:dyDescent="0.25">
      <c r="A33" s="1" t="s">
        <v>73</v>
      </c>
      <c r="B33" s="1" t="s">
        <v>74</v>
      </c>
    </row>
    <row r="34" spans="1:5" x14ac:dyDescent="0.25">
      <c r="A34" t="s">
        <v>75</v>
      </c>
      <c r="B34" t="s">
        <v>76</v>
      </c>
    </row>
    <row r="35" spans="1:5" x14ac:dyDescent="0.25">
      <c r="A35" t="s">
        <v>77</v>
      </c>
      <c r="B35" t="s">
        <v>24</v>
      </c>
      <c r="C35" t="s">
        <v>91</v>
      </c>
      <c r="D35">
        <v>2</v>
      </c>
      <c r="E35" s="14"/>
    </row>
    <row r="36" spans="1:5" x14ac:dyDescent="0.25">
      <c r="A36" s="1" t="s">
        <v>78</v>
      </c>
      <c r="B36" s="1" t="s">
        <v>79</v>
      </c>
    </row>
  </sheetData>
  <mergeCells count="7">
    <mergeCell ref="N6:Q6"/>
    <mergeCell ref="N7:Q7"/>
    <mergeCell ref="N1:Q1"/>
    <mergeCell ref="N2:Q2"/>
    <mergeCell ref="N3:P3"/>
    <mergeCell ref="N4:Q4"/>
    <mergeCell ref="N5:Q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4" workbookViewId="0">
      <selection activeCell="R17" sqref="R17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0.285156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1" t="s">
        <v>0</v>
      </c>
      <c r="B1" s="31" t="s">
        <v>1</v>
      </c>
      <c r="C1" s="1" t="s">
        <v>2</v>
      </c>
      <c r="D1" s="1" t="s">
        <v>3</v>
      </c>
      <c r="E1" s="1" t="s">
        <v>97</v>
      </c>
      <c r="F1" s="1" t="s">
        <v>107</v>
      </c>
      <c r="G1" s="1" t="s">
        <v>7</v>
      </c>
      <c r="H1" s="1" t="s">
        <v>8</v>
      </c>
      <c r="I1" s="1" t="s">
        <v>5</v>
      </c>
      <c r="J1" s="1" t="s">
        <v>106</v>
      </c>
      <c r="K1" s="1" t="s">
        <v>9</v>
      </c>
    </row>
    <row r="2" spans="1:17" x14ac:dyDescent="0.25">
      <c r="A2" s="29" t="s">
        <v>112</v>
      </c>
      <c r="B2" s="29" t="s">
        <v>37</v>
      </c>
    </row>
    <row r="3" spans="1:17" x14ac:dyDescent="0.25">
      <c r="A3" s="30" t="s">
        <v>113</v>
      </c>
      <c r="B3" s="30" t="s">
        <v>114</v>
      </c>
      <c r="C3" t="s">
        <v>130</v>
      </c>
      <c r="D3">
        <v>5</v>
      </c>
      <c r="E3" s="14"/>
      <c r="F3" s="16"/>
      <c r="H3" s="20"/>
      <c r="I3" s="12"/>
      <c r="K3" s="22"/>
      <c r="M3" s="8" t="s">
        <v>197</v>
      </c>
      <c r="N3" s="8" t="s">
        <v>92</v>
      </c>
      <c r="O3" s="8" t="s">
        <v>94</v>
      </c>
      <c r="P3" s="8" t="s">
        <v>95</v>
      </c>
      <c r="Q3" s="9"/>
    </row>
    <row r="4" spans="1:17" x14ac:dyDescent="0.25">
      <c r="A4" s="30" t="s">
        <v>115</v>
      </c>
      <c r="B4" s="30" t="s">
        <v>24</v>
      </c>
      <c r="C4" t="s">
        <v>138</v>
      </c>
      <c r="D4">
        <v>2</v>
      </c>
      <c r="G4" s="18"/>
      <c r="M4" s="9" t="s">
        <v>80</v>
      </c>
      <c r="N4" s="9">
        <v>2</v>
      </c>
      <c r="O4" s="9">
        <v>20</v>
      </c>
      <c r="P4" s="9">
        <f>N4*O4</f>
        <v>40</v>
      </c>
      <c r="Q4" s="9">
        <f>N4</f>
        <v>2</v>
      </c>
    </row>
    <row r="5" spans="1:17" x14ac:dyDescent="0.25">
      <c r="A5" s="29" t="s">
        <v>116</v>
      </c>
      <c r="B5" s="29" t="s">
        <v>18</v>
      </c>
      <c r="M5" s="9" t="s">
        <v>90</v>
      </c>
      <c r="N5" s="9">
        <v>3</v>
      </c>
      <c r="O5" s="9">
        <v>30</v>
      </c>
      <c r="P5" s="9">
        <f>N5*O5</f>
        <v>90</v>
      </c>
      <c r="Q5" s="9">
        <f>N5</f>
        <v>3</v>
      </c>
    </row>
    <row r="6" spans="1:17" x14ac:dyDescent="0.25">
      <c r="A6" s="30" t="s">
        <v>117</v>
      </c>
      <c r="B6" s="30" t="s">
        <v>114</v>
      </c>
      <c r="C6" t="s">
        <v>131</v>
      </c>
      <c r="D6">
        <v>2</v>
      </c>
      <c r="G6" s="18"/>
      <c r="M6" s="9" t="s">
        <v>83</v>
      </c>
      <c r="N6" s="9">
        <v>5</v>
      </c>
      <c r="O6" s="9">
        <v>25</v>
      </c>
      <c r="P6" s="9">
        <f t="shared" ref="P5:P11" si="0">N6*O6</f>
        <v>125</v>
      </c>
      <c r="Q6" s="9">
        <f>SUM(N6:N11)</f>
        <v>28</v>
      </c>
    </row>
    <row r="7" spans="1:17" x14ac:dyDescent="0.25">
      <c r="A7" s="30" t="s">
        <v>118</v>
      </c>
      <c r="B7" s="30" t="s">
        <v>24</v>
      </c>
      <c r="C7" t="s">
        <v>137</v>
      </c>
      <c r="D7">
        <v>1</v>
      </c>
      <c r="E7" s="14"/>
      <c r="M7" s="9" t="s">
        <v>84</v>
      </c>
      <c r="N7" s="9">
        <v>5</v>
      </c>
      <c r="O7" s="9">
        <v>25</v>
      </c>
      <c r="P7" s="9">
        <f t="shared" si="0"/>
        <v>125</v>
      </c>
      <c r="Q7" s="9"/>
    </row>
    <row r="8" spans="1:17" x14ac:dyDescent="0.25">
      <c r="A8" s="29" t="s">
        <v>119</v>
      </c>
      <c r="B8" s="29" t="s">
        <v>48</v>
      </c>
      <c r="M8" s="9" t="s">
        <v>85</v>
      </c>
      <c r="N8" s="9">
        <v>5</v>
      </c>
      <c r="O8" s="9">
        <v>25</v>
      </c>
      <c r="P8" s="9">
        <f t="shared" si="0"/>
        <v>125</v>
      </c>
      <c r="Q8" s="9"/>
    </row>
    <row r="9" spans="1:17" x14ac:dyDescent="0.25">
      <c r="A9" s="30" t="s">
        <v>120</v>
      </c>
      <c r="B9" s="30" t="s">
        <v>62</v>
      </c>
      <c r="C9" t="s">
        <v>90</v>
      </c>
      <c r="D9">
        <v>3</v>
      </c>
      <c r="J9" s="24"/>
      <c r="M9" s="9" t="s">
        <v>86</v>
      </c>
      <c r="N9" s="9">
        <v>5</v>
      </c>
      <c r="O9" s="9">
        <v>25</v>
      </c>
      <c r="P9" s="9">
        <f t="shared" si="0"/>
        <v>125</v>
      </c>
      <c r="Q9" s="9"/>
    </row>
    <row r="10" spans="1:17" x14ac:dyDescent="0.25">
      <c r="A10" s="30" t="s">
        <v>121</v>
      </c>
      <c r="B10" s="30" t="s">
        <v>24</v>
      </c>
      <c r="C10" t="s">
        <v>135</v>
      </c>
      <c r="D10">
        <v>1</v>
      </c>
      <c r="G10" s="18"/>
      <c r="M10" s="9" t="s">
        <v>134</v>
      </c>
      <c r="N10" s="9">
        <v>5</v>
      </c>
      <c r="O10" s="9">
        <v>25</v>
      </c>
      <c r="P10" s="9">
        <f>N10*O10</f>
        <v>125</v>
      </c>
      <c r="Q10" s="9"/>
    </row>
    <row r="11" spans="1:17" x14ac:dyDescent="0.25">
      <c r="A11" s="29" t="s">
        <v>122</v>
      </c>
      <c r="B11" s="29" t="s">
        <v>65</v>
      </c>
      <c r="M11" s="9" t="s">
        <v>133</v>
      </c>
      <c r="N11" s="9">
        <v>3</v>
      </c>
      <c r="O11" s="9">
        <v>25</v>
      </c>
      <c r="P11" s="9">
        <f>N11*O11</f>
        <v>75</v>
      </c>
      <c r="Q11" s="9"/>
    </row>
    <row r="12" spans="1:17" x14ac:dyDescent="0.25">
      <c r="A12" s="30" t="s">
        <v>123</v>
      </c>
      <c r="B12" s="30" t="s">
        <v>114</v>
      </c>
      <c r="C12" t="s">
        <v>82</v>
      </c>
      <c r="D12">
        <v>3</v>
      </c>
      <c r="I12" s="19"/>
      <c r="J12" s="24"/>
      <c r="M12" s="9" t="s">
        <v>81</v>
      </c>
      <c r="N12" s="9">
        <v>4</v>
      </c>
      <c r="O12" s="9">
        <v>15</v>
      </c>
      <c r="P12" s="9">
        <f>N12*O12</f>
        <v>60</v>
      </c>
      <c r="Q12" s="9">
        <v>6</v>
      </c>
    </row>
    <row r="13" spans="1:17" x14ac:dyDescent="0.25">
      <c r="A13" s="30" t="s">
        <v>124</v>
      </c>
      <c r="B13" s="30" t="s">
        <v>24</v>
      </c>
      <c r="C13" t="s">
        <v>135</v>
      </c>
      <c r="D13">
        <v>1</v>
      </c>
      <c r="K13" s="22"/>
      <c r="M13" s="9" t="s">
        <v>91</v>
      </c>
      <c r="N13" s="9">
        <v>2</v>
      </c>
      <c r="O13" s="9">
        <v>15</v>
      </c>
      <c r="P13" s="9">
        <f t="shared" ref="P12:P13" si="1">N13*O13</f>
        <v>30</v>
      </c>
      <c r="Q13" s="7"/>
    </row>
    <row r="14" spans="1:17" x14ac:dyDescent="0.25">
      <c r="A14" s="29" t="s">
        <v>125</v>
      </c>
      <c r="B14" s="29" t="s">
        <v>74</v>
      </c>
    </row>
    <row r="15" spans="1:17" x14ac:dyDescent="0.25">
      <c r="A15" s="30" t="s">
        <v>126</v>
      </c>
      <c r="B15" s="30" t="s">
        <v>114</v>
      </c>
      <c r="N15">
        <f>SUM(N4:N13)</f>
        <v>39</v>
      </c>
      <c r="P15" s="9">
        <f>SUM(P4:P13)</f>
        <v>920</v>
      </c>
      <c r="Q15" t="s">
        <v>96</v>
      </c>
    </row>
    <row r="16" spans="1:17" x14ac:dyDescent="0.25">
      <c r="A16" s="30" t="s">
        <v>127</v>
      </c>
      <c r="B16" s="30" t="s">
        <v>24</v>
      </c>
      <c r="C16" t="s">
        <v>136</v>
      </c>
      <c r="D16">
        <v>1</v>
      </c>
      <c r="G16" s="18"/>
    </row>
    <row r="17" spans="1:17" x14ac:dyDescent="0.25">
      <c r="A17" s="30" t="s">
        <v>128</v>
      </c>
      <c r="B17" s="30" t="s">
        <v>129</v>
      </c>
    </row>
    <row r="18" spans="1:17" x14ac:dyDescent="0.25">
      <c r="A18" s="1"/>
      <c r="L18" s="7"/>
      <c r="M18" s="9" t="s">
        <v>98</v>
      </c>
      <c r="N18" s="9" t="s">
        <v>99</v>
      </c>
      <c r="O18" s="9" t="s">
        <v>82</v>
      </c>
      <c r="P18" s="9" t="s">
        <v>100</v>
      </c>
      <c r="Q18" s="9" t="s">
        <v>105</v>
      </c>
    </row>
    <row r="19" spans="1:17" x14ac:dyDescent="0.25">
      <c r="L19" s="13" t="s">
        <v>97</v>
      </c>
      <c r="M19" s="9"/>
      <c r="N19" s="9"/>
      <c r="O19" s="9">
        <v>5</v>
      </c>
      <c r="P19" s="9">
        <v>1</v>
      </c>
      <c r="Q19" s="9">
        <f>SUM(M19:P19)</f>
        <v>6</v>
      </c>
    </row>
    <row r="20" spans="1:17" x14ac:dyDescent="0.25">
      <c r="L20" s="15" t="s">
        <v>4</v>
      </c>
      <c r="M20" s="9"/>
      <c r="N20" s="9"/>
      <c r="O20" s="9">
        <v>5</v>
      </c>
      <c r="P20" s="9"/>
      <c r="Q20" s="9">
        <f t="shared" ref="Q20:Q25" si="2">SUM(M20:P20)</f>
        <v>5</v>
      </c>
    </row>
    <row r="21" spans="1:17" x14ac:dyDescent="0.25">
      <c r="L21" s="11" t="s">
        <v>5</v>
      </c>
      <c r="M21" s="9"/>
      <c r="N21" s="9"/>
      <c r="O21" s="9">
        <v>5</v>
      </c>
      <c r="P21" s="9"/>
      <c r="Q21" s="9">
        <f t="shared" si="2"/>
        <v>5</v>
      </c>
    </row>
    <row r="22" spans="1:17" x14ac:dyDescent="0.25">
      <c r="L22" s="23" t="s">
        <v>106</v>
      </c>
      <c r="M22" s="9">
        <v>3</v>
      </c>
      <c r="N22" s="9"/>
      <c r="O22" s="9">
        <v>3</v>
      </c>
      <c r="P22" s="9"/>
      <c r="Q22" s="9">
        <f t="shared" si="2"/>
        <v>6</v>
      </c>
    </row>
    <row r="23" spans="1:17" x14ac:dyDescent="0.25">
      <c r="L23" s="17" t="s">
        <v>7</v>
      </c>
      <c r="M23" s="9"/>
      <c r="N23" s="9">
        <v>2</v>
      </c>
      <c r="O23" s="9"/>
      <c r="P23" s="9">
        <v>4</v>
      </c>
      <c r="Q23" s="9">
        <f t="shared" si="2"/>
        <v>6</v>
      </c>
    </row>
    <row r="24" spans="1:17" x14ac:dyDescent="0.25">
      <c r="L24" s="10" t="s">
        <v>8</v>
      </c>
      <c r="M24" s="9"/>
      <c r="N24" s="9"/>
      <c r="O24" s="9">
        <v>5</v>
      </c>
      <c r="P24" s="9"/>
      <c r="Q24" s="9">
        <f t="shared" si="2"/>
        <v>5</v>
      </c>
    </row>
    <row r="25" spans="1:17" x14ac:dyDescent="0.25">
      <c r="L25" s="21" t="s">
        <v>9</v>
      </c>
      <c r="M25" s="9"/>
      <c r="N25" s="9"/>
      <c r="O25" s="9">
        <v>5</v>
      </c>
      <c r="P25" s="9">
        <v>1</v>
      </c>
      <c r="Q25" s="9">
        <f t="shared" si="2"/>
        <v>6</v>
      </c>
    </row>
    <row r="26" spans="1:17" x14ac:dyDescent="0.25">
      <c r="L26" s="7"/>
      <c r="M26" s="8"/>
      <c r="N26" s="8"/>
      <c r="O26" s="8"/>
      <c r="P26" s="8"/>
      <c r="Q26" s="8"/>
    </row>
    <row r="27" spans="1:17" x14ac:dyDescent="0.25">
      <c r="A27" s="1"/>
      <c r="Q27" s="9"/>
    </row>
    <row r="29" spans="1:17" x14ac:dyDescent="0.25">
      <c r="B29" s="9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"/>
  <sheetViews>
    <sheetView tabSelected="1" topLeftCell="A7" workbookViewId="0">
      <selection activeCell="W23" sqref="W23"/>
    </sheetView>
  </sheetViews>
  <sheetFormatPr defaultRowHeight="15" x14ac:dyDescent="0.25"/>
  <cols>
    <col min="1" max="1" width="12.42578125" customWidth="1"/>
    <col min="2" max="2" width="24" customWidth="1"/>
    <col min="3" max="3" width="18.7109375" style="9" customWidth="1"/>
    <col min="4" max="4" width="12" style="9" customWidth="1"/>
    <col min="13" max="13" width="15" customWidth="1"/>
    <col min="14" max="14" width="11.85546875" customWidth="1"/>
    <col min="15" max="15" width="9.7109375" customWidth="1"/>
    <col min="16" max="16" width="11" customWidth="1"/>
    <col min="17" max="18" width="10.140625" customWidth="1"/>
  </cols>
  <sheetData>
    <row r="1" spans="1:19" x14ac:dyDescent="0.25">
      <c r="A1" s="31" t="s">
        <v>0</v>
      </c>
      <c r="B1" s="31" t="s">
        <v>1</v>
      </c>
      <c r="C1" s="8" t="s">
        <v>2</v>
      </c>
      <c r="D1" s="8" t="s">
        <v>3</v>
      </c>
      <c r="E1" s="1" t="s">
        <v>97</v>
      </c>
      <c r="F1" s="1" t="s">
        <v>107</v>
      </c>
      <c r="G1" s="1" t="s">
        <v>7</v>
      </c>
      <c r="H1" s="1" t="s">
        <v>8</v>
      </c>
      <c r="I1" s="1" t="s">
        <v>5</v>
      </c>
      <c r="J1" s="1" t="s">
        <v>106</v>
      </c>
      <c r="K1" s="1" t="s">
        <v>9</v>
      </c>
    </row>
    <row r="2" spans="1:19" x14ac:dyDescent="0.25">
      <c r="A2" s="29" t="s">
        <v>139</v>
      </c>
      <c r="B2" s="29" t="s">
        <v>18</v>
      </c>
      <c r="E2" s="19"/>
      <c r="F2" s="19"/>
      <c r="G2" s="19"/>
      <c r="H2" s="19"/>
      <c r="I2" s="19"/>
      <c r="J2" s="19"/>
      <c r="K2" s="19"/>
      <c r="M2" s="8" t="s">
        <v>197</v>
      </c>
      <c r="N2" s="8" t="s">
        <v>92</v>
      </c>
      <c r="O2" s="8" t="s">
        <v>94</v>
      </c>
      <c r="P2" s="8" t="s">
        <v>95</v>
      </c>
      <c r="Q2" s="9"/>
      <c r="R2" s="9"/>
    </row>
    <row r="3" spans="1:19" x14ac:dyDescent="0.25">
      <c r="A3" s="30" t="s">
        <v>140</v>
      </c>
      <c r="B3" s="30" t="s">
        <v>114</v>
      </c>
      <c r="C3" s="9" t="s">
        <v>131</v>
      </c>
      <c r="D3" s="9">
        <v>10</v>
      </c>
      <c r="E3" s="19"/>
      <c r="F3" s="19"/>
      <c r="G3" s="19"/>
      <c r="H3" s="19"/>
      <c r="I3" s="19"/>
      <c r="J3" s="24"/>
      <c r="K3" s="19"/>
      <c r="M3" s="9" t="s">
        <v>80</v>
      </c>
      <c r="N3" s="9">
        <v>12</v>
      </c>
      <c r="O3" s="9">
        <v>20</v>
      </c>
      <c r="P3" s="9">
        <f>N3*O3</f>
        <v>240</v>
      </c>
      <c r="Q3" s="9"/>
      <c r="R3" s="9"/>
    </row>
    <row r="4" spans="1:19" x14ac:dyDescent="0.25">
      <c r="A4" s="30" t="s">
        <v>141</v>
      </c>
      <c r="B4" s="30" t="s">
        <v>24</v>
      </c>
      <c r="C4" s="9" t="s">
        <v>135</v>
      </c>
      <c r="D4" s="9">
        <v>5</v>
      </c>
      <c r="E4" s="19"/>
      <c r="F4" s="19"/>
      <c r="G4" s="19"/>
      <c r="H4" s="20"/>
      <c r="I4" s="19"/>
      <c r="J4" s="19"/>
      <c r="K4" s="19"/>
      <c r="M4" s="9" t="s">
        <v>90</v>
      </c>
      <c r="N4" s="9">
        <v>11</v>
      </c>
      <c r="O4" s="9">
        <v>30</v>
      </c>
      <c r="P4" s="9">
        <f>N4*O4</f>
        <v>330</v>
      </c>
      <c r="Q4" s="9"/>
      <c r="R4" s="9"/>
    </row>
    <row r="5" spans="1:19" x14ac:dyDescent="0.25">
      <c r="A5" s="29" t="s">
        <v>142</v>
      </c>
      <c r="B5" s="29" t="s">
        <v>48</v>
      </c>
      <c r="E5" s="19"/>
      <c r="F5" s="19"/>
      <c r="G5" s="19"/>
      <c r="H5" s="19"/>
      <c r="I5" s="19"/>
      <c r="J5" s="19"/>
      <c r="K5" s="19"/>
      <c r="M5" s="9" t="s">
        <v>199</v>
      </c>
      <c r="N5" s="9">
        <v>28</v>
      </c>
      <c r="O5" s="9">
        <v>25</v>
      </c>
      <c r="P5" s="9">
        <f t="shared" ref="P5:P6" si="0">N5*O5</f>
        <v>700</v>
      </c>
      <c r="Q5" s="9"/>
      <c r="R5" s="9"/>
    </row>
    <row r="6" spans="1:19" x14ac:dyDescent="0.25">
      <c r="A6" s="29" t="s">
        <v>143</v>
      </c>
      <c r="B6" s="29" t="s">
        <v>114</v>
      </c>
      <c r="E6" s="19"/>
      <c r="F6" s="19"/>
      <c r="G6" s="19"/>
      <c r="H6" s="19"/>
      <c r="I6" s="19"/>
      <c r="J6" s="19"/>
      <c r="K6" s="19"/>
      <c r="M6" s="9" t="s">
        <v>135</v>
      </c>
      <c r="N6" s="9">
        <v>46</v>
      </c>
      <c r="O6" s="9">
        <v>15</v>
      </c>
      <c r="P6" s="9">
        <f t="shared" si="0"/>
        <v>690</v>
      </c>
      <c r="Q6" s="9"/>
      <c r="R6" s="9"/>
    </row>
    <row r="7" spans="1:19" x14ac:dyDescent="0.25">
      <c r="A7" s="30" t="s">
        <v>144</v>
      </c>
      <c r="B7" s="30" t="s">
        <v>145</v>
      </c>
      <c r="C7" s="9" t="s">
        <v>90</v>
      </c>
      <c r="D7" s="9">
        <v>6</v>
      </c>
      <c r="E7" s="19"/>
      <c r="F7" s="16"/>
      <c r="G7" s="19"/>
      <c r="H7" s="19"/>
      <c r="I7" s="19"/>
      <c r="J7" s="19"/>
      <c r="K7" s="19"/>
      <c r="M7" s="9" t="s">
        <v>198</v>
      </c>
      <c r="N7" s="9">
        <v>217</v>
      </c>
      <c r="O7" s="9">
        <v>22</v>
      </c>
      <c r="P7" s="9">
        <f>N7*O7</f>
        <v>4774</v>
      </c>
      <c r="Q7" s="9"/>
      <c r="R7" s="9"/>
    </row>
    <row r="8" spans="1:19" x14ac:dyDescent="0.25">
      <c r="A8" s="30" t="s">
        <v>146</v>
      </c>
      <c r="B8" s="30" t="s">
        <v>147</v>
      </c>
      <c r="C8" s="9" t="s">
        <v>90</v>
      </c>
      <c r="D8" s="9">
        <v>2</v>
      </c>
      <c r="E8" s="19"/>
      <c r="F8" s="16"/>
      <c r="G8" s="19"/>
      <c r="H8" s="19"/>
      <c r="I8" s="19"/>
      <c r="J8" s="19"/>
      <c r="K8" s="19"/>
      <c r="M8" s="9"/>
      <c r="N8" s="9">
        <f>SUM(N3:N7)</f>
        <v>314</v>
      </c>
      <c r="O8" s="9"/>
      <c r="P8" s="9">
        <f>SUM(P3:P7)</f>
        <v>6734</v>
      </c>
      <c r="Q8" s="9" t="s">
        <v>200</v>
      </c>
      <c r="R8" s="9"/>
    </row>
    <row r="9" spans="1:19" x14ac:dyDescent="0.25">
      <c r="A9" s="30" t="s">
        <v>148</v>
      </c>
      <c r="B9" s="30" t="s">
        <v>24</v>
      </c>
      <c r="C9" s="9" t="s">
        <v>135</v>
      </c>
      <c r="D9" s="9">
        <v>5</v>
      </c>
      <c r="E9" s="19"/>
      <c r="F9" s="19"/>
      <c r="G9" s="19"/>
      <c r="H9" s="19"/>
      <c r="I9" s="19"/>
      <c r="J9" s="24"/>
      <c r="K9" s="19"/>
      <c r="M9" s="9"/>
      <c r="N9" s="9"/>
      <c r="O9" s="9"/>
      <c r="P9" s="9"/>
      <c r="Q9" s="9"/>
      <c r="R9" s="9"/>
    </row>
    <row r="10" spans="1:19" x14ac:dyDescent="0.25">
      <c r="A10" s="29" t="s">
        <v>149</v>
      </c>
      <c r="B10" s="29" t="s">
        <v>37</v>
      </c>
      <c r="E10" s="19"/>
      <c r="F10" s="19"/>
      <c r="G10" s="19"/>
      <c r="H10" s="19"/>
      <c r="I10" s="19"/>
      <c r="J10" s="19"/>
      <c r="K10" s="19"/>
      <c r="M10" s="9"/>
      <c r="N10" s="9"/>
      <c r="O10" s="9"/>
      <c r="P10" s="9"/>
      <c r="Q10" s="9"/>
      <c r="R10" s="9"/>
    </row>
    <row r="11" spans="1:19" x14ac:dyDescent="0.25">
      <c r="A11" s="30" t="s">
        <v>150</v>
      </c>
      <c r="B11" s="30" t="s">
        <v>114</v>
      </c>
      <c r="C11" s="9" t="s">
        <v>82</v>
      </c>
      <c r="D11" s="9">
        <v>8</v>
      </c>
      <c r="E11" s="19"/>
      <c r="F11" s="19"/>
      <c r="G11" s="19"/>
      <c r="H11" s="19"/>
      <c r="I11" s="19"/>
      <c r="J11" s="24"/>
      <c r="K11" s="19"/>
      <c r="M11" s="9"/>
      <c r="N11" s="9"/>
      <c r="O11" s="9"/>
      <c r="P11" s="9"/>
      <c r="Q11" s="9"/>
      <c r="R11" s="9"/>
    </row>
    <row r="12" spans="1:19" x14ac:dyDescent="0.25">
      <c r="A12" s="30" t="s">
        <v>151</v>
      </c>
      <c r="B12" s="30" t="s">
        <v>24</v>
      </c>
      <c r="C12" s="9" t="s">
        <v>135</v>
      </c>
      <c r="D12" s="9">
        <v>3</v>
      </c>
      <c r="E12" s="19"/>
      <c r="F12" s="19"/>
      <c r="G12" s="18"/>
      <c r="H12" s="19"/>
      <c r="I12" s="19"/>
      <c r="J12" s="19"/>
      <c r="K12" s="19"/>
      <c r="M12" s="9"/>
      <c r="N12" s="9"/>
      <c r="O12" s="9"/>
      <c r="P12" s="9"/>
      <c r="Q12" s="7"/>
      <c r="R12" s="7"/>
    </row>
    <row r="13" spans="1:19" x14ac:dyDescent="0.25">
      <c r="A13" s="29" t="s">
        <v>152</v>
      </c>
      <c r="B13" s="29" t="s">
        <v>153</v>
      </c>
      <c r="E13" s="19"/>
      <c r="F13" s="19"/>
      <c r="G13" s="19"/>
      <c r="H13" s="19"/>
      <c r="I13" s="19"/>
      <c r="J13" s="19"/>
      <c r="K13" s="19"/>
      <c r="M13" s="7"/>
      <c r="N13" s="9" t="s">
        <v>98</v>
      </c>
      <c r="O13" s="9" t="s">
        <v>99</v>
      </c>
      <c r="P13" s="9" t="s">
        <v>82</v>
      </c>
      <c r="Q13" s="9" t="s">
        <v>100</v>
      </c>
      <c r="R13" s="9" t="s">
        <v>198</v>
      </c>
      <c r="S13" s="9" t="s">
        <v>105</v>
      </c>
    </row>
    <row r="14" spans="1:19" ht="30" x14ac:dyDescent="0.25">
      <c r="A14" s="30" t="s">
        <v>154</v>
      </c>
      <c r="B14" s="30" t="s">
        <v>155</v>
      </c>
      <c r="C14" s="33" t="s">
        <v>186</v>
      </c>
      <c r="D14" s="33" t="s">
        <v>188</v>
      </c>
      <c r="E14" s="14" t="s">
        <v>204</v>
      </c>
      <c r="F14" s="19"/>
      <c r="G14" s="18" t="s">
        <v>202</v>
      </c>
      <c r="H14" s="19"/>
      <c r="I14" s="19"/>
      <c r="J14" s="19"/>
      <c r="K14" s="19"/>
      <c r="M14" s="13" t="s">
        <v>97</v>
      </c>
      <c r="N14" s="9">
        <v>3</v>
      </c>
      <c r="O14" s="9"/>
      <c r="P14" s="9"/>
      <c r="Q14" s="9"/>
      <c r="R14" s="9">
        <v>52</v>
      </c>
      <c r="S14" s="9">
        <f>SUM(N14:R14)</f>
        <v>55</v>
      </c>
    </row>
    <row r="15" spans="1:19" ht="30" x14ac:dyDescent="0.25">
      <c r="A15" s="29" t="s">
        <v>156</v>
      </c>
      <c r="B15" s="29" t="s">
        <v>157</v>
      </c>
      <c r="D15" s="33"/>
      <c r="E15" s="19"/>
      <c r="F15" s="19"/>
      <c r="G15" s="19"/>
      <c r="H15" s="19"/>
      <c r="I15" s="19"/>
      <c r="J15" s="19"/>
      <c r="K15" s="19"/>
      <c r="M15" s="15" t="s">
        <v>4</v>
      </c>
      <c r="N15" s="9">
        <v>8</v>
      </c>
      <c r="O15" s="9"/>
      <c r="P15" s="9"/>
      <c r="Q15" s="9"/>
      <c r="R15" s="9">
        <v>35</v>
      </c>
      <c r="S15" s="9">
        <f t="shared" ref="S15:S19" si="1">SUM(N15:R15)</f>
        <v>43</v>
      </c>
    </row>
    <row r="16" spans="1:19" ht="30" x14ac:dyDescent="0.25">
      <c r="A16" s="30" t="s">
        <v>158</v>
      </c>
      <c r="B16" s="30" t="s">
        <v>159</v>
      </c>
      <c r="C16" s="9" t="s">
        <v>187</v>
      </c>
      <c r="D16" s="9">
        <v>6</v>
      </c>
      <c r="E16" s="14"/>
      <c r="F16" s="16"/>
      <c r="G16" s="19"/>
      <c r="H16" s="19"/>
      <c r="I16" s="12"/>
      <c r="J16" s="19"/>
      <c r="K16" s="22"/>
      <c r="M16" s="11" t="s">
        <v>5</v>
      </c>
      <c r="N16" s="9"/>
      <c r="O16" s="9"/>
      <c r="P16" s="9"/>
      <c r="Q16" s="9"/>
      <c r="R16" s="9">
        <v>52</v>
      </c>
      <c r="S16" s="9">
        <f>SUM(N16:R16)</f>
        <v>52</v>
      </c>
    </row>
    <row r="17" spans="1:19" x14ac:dyDescent="0.25">
      <c r="A17" s="30" t="s">
        <v>160</v>
      </c>
      <c r="B17" s="30" t="s">
        <v>161</v>
      </c>
      <c r="C17" s="9" t="s">
        <v>187</v>
      </c>
      <c r="D17" s="34">
        <v>14</v>
      </c>
      <c r="E17" s="38"/>
      <c r="F17" s="40"/>
      <c r="G17" s="37"/>
      <c r="H17" s="37"/>
      <c r="I17" s="41"/>
      <c r="J17" s="19"/>
      <c r="K17" s="22"/>
      <c r="M17" s="23" t="s">
        <v>106</v>
      </c>
      <c r="N17" s="9"/>
      <c r="O17" s="9">
        <v>10</v>
      </c>
      <c r="P17" s="9">
        <v>8</v>
      </c>
      <c r="Q17" s="9">
        <v>19</v>
      </c>
      <c r="R17" s="9"/>
      <c r="S17" s="9">
        <f t="shared" si="1"/>
        <v>37</v>
      </c>
    </row>
    <row r="18" spans="1:19" ht="30" x14ac:dyDescent="0.25">
      <c r="A18" s="30" t="s">
        <v>162</v>
      </c>
      <c r="B18" s="30" t="s">
        <v>163</v>
      </c>
      <c r="C18" s="9" t="s">
        <v>187</v>
      </c>
      <c r="D18" s="34">
        <v>12</v>
      </c>
      <c r="E18" s="38"/>
      <c r="F18" s="28"/>
      <c r="G18" s="42"/>
      <c r="H18" s="37"/>
      <c r="I18" s="41"/>
      <c r="J18" s="32"/>
      <c r="K18" s="22"/>
      <c r="M18" s="17" t="s">
        <v>7</v>
      </c>
      <c r="N18" s="9"/>
      <c r="O18" s="9">
        <v>2</v>
      </c>
      <c r="P18" s="9">
        <v>16</v>
      </c>
      <c r="Q18" s="9">
        <v>3</v>
      </c>
      <c r="R18" s="9">
        <v>24</v>
      </c>
      <c r="S18" s="9">
        <f>SUM(N18:R18)</f>
        <v>45</v>
      </c>
    </row>
    <row r="19" spans="1:19" x14ac:dyDescent="0.25">
      <c r="A19" s="30" t="s">
        <v>164</v>
      </c>
      <c r="B19" s="30" t="s">
        <v>165</v>
      </c>
      <c r="C19" s="9" t="s">
        <v>187</v>
      </c>
      <c r="D19" s="34">
        <v>12</v>
      </c>
      <c r="E19" s="38"/>
      <c r="F19" s="30"/>
      <c r="G19" s="42"/>
      <c r="H19" s="37"/>
      <c r="I19" s="41"/>
      <c r="K19" s="22"/>
      <c r="M19" s="10" t="s">
        <v>8</v>
      </c>
      <c r="N19" s="9"/>
      <c r="O19" s="9"/>
      <c r="P19" s="9">
        <v>4</v>
      </c>
      <c r="Q19" s="9">
        <v>19</v>
      </c>
      <c r="R19" s="9">
        <v>10</v>
      </c>
      <c r="S19" s="9">
        <f t="shared" si="1"/>
        <v>33</v>
      </c>
    </row>
    <row r="20" spans="1:19" x14ac:dyDescent="0.25">
      <c r="A20" s="29" t="s">
        <v>166</v>
      </c>
      <c r="B20" s="29" t="s">
        <v>167</v>
      </c>
      <c r="C20" s="34"/>
      <c r="D20" s="34"/>
      <c r="E20" s="30"/>
      <c r="F20" s="30"/>
      <c r="G20" s="28"/>
      <c r="M20" s="21" t="s">
        <v>9</v>
      </c>
      <c r="N20" s="9"/>
      <c r="O20" s="9"/>
      <c r="P20" s="9"/>
      <c r="Q20" s="9">
        <v>5</v>
      </c>
      <c r="R20" s="9">
        <v>44</v>
      </c>
      <c r="S20" s="9">
        <f>SUM(N20:R20)</f>
        <v>49</v>
      </c>
    </row>
    <row r="21" spans="1:19" ht="30" x14ac:dyDescent="0.25">
      <c r="A21" s="30" t="s">
        <v>168</v>
      </c>
      <c r="B21" s="30" t="s">
        <v>169</v>
      </c>
      <c r="C21" s="34" t="s">
        <v>189</v>
      </c>
      <c r="D21" s="34" t="s">
        <v>190</v>
      </c>
      <c r="E21" s="29"/>
      <c r="F21" s="37"/>
      <c r="G21" s="42" t="s">
        <v>203</v>
      </c>
      <c r="H21" s="19"/>
      <c r="I21" s="12" t="s">
        <v>204</v>
      </c>
      <c r="K21" s="19"/>
      <c r="M21" s="7"/>
      <c r="N21" s="8">
        <f t="shared" ref="N21:R21" si="2">SUM(N14:N20)</f>
        <v>11</v>
      </c>
      <c r="O21" s="8">
        <f t="shared" si="2"/>
        <v>12</v>
      </c>
      <c r="P21" s="8">
        <f t="shared" si="2"/>
        <v>28</v>
      </c>
      <c r="Q21" s="8">
        <f t="shared" si="2"/>
        <v>46</v>
      </c>
      <c r="R21" s="8">
        <f t="shared" si="2"/>
        <v>217</v>
      </c>
      <c r="S21" s="8">
        <f>SUM(S14:S20)</f>
        <v>314</v>
      </c>
    </row>
    <row r="22" spans="1:19" ht="30" x14ac:dyDescent="0.25">
      <c r="A22" s="30" t="s">
        <v>170</v>
      </c>
      <c r="B22" s="30" t="s">
        <v>171</v>
      </c>
      <c r="C22" s="34" t="s">
        <v>189</v>
      </c>
      <c r="D22" s="34" t="s">
        <v>190</v>
      </c>
      <c r="E22" s="30"/>
      <c r="F22" s="40"/>
      <c r="G22" s="42" t="s">
        <v>203</v>
      </c>
      <c r="H22" s="19"/>
      <c r="K22" s="19"/>
    </row>
    <row r="23" spans="1:19" ht="30" x14ac:dyDescent="0.25">
      <c r="A23" s="30" t="s">
        <v>172</v>
      </c>
      <c r="B23" s="30" t="s">
        <v>173</v>
      </c>
      <c r="C23" s="34" t="s">
        <v>191</v>
      </c>
      <c r="D23" s="34" t="s">
        <v>192</v>
      </c>
      <c r="E23" s="38" t="s">
        <v>201</v>
      </c>
      <c r="F23" s="40"/>
      <c r="G23" s="28"/>
      <c r="K23" s="19"/>
    </row>
    <row r="24" spans="1:19" ht="30" x14ac:dyDescent="0.25">
      <c r="A24" s="30" t="s">
        <v>174</v>
      </c>
      <c r="B24" s="30" t="s">
        <v>58</v>
      </c>
      <c r="C24" s="34" t="s">
        <v>191</v>
      </c>
      <c r="D24" s="34" t="s">
        <v>193</v>
      </c>
      <c r="E24" s="38" t="s">
        <v>201</v>
      </c>
      <c r="F24" s="39"/>
      <c r="G24" s="28"/>
    </row>
    <row r="25" spans="1:19" x14ac:dyDescent="0.25">
      <c r="A25" s="30" t="s">
        <v>175</v>
      </c>
      <c r="B25" s="30" t="s">
        <v>24</v>
      </c>
      <c r="C25" s="34" t="s">
        <v>89</v>
      </c>
      <c r="D25" s="34">
        <v>10</v>
      </c>
      <c r="E25" s="36"/>
      <c r="F25" s="36"/>
      <c r="G25" s="28"/>
      <c r="H25" s="20"/>
      <c r="J25" s="24"/>
    </row>
    <row r="26" spans="1:19" x14ac:dyDescent="0.25">
      <c r="A26" s="29" t="s">
        <v>176</v>
      </c>
      <c r="B26" s="29" t="s">
        <v>65</v>
      </c>
      <c r="C26" s="34"/>
      <c r="D26" s="34"/>
      <c r="E26" s="30"/>
      <c r="F26" s="30"/>
      <c r="G26" s="28"/>
    </row>
    <row r="27" spans="1:19" x14ac:dyDescent="0.25">
      <c r="A27" s="29" t="s">
        <v>177</v>
      </c>
      <c r="B27" s="29" t="s">
        <v>114</v>
      </c>
      <c r="C27" s="35"/>
      <c r="D27" s="35"/>
      <c r="E27" s="29"/>
      <c r="F27" s="28"/>
      <c r="G27" s="28"/>
    </row>
    <row r="28" spans="1:19" ht="30" x14ac:dyDescent="0.25">
      <c r="A28" s="30" t="s">
        <v>178</v>
      </c>
      <c r="B28" s="30" t="s">
        <v>179</v>
      </c>
      <c r="C28" s="34" t="s">
        <v>194</v>
      </c>
      <c r="D28" s="34" t="s">
        <v>195</v>
      </c>
      <c r="E28" s="29"/>
      <c r="F28" s="28"/>
      <c r="G28" s="28"/>
      <c r="H28" s="20" t="s">
        <v>205</v>
      </c>
      <c r="J28" s="24" t="s">
        <v>206</v>
      </c>
    </row>
    <row r="29" spans="1:19" x14ac:dyDescent="0.25">
      <c r="A29" s="30" t="s">
        <v>180</v>
      </c>
      <c r="B29" s="30" t="s">
        <v>181</v>
      </c>
      <c r="C29" s="34" t="s">
        <v>196</v>
      </c>
      <c r="D29" s="34">
        <v>10</v>
      </c>
      <c r="E29" s="30"/>
      <c r="F29" s="28"/>
      <c r="G29" s="28"/>
      <c r="H29" s="20"/>
    </row>
    <row r="30" spans="1:19" x14ac:dyDescent="0.25">
      <c r="A30" s="30" t="s">
        <v>182</v>
      </c>
      <c r="B30" s="30" t="s">
        <v>24</v>
      </c>
      <c r="C30" s="34" t="s">
        <v>135</v>
      </c>
      <c r="D30" s="34">
        <v>5</v>
      </c>
      <c r="E30" s="30"/>
      <c r="F30" s="28"/>
      <c r="G30" s="28"/>
      <c r="I30" s="22"/>
    </row>
    <row r="31" spans="1:19" x14ac:dyDescent="0.25">
      <c r="A31" s="29" t="s">
        <v>183</v>
      </c>
      <c r="B31" s="29" t="s">
        <v>74</v>
      </c>
      <c r="C31" s="34"/>
      <c r="D31" s="34"/>
      <c r="E31" s="30"/>
      <c r="F31" s="30"/>
      <c r="G31" s="28"/>
    </row>
    <row r="32" spans="1:19" x14ac:dyDescent="0.25">
      <c r="A32" s="30" t="s">
        <v>184</v>
      </c>
      <c r="B32" s="30" t="s">
        <v>114</v>
      </c>
      <c r="C32" s="35"/>
      <c r="D32" s="35"/>
      <c r="E32" s="29"/>
      <c r="F32" s="28"/>
      <c r="G32" s="28"/>
    </row>
    <row r="33" spans="1:8" x14ac:dyDescent="0.25">
      <c r="A33" s="30" t="s">
        <v>185</v>
      </c>
      <c r="B33" s="30" t="s">
        <v>24</v>
      </c>
      <c r="C33" s="34" t="s">
        <v>135</v>
      </c>
      <c r="D33" s="34">
        <v>4</v>
      </c>
      <c r="E33" s="30"/>
      <c r="F33" s="28"/>
      <c r="G33" s="28"/>
      <c r="H33" s="20"/>
    </row>
    <row r="34" spans="1:8" x14ac:dyDescent="0.25">
      <c r="A34" s="30"/>
      <c r="B34" s="30"/>
      <c r="C34" s="34"/>
      <c r="D34" s="34"/>
      <c r="E34" s="30"/>
      <c r="F34" s="30"/>
      <c r="G34" s="28"/>
    </row>
    <row r="35" spans="1:8" x14ac:dyDescent="0.25">
      <c r="A35" s="28"/>
      <c r="B35" s="28"/>
      <c r="C35" s="34"/>
      <c r="D35" s="34"/>
      <c r="E35" s="30"/>
      <c r="F35" s="30"/>
      <c r="G35" s="28"/>
    </row>
    <row r="36" spans="1:8" x14ac:dyDescent="0.25">
      <c r="A36" s="30"/>
      <c r="B36" s="3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workbookViewId="0">
      <selection activeCell="G11" sqref="G11"/>
    </sheetView>
  </sheetViews>
  <sheetFormatPr defaultRowHeight="15" x14ac:dyDescent="0.25"/>
  <cols>
    <col min="1" max="1" width="17.28515625" customWidth="1"/>
    <col min="2" max="2" width="20.85546875" customWidth="1"/>
    <col min="3" max="3" width="15.5703125" customWidth="1"/>
    <col min="4" max="4" width="11.5703125" customWidth="1"/>
    <col min="5" max="5" width="5.140625" customWidth="1"/>
    <col min="6" max="6" width="5.28515625" customWidth="1"/>
    <col min="7" max="7" width="4.5703125" customWidth="1"/>
    <col min="8" max="9" width="4.85546875" customWidth="1"/>
    <col min="10" max="10" width="4.28515625" customWidth="1"/>
    <col min="11" max="11" width="4.85546875" customWidth="1"/>
    <col min="13" max="13" width="14.28515625" customWidth="1"/>
    <col min="15" max="15" width="14" customWidth="1"/>
    <col min="17" max="17" width="8.42578125" customWidth="1"/>
  </cols>
  <sheetData>
    <row r="1" spans="1:20" x14ac:dyDescent="0.25">
      <c r="A1" s="31" t="s">
        <v>0</v>
      </c>
      <c r="B1" s="31" t="s">
        <v>1</v>
      </c>
      <c r="C1" s="8" t="s">
        <v>2</v>
      </c>
      <c r="D1" s="8" t="s">
        <v>3</v>
      </c>
      <c r="E1" s="1" t="s">
        <v>97</v>
      </c>
      <c r="F1" s="1" t="s">
        <v>107</v>
      </c>
      <c r="G1" s="1" t="s">
        <v>7</v>
      </c>
      <c r="H1" s="1" t="s">
        <v>8</v>
      </c>
      <c r="I1" s="1" t="s">
        <v>5</v>
      </c>
      <c r="J1" s="1" t="s">
        <v>106</v>
      </c>
      <c r="K1" s="1" t="s">
        <v>9</v>
      </c>
    </row>
    <row r="2" spans="1:20" x14ac:dyDescent="0.25">
      <c r="A2" s="29" t="s">
        <v>207</v>
      </c>
      <c r="B2" s="29" t="s">
        <v>18</v>
      </c>
      <c r="C2" s="43"/>
      <c r="D2" s="43"/>
      <c r="E2" s="19"/>
      <c r="F2" s="19"/>
      <c r="G2" s="19"/>
      <c r="H2" s="19"/>
      <c r="I2" s="19"/>
      <c r="J2" s="19"/>
      <c r="K2" s="19"/>
      <c r="M2" s="8" t="s">
        <v>197</v>
      </c>
      <c r="N2" s="8" t="s">
        <v>92</v>
      </c>
      <c r="O2" s="8" t="s">
        <v>94</v>
      </c>
      <c r="P2" s="8" t="s">
        <v>95</v>
      </c>
      <c r="Q2" s="8"/>
      <c r="R2" s="9"/>
      <c r="S2" s="9"/>
    </row>
    <row r="3" spans="1:20" x14ac:dyDescent="0.25">
      <c r="A3" s="30" t="s">
        <v>208</v>
      </c>
      <c r="B3" s="30" t="s">
        <v>114</v>
      </c>
      <c r="C3" s="43" t="s">
        <v>80</v>
      </c>
      <c r="D3" s="43">
        <v>5</v>
      </c>
      <c r="E3" s="19"/>
      <c r="F3" s="19"/>
      <c r="G3" s="19"/>
      <c r="H3" s="19"/>
      <c r="I3" s="19"/>
      <c r="J3" s="19"/>
      <c r="K3" s="19"/>
      <c r="M3" s="9" t="s">
        <v>80</v>
      </c>
      <c r="N3" s="9">
        <f>5+4</f>
        <v>9</v>
      </c>
      <c r="O3" s="9">
        <v>20</v>
      </c>
      <c r="P3" s="9">
        <f>N3*O3</f>
        <v>180</v>
      </c>
      <c r="Q3" s="9"/>
      <c r="R3" s="9"/>
      <c r="S3" s="9"/>
    </row>
    <row r="4" spans="1:20" x14ac:dyDescent="0.25">
      <c r="A4" s="30" t="s">
        <v>209</v>
      </c>
      <c r="B4" s="30" t="s">
        <v>24</v>
      </c>
      <c r="C4" s="43" t="s">
        <v>135</v>
      </c>
      <c r="D4" s="43">
        <v>2</v>
      </c>
      <c r="E4" s="19"/>
      <c r="F4" s="19"/>
      <c r="G4" s="19"/>
      <c r="H4" s="19"/>
      <c r="I4" s="19"/>
      <c r="J4" s="19"/>
      <c r="K4" s="19"/>
      <c r="M4" s="9" t="s">
        <v>90</v>
      </c>
      <c r="N4" s="9">
        <f>10</f>
        <v>10</v>
      </c>
      <c r="O4" s="9">
        <v>30</v>
      </c>
      <c r="P4" s="9">
        <f>N4*O4</f>
        <v>300</v>
      </c>
      <c r="Q4" s="9"/>
      <c r="R4" s="9"/>
      <c r="S4" s="9"/>
    </row>
    <row r="5" spans="1:20" x14ac:dyDescent="0.25">
      <c r="A5" s="29" t="s">
        <v>210</v>
      </c>
      <c r="B5" s="29" t="s">
        <v>48</v>
      </c>
      <c r="C5" s="43"/>
      <c r="D5" s="43"/>
      <c r="E5" s="19"/>
      <c r="F5" s="19"/>
      <c r="G5" s="19"/>
      <c r="H5" s="19"/>
      <c r="I5" s="19"/>
      <c r="J5" s="19"/>
      <c r="K5" s="19"/>
      <c r="M5" s="9" t="s">
        <v>199</v>
      </c>
      <c r="N5" s="9">
        <f>3</f>
        <v>3</v>
      </c>
      <c r="O5" s="9">
        <v>25</v>
      </c>
      <c r="P5" s="9">
        <f t="shared" ref="P5:P6" si="0">N5*O5</f>
        <v>75</v>
      </c>
      <c r="Q5" s="9"/>
      <c r="R5" s="9"/>
      <c r="S5" s="9"/>
    </row>
    <row r="6" spans="1:20" x14ac:dyDescent="0.25">
      <c r="A6" s="29" t="s">
        <v>211</v>
      </c>
      <c r="B6" s="29" t="s">
        <v>114</v>
      </c>
      <c r="C6" s="43"/>
      <c r="D6" s="43"/>
      <c r="E6" s="19"/>
      <c r="F6" s="19"/>
      <c r="G6" s="19"/>
      <c r="H6" s="19"/>
      <c r="I6" s="19"/>
      <c r="J6" s="19"/>
      <c r="K6" s="19"/>
      <c r="M6" s="9" t="s">
        <v>135</v>
      </c>
      <c r="N6" s="9">
        <f>2+2+1+3+8+20+3+75+3</f>
        <v>117</v>
      </c>
      <c r="O6" s="9">
        <v>15</v>
      </c>
      <c r="P6" s="9">
        <f t="shared" si="0"/>
        <v>1755</v>
      </c>
      <c r="Q6" s="9"/>
      <c r="R6" s="9"/>
      <c r="S6" s="9"/>
    </row>
    <row r="7" spans="1:20" x14ac:dyDescent="0.25">
      <c r="A7" s="30" t="s">
        <v>212</v>
      </c>
      <c r="B7" s="30" t="s">
        <v>145</v>
      </c>
      <c r="C7" s="43" t="s">
        <v>90</v>
      </c>
      <c r="D7" s="43">
        <v>8</v>
      </c>
      <c r="E7" s="19"/>
      <c r="F7" s="19"/>
      <c r="G7" s="19"/>
      <c r="H7" s="19"/>
      <c r="I7" s="19"/>
      <c r="J7" s="19"/>
      <c r="K7" s="19"/>
      <c r="M7" s="9" t="s">
        <v>198</v>
      </c>
      <c r="N7" s="9">
        <f>12+8+40+40+30+8</f>
        <v>138</v>
      </c>
      <c r="O7" s="9">
        <v>22</v>
      </c>
      <c r="P7" s="9">
        <f>N7*O7</f>
        <v>3036</v>
      </c>
      <c r="Q7" s="9"/>
      <c r="R7" s="9"/>
      <c r="S7" s="9"/>
    </row>
    <row r="8" spans="1:20" x14ac:dyDescent="0.25">
      <c r="A8" s="30" t="s">
        <v>213</v>
      </c>
      <c r="B8" s="30" t="s">
        <v>147</v>
      </c>
      <c r="C8" s="43" t="s">
        <v>90</v>
      </c>
      <c r="D8" s="43">
        <v>2</v>
      </c>
      <c r="E8" s="19"/>
      <c r="F8" s="19"/>
      <c r="G8" s="19"/>
      <c r="H8" s="19"/>
      <c r="I8" s="19"/>
      <c r="J8" s="19"/>
      <c r="K8" s="19"/>
      <c r="M8" s="9" t="s">
        <v>245</v>
      </c>
      <c r="N8" s="9">
        <f>30*4+20</f>
        <v>140</v>
      </c>
      <c r="O8" s="9">
        <v>15</v>
      </c>
      <c r="P8" s="9">
        <f>N8*O8</f>
        <v>2100</v>
      </c>
      <c r="Q8" s="9"/>
      <c r="R8" s="9"/>
      <c r="S8" s="9"/>
    </row>
    <row r="9" spans="1:20" x14ac:dyDescent="0.25">
      <c r="A9" s="30" t="s">
        <v>214</v>
      </c>
      <c r="B9" s="30" t="s">
        <v>24</v>
      </c>
      <c r="C9" s="43" t="s">
        <v>135</v>
      </c>
      <c r="D9" s="43">
        <v>2</v>
      </c>
      <c r="E9" s="19"/>
      <c r="F9" s="19"/>
      <c r="G9" s="19"/>
      <c r="H9" s="19"/>
      <c r="I9" s="19"/>
      <c r="J9" s="19"/>
      <c r="K9" s="19"/>
      <c r="M9" s="9"/>
      <c r="N9" s="9">
        <f>SUM(N3:N8)</f>
        <v>417</v>
      </c>
      <c r="O9" s="9"/>
      <c r="P9" s="9">
        <f>SUM(P3:P8)</f>
        <v>7446</v>
      </c>
      <c r="Q9" s="9" t="s">
        <v>200</v>
      </c>
      <c r="R9" s="9"/>
      <c r="S9" s="9"/>
    </row>
    <row r="10" spans="1:20" x14ac:dyDescent="0.25">
      <c r="A10" s="29" t="s">
        <v>215</v>
      </c>
      <c r="B10" s="29" t="s">
        <v>37</v>
      </c>
      <c r="C10" s="43"/>
      <c r="D10" s="43"/>
      <c r="E10" s="19"/>
      <c r="F10" s="19"/>
      <c r="G10" s="19"/>
      <c r="H10" s="19"/>
      <c r="I10" s="19"/>
      <c r="J10" s="19"/>
      <c r="K10" s="19"/>
      <c r="M10" s="9"/>
      <c r="N10" s="9"/>
      <c r="O10" s="9"/>
      <c r="P10" s="9"/>
      <c r="Q10" s="9"/>
      <c r="R10" s="9"/>
      <c r="S10" s="9"/>
    </row>
    <row r="11" spans="1:20" x14ac:dyDescent="0.25">
      <c r="A11" s="30" t="s">
        <v>216</v>
      </c>
      <c r="B11" s="30" t="s">
        <v>114</v>
      </c>
      <c r="C11" s="43" t="s">
        <v>82</v>
      </c>
      <c r="D11" s="43">
        <v>3</v>
      </c>
      <c r="E11" s="19"/>
      <c r="F11" s="19"/>
      <c r="G11" s="19"/>
      <c r="H11" s="19"/>
      <c r="I11" s="19"/>
      <c r="J11" s="19"/>
      <c r="K11" s="19"/>
      <c r="M11" s="9"/>
      <c r="N11" s="9"/>
      <c r="O11" s="9"/>
      <c r="P11" s="9"/>
      <c r="Q11" s="9"/>
      <c r="R11" s="9"/>
      <c r="S11" s="9"/>
    </row>
    <row r="12" spans="1:20" x14ac:dyDescent="0.25">
      <c r="A12" s="30" t="s">
        <v>217</v>
      </c>
      <c r="B12" s="30" t="s">
        <v>24</v>
      </c>
      <c r="C12" s="43" t="s">
        <v>135</v>
      </c>
      <c r="D12" s="43">
        <v>1</v>
      </c>
      <c r="E12" s="19"/>
      <c r="F12" s="19"/>
      <c r="G12" s="19"/>
      <c r="H12" s="19"/>
      <c r="I12" s="19"/>
      <c r="J12" s="19"/>
      <c r="K12" s="19"/>
      <c r="M12" s="9"/>
      <c r="N12" s="9"/>
      <c r="O12" s="9"/>
      <c r="P12" s="9"/>
      <c r="Q12" s="9"/>
      <c r="R12" s="7"/>
      <c r="S12" s="7"/>
    </row>
    <row r="13" spans="1:20" x14ac:dyDescent="0.25">
      <c r="A13" s="29" t="s">
        <v>218</v>
      </c>
      <c r="B13" s="29" t="s">
        <v>153</v>
      </c>
      <c r="C13" s="43"/>
      <c r="D13" s="43"/>
      <c r="E13" s="19"/>
      <c r="F13" s="19"/>
      <c r="G13" s="19"/>
      <c r="H13" s="19"/>
      <c r="I13" s="19"/>
      <c r="J13" s="19"/>
      <c r="K13" s="19"/>
      <c r="M13" s="7"/>
      <c r="N13" s="9" t="s">
        <v>98</v>
      </c>
      <c r="O13" s="9" t="s">
        <v>99</v>
      </c>
      <c r="P13" s="9" t="s">
        <v>82</v>
      </c>
      <c r="Q13" s="9" t="s">
        <v>246</v>
      </c>
      <c r="R13" s="9" t="s">
        <v>100</v>
      </c>
      <c r="S13" s="9" t="s">
        <v>198</v>
      </c>
      <c r="T13" s="9" t="s">
        <v>105</v>
      </c>
    </row>
    <row r="14" spans="1:20" x14ac:dyDescent="0.25">
      <c r="A14" s="30" t="s">
        <v>219</v>
      </c>
      <c r="B14" s="30" t="s">
        <v>114</v>
      </c>
      <c r="C14" s="44" t="s">
        <v>198</v>
      </c>
      <c r="D14" s="44">
        <v>12</v>
      </c>
      <c r="E14" s="19"/>
      <c r="F14" s="19"/>
      <c r="G14" s="19"/>
      <c r="H14" s="19"/>
      <c r="I14" s="19"/>
      <c r="J14" s="19"/>
      <c r="K14" s="19"/>
      <c r="M14" s="13" t="s">
        <v>97</v>
      </c>
      <c r="N14" s="9"/>
      <c r="O14" s="9"/>
      <c r="P14" s="9"/>
      <c r="Q14" s="9"/>
      <c r="R14" s="9"/>
      <c r="S14" s="9"/>
      <c r="T14" s="9">
        <f>SUM(N14:S14)</f>
        <v>0</v>
      </c>
    </row>
    <row r="15" spans="1:20" x14ac:dyDescent="0.25">
      <c r="A15" s="30" t="s">
        <v>220</v>
      </c>
      <c r="B15" s="30" t="s">
        <v>24</v>
      </c>
      <c r="C15" s="43" t="s">
        <v>135</v>
      </c>
      <c r="D15" s="44">
        <v>3</v>
      </c>
      <c r="E15" s="19"/>
      <c r="F15" s="19"/>
      <c r="G15" s="19"/>
      <c r="H15" s="19"/>
      <c r="I15" s="19"/>
      <c r="J15" s="19"/>
      <c r="K15" s="19"/>
      <c r="M15" s="15" t="s">
        <v>4</v>
      </c>
      <c r="N15" s="9"/>
      <c r="O15" s="9"/>
      <c r="P15" s="9"/>
      <c r="Q15" s="9"/>
      <c r="R15" s="9"/>
      <c r="S15" s="9"/>
      <c r="T15" s="9">
        <f>SUM(N15:S15)</f>
        <v>0</v>
      </c>
    </row>
    <row r="16" spans="1:20" x14ac:dyDescent="0.25">
      <c r="A16" s="29" t="s">
        <v>221</v>
      </c>
      <c r="B16" s="29" t="s">
        <v>65</v>
      </c>
      <c r="C16" s="43"/>
      <c r="D16" s="43"/>
      <c r="E16" s="19"/>
      <c r="F16" s="19"/>
      <c r="G16" s="19"/>
      <c r="H16" s="19"/>
      <c r="I16" s="19"/>
      <c r="J16" s="19"/>
      <c r="K16" s="19"/>
      <c r="M16" s="11" t="s">
        <v>5</v>
      </c>
      <c r="N16" s="9"/>
      <c r="O16" s="9"/>
      <c r="P16" s="9"/>
      <c r="Q16" s="9"/>
      <c r="R16" s="9"/>
      <c r="S16" s="9"/>
      <c r="T16" s="9">
        <f>SUM(N16:S16)</f>
        <v>0</v>
      </c>
    </row>
    <row r="17" spans="1:20" ht="30" x14ac:dyDescent="0.25">
      <c r="A17" s="30" t="s">
        <v>222</v>
      </c>
      <c r="B17" s="30" t="s">
        <v>114</v>
      </c>
      <c r="C17" s="44" t="s">
        <v>247</v>
      </c>
      <c r="D17" s="45" t="s">
        <v>190</v>
      </c>
      <c r="E17" s="36"/>
      <c r="F17" s="37"/>
      <c r="G17" s="37"/>
      <c r="H17" s="37"/>
      <c r="I17" s="37"/>
      <c r="J17" s="19"/>
      <c r="K17" s="19"/>
      <c r="M17" s="23" t="s">
        <v>106</v>
      </c>
      <c r="N17" s="9"/>
      <c r="O17" s="9"/>
      <c r="P17" s="9"/>
      <c r="Q17" s="9"/>
      <c r="R17" s="9"/>
      <c r="S17" s="9"/>
      <c r="T17" s="9">
        <f t="shared" ref="T17:T19" si="1">SUM(N17:S17)</f>
        <v>0</v>
      </c>
    </row>
    <row r="18" spans="1:20" x14ac:dyDescent="0.25">
      <c r="A18" s="30" t="s">
        <v>223</v>
      </c>
      <c r="B18" s="30" t="s">
        <v>24</v>
      </c>
      <c r="C18" s="43"/>
      <c r="D18" s="45"/>
      <c r="E18" s="36"/>
      <c r="F18" s="37"/>
      <c r="G18" s="37"/>
      <c r="H18" s="37"/>
      <c r="I18" s="37"/>
      <c r="J18" s="46"/>
      <c r="K18" s="19"/>
      <c r="M18" s="17" t="s">
        <v>7</v>
      </c>
      <c r="N18" s="9"/>
      <c r="O18" s="9"/>
      <c r="P18" s="9"/>
      <c r="Q18" s="9"/>
      <c r="R18" s="9"/>
      <c r="S18" s="9"/>
      <c r="T18" s="9">
        <f>SUM(N18:S18)</f>
        <v>0</v>
      </c>
    </row>
    <row r="19" spans="1:20" x14ac:dyDescent="0.25">
      <c r="A19" s="29" t="s">
        <v>224</v>
      </c>
      <c r="B19" s="29" t="s">
        <v>225</v>
      </c>
      <c r="C19" s="43"/>
      <c r="D19" s="45"/>
      <c r="E19" s="36"/>
      <c r="F19" s="36"/>
      <c r="G19" s="37"/>
      <c r="H19" s="37"/>
      <c r="I19" s="37"/>
      <c r="J19" s="19"/>
      <c r="K19" s="19"/>
      <c r="M19" s="10" t="s">
        <v>8</v>
      </c>
      <c r="N19" s="9"/>
      <c r="O19" s="9"/>
      <c r="P19" s="9"/>
      <c r="Q19" s="9"/>
      <c r="R19" s="9"/>
      <c r="S19" s="9"/>
      <c r="T19" s="9">
        <f t="shared" si="1"/>
        <v>0</v>
      </c>
    </row>
    <row r="20" spans="1:20" x14ac:dyDescent="0.25">
      <c r="A20" s="30" t="s">
        <v>226</v>
      </c>
      <c r="B20" s="30" t="s">
        <v>227</v>
      </c>
      <c r="C20" s="45" t="s">
        <v>132</v>
      </c>
      <c r="D20" s="45">
        <v>10</v>
      </c>
      <c r="E20" s="36"/>
      <c r="F20" s="36"/>
      <c r="G20" s="37"/>
      <c r="H20" s="19"/>
      <c r="I20" s="19"/>
      <c r="J20" s="19"/>
      <c r="K20" s="19"/>
      <c r="M20" s="21" t="s">
        <v>9</v>
      </c>
      <c r="N20" s="9"/>
      <c r="O20" s="9"/>
      <c r="P20" s="9"/>
      <c r="Q20" s="9"/>
      <c r="R20" s="9"/>
      <c r="S20" s="9"/>
      <c r="T20" s="9">
        <f>SUM(N20:S20)</f>
        <v>0</v>
      </c>
    </row>
    <row r="21" spans="1:20" x14ac:dyDescent="0.25">
      <c r="A21" s="30" t="s">
        <v>228</v>
      </c>
      <c r="B21" s="30" t="s">
        <v>229</v>
      </c>
      <c r="C21" s="45" t="s">
        <v>248</v>
      </c>
      <c r="D21" s="45">
        <v>10</v>
      </c>
      <c r="E21" s="47"/>
      <c r="F21" s="37"/>
      <c r="G21" s="37"/>
      <c r="H21" s="19"/>
      <c r="I21" s="19"/>
      <c r="J21" s="19"/>
      <c r="K21" s="19"/>
      <c r="M21" s="7"/>
      <c r="N21" s="8">
        <f t="shared" ref="N21:S21" si="2">SUM(N14:N20)</f>
        <v>0</v>
      </c>
      <c r="O21" s="8">
        <f t="shared" si="2"/>
        <v>0</v>
      </c>
      <c r="P21" s="8">
        <f t="shared" si="2"/>
        <v>0</v>
      </c>
      <c r="Q21" s="8"/>
      <c r="R21" s="8">
        <f t="shared" si="2"/>
        <v>0</v>
      </c>
      <c r="S21" s="8">
        <f t="shared" si="2"/>
        <v>0</v>
      </c>
      <c r="T21" s="8">
        <f>SUM(T14:T20)</f>
        <v>0</v>
      </c>
    </row>
    <row r="22" spans="1:20" ht="30" x14ac:dyDescent="0.25">
      <c r="A22" s="29" t="s">
        <v>230</v>
      </c>
      <c r="B22" s="29" t="s">
        <v>231</v>
      </c>
      <c r="C22" s="45"/>
      <c r="D22" s="45"/>
      <c r="E22" s="36"/>
      <c r="F22" s="37"/>
      <c r="G22" s="37"/>
      <c r="H22" s="19"/>
      <c r="I22" s="19"/>
      <c r="J22" s="19"/>
      <c r="K22" s="19"/>
    </row>
    <row r="23" spans="1:20" x14ac:dyDescent="0.25">
      <c r="A23" s="30" t="s">
        <v>232</v>
      </c>
      <c r="B23" s="30" t="s">
        <v>233</v>
      </c>
      <c r="C23" s="45" t="s">
        <v>249</v>
      </c>
      <c r="D23" s="45">
        <v>20</v>
      </c>
      <c r="E23" s="36"/>
      <c r="F23" s="37"/>
      <c r="G23" s="37"/>
      <c r="H23" s="19"/>
      <c r="I23" s="19"/>
      <c r="J23" s="19"/>
      <c r="K23" s="19"/>
    </row>
    <row r="24" spans="1:20" ht="30" x14ac:dyDescent="0.25">
      <c r="A24" s="30" t="s">
        <v>234</v>
      </c>
      <c r="B24" s="30" t="s">
        <v>235</v>
      </c>
      <c r="C24" s="45" t="s">
        <v>250</v>
      </c>
      <c r="D24" s="45">
        <v>20</v>
      </c>
      <c r="E24" s="36"/>
      <c r="F24" s="36"/>
      <c r="G24" s="37"/>
      <c r="H24" s="19"/>
      <c r="I24" s="19"/>
      <c r="J24" s="19"/>
      <c r="K24" s="19"/>
    </row>
    <row r="25" spans="1:20" ht="30" x14ac:dyDescent="0.25">
      <c r="A25" s="30" t="s">
        <v>236</v>
      </c>
      <c r="B25" s="30" t="s">
        <v>237</v>
      </c>
      <c r="C25" s="45" t="s">
        <v>250</v>
      </c>
      <c r="D25" s="45">
        <v>15</v>
      </c>
      <c r="E25" s="36"/>
      <c r="F25" s="36"/>
      <c r="G25" s="37"/>
      <c r="H25" s="19"/>
      <c r="I25" s="19"/>
      <c r="J25" s="19"/>
      <c r="K25" s="19"/>
    </row>
    <row r="26" spans="1:20" x14ac:dyDescent="0.25">
      <c r="A26" s="30" t="s">
        <v>238</v>
      </c>
      <c r="B26" s="30" t="s">
        <v>24</v>
      </c>
      <c r="C26" s="45" t="s">
        <v>135</v>
      </c>
      <c r="D26" s="45">
        <v>3</v>
      </c>
      <c r="E26" s="36"/>
      <c r="F26" s="36"/>
      <c r="G26" s="37"/>
      <c r="H26" s="19"/>
      <c r="I26" s="19"/>
      <c r="J26" s="19"/>
      <c r="K26" s="19"/>
    </row>
    <row r="27" spans="1:20" ht="60" x14ac:dyDescent="0.25">
      <c r="A27" s="29" t="s">
        <v>239</v>
      </c>
      <c r="B27" s="29" t="s">
        <v>240</v>
      </c>
      <c r="C27" s="45" t="s">
        <v>251</v>
      </c>
      <c r="D27" s="45" t="s">
        <v>253</v>
      </c>
      <c r="E27" s="47"/>
      <c r="F27" s="37"/>
      <c r="G27" s="37"/>
      <c r="H27" s="19"/>
      <c r="I27" s="19"/>
      <c r="J27" s="19"/>
      <c r="K27" s="19"/>
    </row>
    <row r="28" spans="1:20" x14ac:dyDescent="0.25">
      <c r="A28" s="29" t="s">
        <v>241</v>
      </c>
      <c r="B28" s="29" t="s">
        <v>242</v>
      </c>
      <c r="C28" s="45"/>
      <c r="D28" s="45"/>
      <c r="E28" s="47"/>
      <c r="F28" s="37"/>
      <c r="G28" s="37"/>
      <c r="H28" s="19"/>
      <c r="I28" s="19"/>
      <c r="J28" s="19"/>
      <c r="K28" s="19"/>
    </row>
    <row r="29" spans="1:20" ht="60" x14ac:dyDescent="0.25">
      <c r="A29" s="30" t="s">
        <v>243</v>
      </c>
      <c r="B29" s="30" t="s">
        <v>76</v>
      </c>
      <c r="C29" s="45" t="s">
        <v>252</v>
      </c>
      <c r="D29" s="45" t="s">
        <v>254</v>
      </c>
      <c r="E29" s="36"/>
      <c r="F29" s="37"/>
      <c r="G29" s="37"/>
      <c r="H29" s="19"/>
      <c r="I29" s="19"/>
      <c r="J29" s="19"/>
      <c r="K29" s="19"/>
    </row>
    <row r="30" spans="1:20" x14ac:dyDescent="0.25">
      <c r="A30" s="30" t="s">
        <v>244</v>
      </c>
      <c r="B30" s="30" t="s">
        <v>24</v>
      </c>
      <c r="C30" s="45" t="s">
        <v>81</v>
      </c>
      <c r="D30" s="45">
        <v>3</v>
      </c>
      <c r="E30" s="36"/>
      <c r="F30" s="37"/>
      <c r="G30" s="37"/>
      <c r="H30" s="19"/>
      <c r="I30" s="19"/>
      <c r="J30" s="19"/>
      <c r="K30" s="19"/>
    </row>
    <row r="31" spans="1:20" x14ac:dyDescent="0.25">
      <c r="A31" s="28"/>
      <c r="B31" s="28"/>
      <c r="C31" s="48"/>
      <c r="D31" s="48"/>
      <c r="E31" s="47"/>
      <c r="F31" s="37"/>
      <c r="G31" s="37"/>
      <c r="H31" s="19"/>
      <c r="I31" s="19"/>
      <c r="J31" s="19"/>
      <c r="K31" s="19"/>
    </row>
    <row r="32" spans="1:20" x14ac:dyDescent="0.25">
      <c r="A32" s="28"/>
      <c r="B32" s="28"/>
      <c r="C32" s="45"/>
      <c r="D32" s="45"/>
      <c r="E32" s="36"/>
      <c r="F32" s="37"/>
      <c r="G32" s="37"/>
      <c r="H32" s="19"/>
      <c r="I32" s="19"/>
      <c r="J32" s="19"/>
      <c r="K32" s="19"/>
    </row>
    <row r="33" spans="1:11" x14ac:dyDescent="0.25">
      <c r="A33" s="30"/>
      <c r="B33" s="30"/>
      <c r="C33" s="45"/>
      <c r="D33" s="45"/>
      <c r="E33" s="36"/>
      <c r="F33" s="36"/>
      <c r="G33" s="37"/>
      <c r="H33" s="19"/>
      <c r="I33" s="19"/>
      <c r="J33" s="19"/>
      <c r="K33" s="19"/>
    </row>
    <row r="34" spans="1:11" x14ac:dyDescent="0.25">
      <c r="C34" s="45"/>
      <c r="D34" s="45"/>
      <c r="E34" s="36"/>
      <c r="F34" s="36"/>
      <c r="G34" s="37"/>
      <c r="H34" s="19"/>
      <c r="I34" s="19"/>
      <c r="J34" s="19"/>
      <c r="K34" s="19"/>
    </row>
    <row r="35" spans="1:11" x14ac:dyDescent="0.25">
      <c r="C35" s="43"/>
      <c r="D35" s="43"/>
      <c r="E35" s="19"/>
      <c r="F35" s="19"/>
      <c r="G35" s="19"/>
      <c r="H35" s="19"/>
      <c r="I35" s="19"/>
      <c r="J35" s="19"/>
      <c r="K35" s="19"/>
    </row>
    <row r="36" spans="1:11" x14ac:dyDescent="0.25">
      <c r="C36" s="43"/>
      <c r="D36" s="43"/>
      <c r="E36" s="19"/>
      <c r="F36" s="19"/>
      <c r="G36" s="19"/>
      <c r="H36" s="19"/>
      <c r="I36" s="19"/>
      <c r="J36" s="19"/>
      <c r="K36" s="19"/>
    </row>
    <row r="37" spans="1:11" x14ac:dyDescent="0.25">
      <c r="C37" s="9"/>
      <c r="D37" s="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255</v>
      </c>
    </row>
    <row r="2" spans="1:1" x14ac:dyDescent="0.25">
      <c r="A2">
        <f>'Analisi Requisiti'!P20</f>
        <v>3140</v>
      </c>
    </row>
    <row r="3" spans="1:1" x14ac:dyDescent="0.25">
      <c r="A3">
        <f>'Analisi dettaglio'!P15</f>
        <v>920</v>
      </c>
    </row>
    <row r="4" spans="1:1" x14ac:dyDescent="0.25">
      <c r="A4">
        <f>Progettazione!P8</f>
        <v>6734</v>
      </c>
    </row>
    <row r="5" spans="1:1" x14ac:dyDescent="0.25">
      <c r="A5">
        <f>Codifica!P9</f>
        <v>7446</v>
      </c>
    </row>
    <row r="6" spans="1:1" x14ac:dyDescent="0.25">
      <c r="A6">
        <f>SUM(A2:A5)</f>
        <v>18240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Analisi Requisiti</vt:lpstr>
      <vt:lpstr>Analisi dettaglio</vt:lpstr>
      <vt:lpstr>Progettazione</vt:lpstr>
      <vt:lpstr>Codifica</vt:lpstr>
      <vt:lpstr>Qualifica</vt:lpstr>
      <vt:lpstr>Resoconto finale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cp:lastPrinted>2013-12-10T23:43:21Z</cp:lastPrinted>
  <dcterms:created xsi:type="dcterms:W3CDTF">2013-12-10T14:04:32Z</dcterms:created>
  <dcterms:modified xsi:type="dcterms:W3CDTF">2013-12-16T23:19:26Z</dcterms:modified>
</cp:coreProperties>
</file>