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4525"/>
  <fileRecoveryPr repairLoad="1"/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C32" i="1"/>
  <c r="O27" i="1"/>
  <c r="O28" i="1"/>
  <c r="O29" i="1"/>
  <c r="O31" i="1"/>
  <c r="O26" i="1"/>
  <c r="N27" i="1"/>
  <c r="N28" i="1"/>
  <c r="N29" i="1"/>
  <c r="N30" i="1"/>
  <c r="N32" i="1" s="1"/>
  <c r="N31" i="1"/>
  <c r="N26" i="1"/>
  <c r="M27" i="1"/>
  <c r="M28" i="1"/>
  <c r="M29" i="1"/>
  <c r="M30" i="1"/>
  <c r="M32" i="1" s="1"/>
  <c r="M31" i="1"/>
  <c r="M26" i="1"/>
  <c r="K21" i="1"/>
  <c r="K18" i="1"/>
  <c r="I11" i="1"/>
  <c r="L10" i="1"/>
  <c r="I14" i="1"/>
  <c r="K13" i="1"/>
  <c r="F4" i="1"/>
  <c r="K3" i="1"/>
  <c r="I9" i="1"/>
  <c r="J4" i="1" s="1"/>
  <c r="I3" i="1"/>
  <c r="O30" i="1" l="1"/>
  <c r="O32" i="1" s="1"/>
  <c r="J3" i="1"/>
  <c r="J7" i="1"/>
  <c r="J5" i="1"/>
  <c r="J8" i="1"/>
  <c r="J6" i="1"/>
  <c r="J9" i="1" l="1"/>
</calcChain>
</file>

<file path=xl/sharedStrings.xml><?xml version="1.0" encoding="utf-8"?>
<sst xmlns="http://schemas.openxmlformats.org/spreadsheetml/2006/main" count="64" uniqueCount="36">
  <si>
    <t>norme di progetto</t>
  </si>
  <si>
    <t>st</t>
  </si>
  <si>
    <t>pdq</t>
  </si>
  <si>
    <t>norme</t>
  </si>
  <si>
    <t>pdp</t>
  </si>
  <si>
    <t>analisi</t>
  </si>
  <si>
    <t>glossario</t>
  </si>
  <si>
    <t>totale ore</t>
  </si>
  <si>
    <t>pesi</t>
  </si>
  <si>
    <t xml:space="preserve"> prev</t>
  </si>
  <si>
    <t>cons</t>
  </si>
  <si>
    <t>SV</t>
  </si>
  <si>
    <t>BV</t>
  </si>
  <si>
    <t>documento</t>
  </si>
  <si>
    <t>amm</t>
  </si>
  <si>
    <t>proge</t>
  </si>
  <si>
    <t>progr</t>
  </si>
  <si>
    <t>anal</t>
  </si>
  <si>
    <t>ver</t>
  </si>
  <si>
    <t>res</t>
  </si>
  <si>
    <t>gloss</t>
  </si>
  <si>
    <t>8(-3)</t>
  </si>
  <si>
    <t>2(+1)</t>
  </si>
  <si>
    <t>2(0)</t>
  </si>
  <si>
    <t>12(-4)</t>
  </si>
  <si>
    <t>8(-2)</t>
  </si>
  <si>
    <t>4(-1)</t>
  </si>
  <si>
    <t>133(+1)</t>
  </si>
  <si>
    <t>5(+3)</t>
  </si>
  <si>
    <t>3(-1)</t>
  </si>
  <si>
    <t>7(-1)</t>
  </si>
  <si>
    <t>3(+1)</t>
  </si>
  <si>
    <t>28(+15)</t>
  </si>
  <si>
    <t>prev</t>
  </si>
  <si>
    <t>proget</t>
  </si>
  <si>
    <t>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</si>
</sst>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tabSelected="1" topLeftCell="A16" workbookViewId="0">
      <selection activeCell="O30" sqref="O30"/>
    </sheetView>
  </sheetViews>
  <sheetFormatPr defaultRowHeight="15" x14ac:dyDescent="0.25"/>
  <cols>
    <col min="2" max="2" width="20.140625" customWidth="1"/>
    <col min="3" max="3" width="12.5703125" customWidth="1"/>
    <col min="11" max="11" width="12.5703125" customWidth="1"/>
  </cols>
  <sheetData>
    <row r="2" spans="2:12" x14ac:dyDescent="0.25">
      <c r="I2" t="s">
        <v>8</v>
      </c>
      <c r="K2" t="s">
        <v>7</v>
      </c>
    </row>
    <row r="3" spans="2:12" x14ac:dyDescent="0.25">
      <c r="C3" t="s">
        <v>9</v>
      </c>
      <c r="D3" t="s">
        <v>10</v>
      </c>
      <c r="E3" t="s">
        <v>11</v>
      </c>
      <c r="F3" t="s">
        <v>12</v>
      </c>
      <c r="H3" t="s">
        <v>1</v>
      </c>
      <c r="I3" s="1">
        <f>10</f>
        <v>10</v>
      </c>
      <c r="J3" s="2">
        <f>(I3/$I$9)*$K$3</f>
        <v>42.361111111111114</v>
      </c>
      <c r="K3">
        <f>61</f>
        <v>61</v>
      </c>
    </row>
    <row r="4" spans="2:12" x14ac:dyDescent="0.25">
      <c r="B4" t="s">
        <v>0</v>
      </c>
      <c r="C4">
        <v>10</v>
      </c>
      <c r="D4" s="2">
        <v>8</v>
      </c>
      <c r="E4" s="2">
        <v>0</v>
      </c>
      <c r="F4" s="2">
        <f>60</f>
        <v>60</v>
      </c>
      <c r="H4" t="s">
        <v>2</v>
      </c>
      <c r="I4">
        <v>2</v>
      </c>
      <c r="J4" s="2">
        <f t="shared" ref="J4:J8" si="0">(I4/$I$9)*$K$3</f>
        <v>8.4722222222222232</v>
      </c>
    </row>
    <row r="5" spans="2:12" x14ac:dyDescent="0.25">
      <c r="B5" t="s">
        <v>1</v>
      </c>
      <c r="C5">
        <v>178</v>
      </c>
      <c r="E5">
        <v>0</v>
      </c>
      <c r="H5" t="s">
        <v>3</v>
      </c>
      <c r="I5">
        <v>0.7</v>
      </c>
      <c r="J5" s="2">
        <f t="shared" si="0"/>
        <v>2.9652777777777777</v>
      </c>
    </row>
    <row r="6" spans="2:12" x14ac:dyDescent="0.25">
      <c r="H6" t="s">
        <v>4</v>
      </c>
      <c r="I6">
        <v>0.5</v>
      </c>
      <c r="J6" s="2">
        <f t="shared" si="0"/>
        <v>2.1180555555555558</v>
      </c>
    </row>
    <row r="7" spans="2:12" x14ac:dyDescent="0.25">
      <c r="H7" t="s">
        <v>5</v>
      </c>
      <c r="I7">
        <v>1</v>
      </c>
      <c r="J7" s="2">
        <f t="shared" si="0"/>
        <v>4.2361111111111116</v>
      </c>
    </row>
    <row r="8" spans="2:12" x14ac:dyDescent="0.25">
      <c r="H8" t="s">
        <v>6</v>
      </c>
      <c r="I8">
        <v>0.2</v>
      </c>
      <c r="J8" s="2">
        <f t="shared" si="0"/>
        <v>0.84722222222222243</v>
      </c>
    </row>
    <row r="9" spans="2:12" x14ac:dyDescent="0.25">
      <c r="I9" s="1">
        <f>SUM(I3:I8)</f>
        <v>14.399999999999999</v>
      </c>
      <c r="J9" s="2">
        <f>SUM(J3:J8)</f>
        <v>61.000000000000007</v>
      </c>
    </row>
    <row r="10" spans="2:12" x14ac:dyDescent="0.25">
      <c r="L10">
        <f>0.25*178</f>
        <v>44.5</v>
      </c>
    </row>
    <row r="11" spans="2:12" x14ac:dyDescent="0.25">
      <c r="I11">
        <f>40/178</f>
        <v>0.2247191011235955</v>
      </c>
    </row>
    <row r="13" spans="2:12" x14ac:dyDescent="0.25">
      <c r="K13" s="3">
        <f>238*0.3</f>
        <v>71.399999999999991</v>
      </c>
    </row>
    <row r="14" spans="2:12" x14ac:dyDescent="0.25">
      <c r="I14">
        <f>0.3*23</f>
        <v>6.8999999999999995</v>
      </c>
    </row>
    <row r="16" spans="2:12" x14ac:dyDescent="0.25"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spans="2:16" x14ac:dyDescent="0.25">
      <c r="B17" t="s">
        <v>3</v>
      </c>
      <c r="C17" t="s">
        <v>21</v>
      </c>
      <c r="G17" t="s">
        <v>22</v>
      </c>
    </row>
    <row r="18" spans="2:16" x14ac:dyDescent="0.25">
      <c r="B18" t="s">
        <v>2</v>
      </c>
      <c r="D18">
        <v>10</v>
      </c>
      <c r="F18" t="s">
        <v>26</v>
      </c>
      <c r="G18" t="s">
        <v>28</v>
      </c>
      <c r="K18">
        <f>3+8+2+4+42+1</f>
        <v>60</v>
      </c>
    </row>
    <row r="19" spans="2:16" x14ac:dyDescent="0.25">
      <c r="B19" t="s">
        <v>4</v>
      </c>
      <c r="G19" t="s">
        <v>29</v>
      </c>
      <c r="H19" t="s">
        <v>30</v>
      </c>
    </row>
    <row r="20" spans="2:16" x14ac:dyDescent="0.25">
      <c r="B20" t="s">
        <v>5</v>
      </c>
      <c r="F20" t="s">
        <v>25</v>
      </c>
      <c r="G20" t="s">
        <v>31</v>
      </c>
    </row>
    <row r="21" spans="2:16" x14ac:dyDescent="0.25">
      <c r="B21" t="s">
        <v>1</v>
      </c>
      <c r="C21" t="s">
        <v>23</v>
      </c>
      <c r="D21" t="s">
        <v>27</v>
      </c>
      <c r="F21" t="s">
        <v>24</v>
      </c>
      <c r="G21" t="s">
        <v>32</v>
      </c>
      <c r="H21">
        <v>3</v>
      </c>
      <c r="K21">
        <f>12*25+28*15+133*22+2*20</f>
        <v>3686</v>
      </c>
    </row>
    <row r="22" spans="2:16" x14ac:dyDescent="0.25">
      <c r="B22" t="s">
        <v>20</v>
      </c>
      <c r="G22">
        <v>1</v>
      </c>
    </row>
    <row r="23" spans="2:16" x14ac:dyDescent="0.25">
      <c r="C23">
        <v>20</v>
      </c>
      <c r="E23">
        <v>22</v>
      </c>
      <c r="G23">
        <v>25</v>
      </c>
      <c r="I23">
        <v>15</v>
      </c>
      <c r="K23">
        <v>30</v>
      </c>
    </row>
    <row r="24" spans="2:16" x14ac:dyDescent="0.25">
      <c r="C24" s="6" t="s">
        <v>14</v>
      </c>
      <c r="D24" s="6"/>
      <c r="E24" s="6" t="s">
        <v>34</v>
      </c>
      <c r="F24" s="6"/>
      <c r="G24" s="6" t="s">
        <v>17</v>
      </c>
      <c r="H24" s="6"/>
      <c r="I24" s="6" t="s">
        <v>18</v>
      </c>
      <c r="J24" s="6"/>
      <c r="K24" s="6" t="s">
        <v>35</v>
      </c>
      <c r="L24" s="6"/>
      <c r="M24" t="s">
        <v>33</v>
      </c>
      <c r="N24" t="s">
        <v>10</v>
      </c>
      <c r="O24" s="4" t="s">
        <v>12</v>
      </c>
      <c r="P24" s="5" t="s">
        <v>11</v>
      </c>
    </row>
    <row r="25" spans="2:16" x14ac:dyDescent="0.25">
      <c r="C25" t="s">
        <v>33</v>
      </c>
      <c r="D25" t="s">
        <v>10</v>
      </c>
      <c r="E25" t="s">
        <v>33</v>
      </c>
      <c r="F25" t="s">
        <v>10</v>
      </c>
      <c r="G25" t="s">
        <v>33</v>
      </c>
      <c r="H25" t="s">
        <v>10</v>
      </c>
      <c r="I25" t="s">
        <v>33</v>
      </c>
      <c r="J25" t="s">
        <v>10</v>
      </c>
      <c r="K25" t="s">
        <v>33</v>
      </c>
      <c r="L25" t="s">
        <v>10</v>
      </c>
      <c r="O25" s="4"/>
    </row>
    <row r="26" spans="2:16" x14ac:dyDescent="0.25">
      <c r="B26" t="s">
        <v>3</v>
      </c>
      <c r="C26">
        <v>8</v>
      </c>
      <c r="D26">
        <v>-3</v>
      </c>
      <c r="E26">
        <v>0</v>
      </c>
      <c r="F26">
        <v>0</v>
      </c>
      <c r="G26">
        <v>0</v>
      </c>
      <c r="H26">
        <v>0</v>
      </c>
      <c r="I26">
        <v>2</v>
      </c>
      <c r="J26">
        <v>1</v>
      </c>
      <c r="K26">
        <v>0</v>
      </c>
      <c r="L26">
        <v>0</v>
      </c>
      <c r="M26">
        <f>C26*$C$23+E26*$E$23+G26*$G$23+I26*$I$23+K26*$K$23</f>
        <v>190</v>
      </c>
      <c r="N26">
        <f>(C26+D26)*$C$23+(E26+F26)*$E$23+(G26+H26)*$G$23+(I26+J26)*$I$23+(K26+L26)*$K$23</f>
        <v>145</v>
      </c>
      <c r="O26" s="4">
        <f>M26-N26</f>
        <v>45</v>
      </c>
      <c r="P26">
        <v>20</v>
      </c>
    </row>
    <row r="27" spans="2:16" x14ac:dyDescent="0.25">
      <c r="B27" t="s">
        <v>2</v>
      </c>
      <c r="C27">
        <v>0</v>
      </c>
      <c r="D27">
        <v>0</v>
      </c>
      <c r="E27">
        <v>10</v>
      </c>
      <c r="F27">
        <v>0</v>
      </c>
      <c r="G27">
        <v>4</v>
      </c>
      <c r="H27">
        <v>-1</v>
      </c>
      <c r="I27">
        <v>5</v>
      </c>
      <c r="J27">
        <v>3</v>
      </c>
      <c r="K27">
        <v>0</v>
      </c>
      <c r="L27">
        <v>0</v>
      </c>
      <c r="M27">
        <f t="shared" ref="M27:M31" si="1">C27*$C$23+E27*$E$23+G27*$G$23+I27*$I$23+K27*$K$23</f>
        <v>395</v>
      </c>
      <c r="N27">
        <f t="shared" ref="N27:N31" si="2">(C27+D27)*$C$23+(E27+F27)*$E$23+(G27+H27)*$G$23+(I27+J27)*$I$23+(K27+L27)*$K$23</f>
        <v>415</v>
      </c>
      <c r="O27" s="4">
        <f t="shared" ref="O27:O31" si="3">M27-N27</f>
        <v>-20</v>
      </c>
      <c r="P27">
        <v>0</v>
      </c>
    </row>
    <row r="28" spans="2:16" x14ac:dyDescent="0.25"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-1</v>
      </c>
      <c r="K28">
        <v>7</v>
      </c>
      <c r="L28">
        <v>-1</v>
      </c>
      <c r="M28">
        <f t="shared" si="1"/>
        <v>255</v>
      </c>
      <c r="N28">
        <f t="shared" si="2"/>
        <v>210</v>
      </c>
      <c r="O28" s="4">
        <f t="shared" si="3"/>
        <v>45</v>
      </c>
      <c r="P28">
        <v>0</v>
      </c>
    </row>
    <row r="29" spans="2:16" x14ac:dyDescent="0.25">
      <c r="B29" t="s">
        <v>5</v>
      </c>
      <c r="C29">
        <v>0</v>
      </c>
      <c r="D29">
        <v>0</v>
      </c>
      <c r="E29">
        <v>0</v>
      </c>
      <c r="F29">
        <v>0</v>
      </c>
      <c r="G29">
        <v>8</v>
      </c>
      <c r="H29">
        <v>-2</v>
      </c>
      <c r="I29">
        <v>3</v>
      </c>
      <c r="J29">
        <v>1</v>
      </c>
      <c r="K29">
        <v>0</v>
      </c>
      <c r="L29">
        <v>0</v>
      </c>
      <c r="M29">
        <f t="shared" si="1"/>
        <v>245</v>
      </c>
      <c r="N29">
        <f t="shared" si="2"/>
        <v>210</v>
      </c>
      <c r="O29" s="4">
        <f t="shared" si="3"/>
        <v>35</v>
      </c>
      <c r="P29">
        <v>0</v>
      </c>
    </row>
    <row r="30" spans="2:16" x14ac:dyDescent="0.25">
      <c r="B30" t="s">
        <v>1</v>
      </c>
      <c r="C30">
        <v>2</v>
      </c>
      <c r="D30">
        <v>0</v>
      </c>
      <c r="E30">
        <v>133</v>
      </c>
      <c r="F30">
        <v>1</v>
      </c>
      <c r="G30">
        <v>12</v>
      </c>
      <c r="H30">
        <v>-4</v>
      </c>
      <c r="I30">
        <v>32</v>
      </c>
      <c r="J30">
        <v>11</v>
      </c>
      <c r="K30">
        <v>3</v>
      </c>
      <c r="L30">
        <v>0</v>
      </c>
      <c r="M30">
        <f t="shared" si="1"/>
        <v>3836</v>
      </c>
      <c r="N30">
        <f t="shared" si="2"/>
        <v>3923</v>
      </c>
      <c r="O30" s="4">
        <f t="shared" si="3"/>
        <v>-87</v>
      </c>
      <c r="P30">
        <v>0</v>
      </c>
    </row>
    <row r="31" spans="2:16" x14ac:dyDescent="0.25">
      <c r="B31" t="s">
        <v>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-3</v>
      </c>
      <c r="K31">
        <v>0</v>
      </c>
      <c r="L31">
        <v>0</v>
      </c>
      <c r="M31">
        <f t="shared" si="1"/>
        <v>60</v>
      </c>
      <c r="N31">
        <f t="shared" si="2"/>
        <v>15</v>
      </c>
      <c r="O31" s="4">
        <f t="shared" si="3"/>
        <v>45</v>
      </c>
      <c r="P31">
        <v>0</v>
      </c>
    </row>
    <row r="32" spans="2:16" x14ac:dyDescent="0.25">
      <c r="C32">
        <f t="shared" ref="C32:O32" si="4">SUM(C26:C31)</f>
        <v>10</v>
      </c>
      <c r="D32">
        <f t="shared" si="4"/>
        <v>-3</v>
      </c>
      <c r="E32">
        <f t="shared" si="4"/>
        <v>143</v>
      </c>
      <c r="F32">
        <f t="shared" si="4"/>
        <v>1</v>
      </c>
      <c r="G32">
        <f t="shared" si="4"/>
        <v>24</v>
      </c>
      <c r="H32">
        <f t="shared" si="4"/>
        <v>-7</v>
      </c>
      <c r="I32">
        <f t="shared" si="4"/>
        <v>49</v>
      </c>
      <c r="J32">
        <f t="shared" si="4"/>
        <v>12</v>
      </c>
      <c r="K32">
        <f t="shared" si="4"/>
        <v>10</v>
      </c>
      <c r="L32">
        <f t="shared" si="4"/>
        <v>-1</v>
      </c>
      <c r="M32">
        <f t="shared" si="4"/>
        <v>4981</v>
      </c>
      <c r="N32">
        <f t="shared" si="4"/>
        <v>4918</v>
      </c>
      <c r="O32" s="4">
        <f t="shared" si="4"/>
        <v>63</v>
      </c>
    </row>
  </sheetData>
  <mergeCells count="5">
    <mergeCell ref="C24:D24"/>
    <mergeCell ref="E24:F24"/>
    <mergeCell ref="G24:H24"/>
    <mergeCell ref="I24:J24"/>
    <mergeCell ref="K24:L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2014-03-12T12:55:47Z</dcterms:created>
  <dcterms:modified xsi:type="dcterms:W3CDTF">2014-03-13T15:34:58Z</dcterms:modified>
</cp:coreProperties>
</file>