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d\Desktop\Cadeiras\Projects\Wild_F1_Bot\"/>
    </mc:Choice>
  </mc:AlternateContent>
  <xr:revisionPtr revIDLastSave="0" documentId="13_ncr:1_{11CA9A48-54C1-44F8-8370-BF3EEABD687B}" xr6:coauthVersionLast="47" xr6:coauthVersionMax="47" xr10:uidLastSave="{00000000-0000-0000-0000-000000000000}"/>
  <bookViews>
    <workbookView xWindow="-120" yWindow="-120" windowWidth="29040" windowHeight="15840" activeTab="3" xr2:uid="{9375842C-2C83-4E51-B7D2-90ABA0E64822}"/>
  </bookViews>
  <sheets>
    <sheet name="Speed + Strategies" sheetId="1" r:id="rId1"/>
    <sheet name="Grip" sheetId="2" r:id="rId2"/>
    <sheet name="Rain Wear" sheetId="3" r:id="rId3"/>
    <sheet name="Lap We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31" i="1" s="1"/>
  <c r="C32" i="1" s="1"/>
  <c r="C33" i="1" s="1"/>
  <c r="D30" i="1"/>
  <c r="D31" i="1" s="1"/>
  <c r="D32" i="1" s="1"/>
  <c r="D33" i="1" s="1"/>
  <c r="E30" i="1"/>
  <c r="E31" i="1" s="1"/>
  <c r="E32" i="1" s="1"/>
  <c r="E33" i="1" s="1"/>
  <c r="F25" i="4"/>
  <c r="E25" i="4"/>
  <c r="H7" i="4"/>
  <c r="H8" i="4"/>
  <c r="H9" i="4"/>
  <c r="H10" i="4"/>
  <c r="H11" i="4"/>
  <c r="H12" i="4"/>
  <c r="H13" i="4"/>
  <c r="H6" i="4"/>
  <c r="C8" i="1"/>
  <c r="D8" i="1"/>
  <c r="E8" i="1"/>
  <c r="F8" i="1"/>
  <c r="G8" i="1"/>
  <c r="Z26" i="4"/>
  <c r="Y26" i="4"/>
  <c r="Z25" i="4"/>
  <c r="Y25" i="4"/>
  <c r="Z24" i="4"/>
  <c r="Y24" i="4"/>
  <c r="Z23" i="4"/>
  <c r="Y23" i="4"/>
  <c r="Z22" i="4"/>
  <c r="Y22" i="4"/>
  <c r="Z21" i="4"/>
  <c r="Y21" i="4"/>
  <c r="Z20" i="4"/>
  <c r="Y20" i="4"/>
  <c r="Z19" i="4"/>
  <c r="Y19" i="4"/>
  <c r="Z18" i="4"/>
  <c r="Y18" i="4"/>
  <c r="Z17" i="4"/>
  <c r="Y17" i="4"/>
  <c r="Z16" i="4"/>
  <c r="Y16" i="4"/>
  <c r="Z15" i="4"/>
  <c r="Y15" i="4"/>
  <c r="Z14" i="4"/>
  <c r="Y14" i="4"/>
  <c r="AC13" i="4"/>
  <c r="AB13" i="4"/>
  <c r="Z13" i="4"/>
  <c r="Y13" i="4"/>
  <c r="AB12" i="4"/>
  <c r="Z12" i="4"/>
  <c r="Y12" i="4"/>
  <c r="AC11" i="4"/>
  <c r="AB11" i="4"/>
  <c r="Z11" i="4"/>
  <c r="Y11" i="4"/>
  <c r="AB10" i="4"/>
  <c r="Z10" i="4"/>
  <c r="Y10" i="4"/>
  <c r="AB9" i="4"/>
  <c r="Z9" i="4"/>
  <c r="Y9" i="4"/>
  <c r="AB8" i="4"/>
  <c r="Z8" i="4"/>
  <c r="Y8" i="4"/>
  <c r="AB7" i="4"/>
  <c r="Z7" i="4"/>
  <c r="Y7" i="4"/>
  <c r="AB6" i="4"/>
  <c r="Z6" i="4"/>
  <c r="Y6" i="4"/>
  <c r="AC5" i="4"/>
  <c r="AB5" i="4"/>
  <c r="AA5" i="4"/>
  <c r="Z5" i="4"/>
  <c r="Y5" i="4"/>
  <c r="AC4" i="4"/>
  <c r="AB4" i="4"/>
  <c r="AA4" i="4"/>
  <c r="Z4" i="4"/>
  <c r="Y4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G10" i="1"/>
  <c r="G11" i="1" s="1"/>
  <c r="F10" i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E10" i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2" i="3"/>
  <c r="F3" i="3"/>
  <c r="E3" i="3"/>
  <c r="E2" i="3"/>
  <c r="F2" i="3"/>
  <c r="F3" i="2"/>
  <c r="F2" i="2"/>
  <c r="E3" i="2"/>
  <c r="E2" i="2"/>
  <c r="D3" i="2"/>
  <c r="D2" i="2"/>
  <c r="D4" i="2"/>
  <c r="G12" i="1" l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I40" i="1"/>
  <c r="E4" i="2"/>
  <c r="F4" i="2"/>
  <c r="E5" i="3"/>
  <c r="E4" i="3"/>
  <c r="E6" i="3"/>
  <c r="F6" i="3"/>
  <c r="F5" i="3"/>
  <c r="F4" i="3"/>
  <c r="H40" i="1" l="1" a="1"/>
  <c r="H40" i="1" s="1"/>
  <c r="F40" i="1" a="1"/>
  <c r="F40" i="1" s="1"/>
  <c r="E40" i="1" a="1"/>
  <c r="E40" i="1" s="1"/>
  <c r="F5" i="2"/>
  <c r="D5" i="2"/>
  <c r="E5" i="2"/>
  <c r="E7" i="3"/>
  <c r="F7" i="3"/>
  <c r="D6" i="2" l="1"/>
  <c r="F6" i="2"/>
  <c r="E6" i="2"/>
  <c r="E8" i="3"/>
  <c r="F8" i="3"/>
  <c r="E7" i="2" l="1"/>
  <c r="F7" i="2"/>
  <c r="D7" i="2"/>
  <c r="E9" i="3"/>
  <c r="F9" i="3"/>
  <c r="D8" i="2" l="1"/>
  <c r="F8" i="2"/>
  <c r="E8" i="2"/>
  <c r="E10" i="3"/>
  <c r="F10" i="3"/>
  <c r="E9" i="2" l="1"/>
  <c r="D9" i="2"/>
  <c r="F9" i="2"/>
  <c r="E11" i="3"/>
  <c r="F11" i="3"/>
  <c r="E10" i="2" l="1"/>
  <c r="D10" i="2"/>
  <c r="F10" i="2"/>
  <c r="E12" i="3"/>
  <c r="F12" i="3"/>
  <c r="D40" i="1" a="1"/>
  <c r="D40" i="1" s="1"/>
  <c r="E11" i="2" l="1"/>
  <c r="F11" i="2"/>
  <c r="D11" i="2"/>
  <c r="E13" i="3"/>
  <c r="F13" i="3"/>
  <c r="G40" i="1" a="1"/>
  <c r="G40" i="1" s="1"/>
  <c r="D12" i="2" l="1"/>
  <c r="E12" i="2"/>
  <c r="F12" i="2"/>
  <c r="F14" i="3"/>
  <c r="E14" i="3"/>
  <c r="D13" i="2" l="1"/>
  <c r="E13" i="2"/>
  <c r="F13" i="2"/>
  <c r="F15" i="3"/>
  <c r="E15" i="3"/>
  <c r="F14" i="2" l="1"/>
  <c r="D14" i="2"/>
  <c r="E14" i="2"/>
  <c r="F16" i="3"/>
  <c r="E16" i="3"/>
  <c r="F15" i="2" l="1"/>
  <c r="D15" i="2"/>
  <c r="E15" i="2"/>
  <c r="F17" i="3"/>
  <c r="E17" i="3"/>
  <c r="F16" i="2" l="1"/>
  <c r="D16" i="2"/>
  <c r="E16" i="2"/>
  <c r="E18" i="3"/>
  <c r="F18" i="3"/>
  <c r="F17" i="2" l="1"/>
  <c r="D17" i="2"/>
  <c r="E17" i="2"/>
  <c r="E19" i="3"/>
  <c r="F19" i="3"/>
  <c r="C40" i="1" a="1"/>
  <c r="C40" i="1" s="1"/>
  <c r="F18" i="2" l="1"/>
  <c r="D18" i="2"/>
  <c r="E18" i="2"/>
  <c r="E20" i="3"/>
  <c r="F20" i="3"/>
  <c r="F19" i="2" l="1"/>
  <c r="D19" i="2"/>
  <c r="E19" i="2"/>
  <c r="F21" i="3"/>
  <c r="E21" i="3"/>
  <c r="F20" i="2" l="1"/>
  <c r="D20" i="2"/>
  <c r="E20" i="2"/>
  <c r="E22" i="3"/>
  <c r="F22" i="3"/>
  <c r="E21" i="2" l="1"/>
  <c r="D21" i="2"/>
  <c r="F21" i="2"/>
  <c r="E23" i="3"/>
  <c r="F23" i="3"/>
  <c r="E22" i="2" l="1"/>
  <c r="D22" i="2"/>
  <c r="F22" i="2"/>
  <c r="E24" i="3"/>
  <c r="F24" i="3"/>
  <c r="E23" i="2" l="1"/>
  <c r="F23" i="2"/>
  <c r="D23" i="2"/>
  <c r="F25" i="3"/>
  <c r="E25" i="3"/>
  <c r="D24" i="2" l="1"/>
  <c r="F24" i="2"/>
  <c r="E24" i="2"/>
  <c r="F26" i="3"/>
  <c r="E26" i="3"/>
  <c r="D25" i="2" l="1"/>
  <c r="E25" i="2"/>
  <c r="F25" i="2"/>
  <c r="F27" i="3"/>
  <c r="E27" i="3"/>
  <c r="F26" i="2" l="1"/>
  <c r="D26" i="2"/>
  <c r="E26" i="2"/>
  <c r="F28" i="3"/>
  <c r="E28" i="3"/>
  <c r="F27" i="2" l="1"/>
  <c r="D27" i="2"/>
  <c r="E27" i="2"/>
  <c r="F29" i="3"/>
  <c r="E29" i="3"/>
  <c r="F28" i="2" l="1"/>
  <c r="D28" i="2"/>
  <c r="E28" i="2"/>
  <c r="E30" i="3"/>
  <c r="F30" i="3"/>
  <c r="F29" i="2" l="1"/>
  <c r="D29" i="2"/>
  <c r="E29" i="2"/>
  <c r="E31" i="3"/>
  <c r="F31" i="3"/>
  <c r="F30" i="2" l="1"/>
  <c r="D30" i="2"/>
  <c r="E30" i="2"/>
  <c r="F32" i="3"/>
  <c r="E32" i="3"/>
  <c r="F31" i="2" l="1"/>
  <c r="D31" i="2"/>
  <c r="E31" i="2"/>
  <c r="E33" i="3"/>
  <c r="F33" i="3"/>
  <c r="F32" i="2" l="1"/>
  <c r="D32" i="2"/>
  <c r="E32" i="2"/>
  <c r="E34" i="3"/>
  <c r="F34" i="3"/>
  <c r="E33" i="2" l="1"/>
  <c r="F33" i="2"/>
  <c r="D33" i="2"/>
  <c r="E35" i="3"/>
  <c r="F35" i="3"/>
  <c r="E34" i="2" l="1"/>
  <c r="D34" i="2"/>
  <c r="F34" i="2"/>
  <c r="F36" i="3"/>
  <c r="E36" i="3"/>
  <c r="E35" i="2" l="1"/>
  <c r="F35" i="2"/>
  <c r="D35" i="2"/>
  <c r="F37" i="3"/>
  <c r="E37" i="3"/>
  <c r="D36" i="2" l="1"/>
  <c r="E36" i="2"/>
  <c r="F36" i="2"/>
  <c r="F38" i="3"/>
  <c r="E38" i="3"/>
  <c r="D37" i="2" l="1"/>
  <c r="E37" i="2"/>
  <c r="F37" i="2"/>
  <c r="F39" i="3"/>
  <c r="E39" i="3"/>
  <c r="F38" i="2" l="1"/>
  <c r="D38" i="2"/>
  <c r="E38" i="2"/>
  <c r="F40" i="3"/>
  <c r="E40" i="3"/>
  <c r="F39" i="2" l="1"/>
  <c r="D39" i="2"/>
  <c r="E39" i="2"/>
  <c r="F41" i="3"/>
  <c r="E41" i="3"/>
  <c r="F40" i="2" l="1"/>
  <c r="D40" i="2"/>
  <c r="E40" i="2"/>
  <c r="E42" i="3"/>
  <c r="F42" i="3"/>
  <c r="F41" i="2" l="1"/>
  <c r="D41" i="2"/>
  <c r="E41" i="2"/>
  <c r="E43" i="3"/>
  <c r="F43" i="3"/>
  <c r="F42" i="2" l="1"/>
  <c r="D42" i="2"/>
  <c r="E42" i="2"/>
  <c r="F44" i="3"/>
  <c r="E44" i="3"/>
  <c r="E43" i="2" l="1"/>
  <c r="F43" i="2"/>
  <c r="D43" i="2"/>
  <c r="E45" i="3"/>
  <c r="F45" i="3"/>
  <c r="F44" i="2" l="1"/>
  <c r="D44" i="2"/>
  <c r="E44" i="2"/>
  <c r="E46" i="3"/>
  <c r="F46" i="3"/>
  <c r="E45" i="2" l="1"/>
  <c r="D45" i="2"/>
  <c r="F45" i="2"/>
  <c r="E47" i="3"/>
  <c r="F47" i="3"/>
  <c r="E46" i="2" l="1"/>
  <c r="D46" i="2"/>
  <c r="F46" i="2"/>
  <c r="E48" i="3"/>
  <c r="F48" i="3"/>
  <c r="E47" i="2" l="1"/>
  <c r="F47" i="2"/>
  <c r="D47" i="2"/>
  <c r="E49" i="3"/>
  <c r="F49" i="3"/>
  <c r="D48" i="2" l="1"/>
  <c r="E48" i="2"/>
  <c r="F48" i="2"/>
  <c r="F50" i="3"/>
  <c r="E50" i="3"/>
  <c r="D49" i="2" l="1"/>
  <c r="E49" i="2"/>
  <c r="F49" i="2"/>
  <c r="F51" i="3"/>
  <c r="E51" i="3"/>
  <c r="F50" i="2" l="1"/>
  <c r="D50" i="2"/>
  <c r="E50" i="2"/>
  <c r="F52" i="3"/>
  <c r="E52" i="3"/>
  <c r="F51" i="2" l="1"/>
  <c r="D51" i="2"/>
  <c r="E51" i="2"/>
  <c r="F53" i="3"/>
  <c r="E53" i="3"/>
  <c r="F52" i="2" l="1"/>
  <c r="D52" i="2"/>
  <c r="E52" i="2"/>
  <c r="F54" i="3"/>
  <c r="E54" i="3"/>
  <c r="F53" i="2" l="1"/>
  <c r="D53" i="2"/>
  <c r="E53" i="2"/>
  <c r="F55" i="3"/>
  <c r="E55" i="3"/>
  <c r="F54" i="2" l="1"/>
  <c r="D54" i="2"/>
  <c r="E54" i="2"/>
  <c r="E56" i="3"/>
  <c r="F56" i="3"/>
  <c r="F55" i="2" l="1"/>
  <c r="D55" i="2"/>
  <c r="E55" i="2"/>
  <c r="F57" i="3"/>
  <c r="E57" i="3"/>
  <c r="F56" i="2" l="1"/>
  <c r="D56" i="2"/>
  <c r="E56" i="2"/>
  <c r="E58" i="3"/>
  <c r="F58" i="3"/>
  <c r="E57" i="2" l="1"/>
  <c r="F57" i="2"/>
  <c r="D57" i="2"/>
  <c r="E59" i="3"/>
  <c r="F59" i="3"/>
  <c r="E58" i="2" l="1"/>
  <c r="F58" i="2"/>
  <c r="D58" i="2"/>
  <c r="E60" i="3"/>
  <c r="F60" i="3"/>
  <c r="E59" i="2" l="1"/>
  <c r="F59" i="2"/>
  <c r="D59" i="2"/>
  <c r="E61" i="3"/>
  <c r="F61" i="3"/>
  <c r="D60" i="2" l="1"/>
  <c r="E60" i="2"/>
  <c r="F60" i="2"/>
  <c r="F62" i="3"/>
  <c r="E62" i="3"/>
  <c r="D61" i="2" l="1"/>
  <c r="E61" i="2"/>
  <c r="F61" i="2"/>
  <c r="F63" i="3"/>
  <c r="E63" i="3"/>
  <c r="F62" i="2" l="1"/>
  <c r="D62" i="2"/>
  <c r="E62" i="2"/>
  <c r="F64" i="3"/>
  <c r="E64" i="3"/>
  <c r="F63" i="2" l="1"/>
  <c r="D63" i="2"/>
  <c r="E63" i="2"/>
  <c r="F65" i="3"/>
  <c r="E65" i="3"/>
  <c r="F64" i="2" l="1"/>
  <c r="D64" i="2"/>
  <c r="E64" i="2"/>
  <c r="F66" i="3"/>
  <c r="E66" i="3"/>
  <c r="F65" i="2" l="1"/>
  <c r="D65" i="2"/>
  <c r="E65" i="2"/>
  <c r="F67" i="3"/>
  <c r="E67" i="3"/>
  <c r="F66" i="2" l="1"/>
  <c r="D66" i="2"/>
  <c r="E66" i="2"/>
  <c r="E68" i="3"/>
  <c r="F68" i="3"/>
  <c r="E67" i="2" l="1"/>
  <c r="F67" i="2"/>
  <c r="D67" i="2"/>
  <c r="E69" i="3"/>
  <c r="F69" i="3"/>
  <c r="F68" i="2" l="1"/>
  <c r="D68" i="2"/>
  <c r="E68" i="2"/>
  <c r="E70" i="3"/>
  <c r="F70" i="3"/>
  <c r="E69" i="2" l="1"/>
  <c r="D69" i="2"/>
  <c r="F69" i="2"/>
  <c r="E71" i="3"/>
  <c r="F71" i="3"/>
  <c r="E70" i="2" l="1"/>
  <c r="D70" i="2"/>
  <c r="F70" i="2"/>
  <c r="E72" i="3"/>
  <c r="F72" i="3"/>
  <c r="E71" i="2" l="1"/>
  <c r="D71" i="2"/>
  <c r="F71" i="2"/>
  <c r="E73" i="3"/>
  <c r="F73" i="3"/>
  <c r="D72" i="2" l="1"/>
  <c r="F72" i="2"/>
  <c r="E72" i="2"/>
  <c r="F74" i="3"/>
  <c r="E74" i="3"/>
  <c r="D73" i="2" l="1"/>
  <c r="E73" i="2"/>
  <c r="F73" i="2"/>
  <c r="F75" i="3"/>
  <c r="E75" i="3"/>
  <c r="F74" i="2" l="1"/>
  <c r="D74" i="2"/>
  <c r="E74" i="2"/>
  <c r="F76" i="3"/>
  <c r="E76" i="3"/>
  <c r="F75" i="2" l="1"/>
  <c r="D75" i="2"/>
  <c r="E75" i="2"/>
  <c r="F77" i="3"/>
  <c r="E77" i="3"/>
  <c r="F76" i="2" l="1"/>
  <c r="D76" i="2"/>
  <c r="E76" i="2"/>
  <c r="F78" i="3"/>
  <c r="E78" i="3"/>
  <c r="F77" i="2" l="1"/>
  <c r="D77" i="2"/>
  <c r="E77" i="2"/>
  <c r="F79" i="3"/>
  <c r="E79" i="3"/>
  <c r="F78" i="2" l="1"/>
  <c r="D78" i="2"/>
  <c r="E78" i="2"/>
  <c r="E80" i="3"/>
  <c r="F80" i="3"/>
  <c r="E79" i="2" l="1"/>
  <c r="F79" i="2"/>
  <c r="D79" i="2"/>
  <c r="E81" i="3"/>
  <c r="F81" i="3"/>
  <c r="F80" i="2" l="1"/>
  <c r="D80" i="2"/>
  <c r="E80" i="2"/>
  <c r="F82" i="3"/>
  <c r="E82" i="3"/>
  <c r="E81" i="2" l="1"/>
  <c r="F81" i="2"/>
  <c r="D81" i="2"/>
  <c r="E83" i="3"/>
  <c r="F83" i="3"/>
  <c r="E82" i="2" l="1"/>
  <c r="D82" i="2"/>
  <c r="F82" i="2"/>
  <c r="E84" i="3"/>
  <c r="F84" i="3"/>
  <c r="E83" i="2" l="1"/>
  <c r="D83" i="2"/>
  <c r="F83" i="2"/>
  <c r="E85" i="3"/>
  <c r="F85" i="3"/>
  <c r="D84" i="2" l="1"/>
  <c r="E84" i="2"/>
  <c r="F84" i="2"/>
  <c r="F86" i="3"/>
  <c r="E86" i="3"/>
  <c r="D85" i="2" l="1"/>
  <c r="E85" i="2"/>
  <c r="F85" i="2"/>
  <c r="F87" i="3"/>
  <c r="E87" i="3"/>
  <c r="F86" i="2" l="1"/>
  <c r="D86" i="2"/>
  <c r="E86" i="2"/>
  <c r="F88" i="3"/>
  <c r="E88" i="3"/>
  <c r="F87" i="2" l="1"/>
  <c r="D87" i="2"/>
  <c r="E87" i="2"/>
  <c r="F89" i="3"/>
  <c r="E89" i="3"/>
  <c r="F88" i="2" l="1"/>
  <c r="D88" i="2"/>
  <c r="E88" i="2"/>
  <c r="E90" i="3"/>
  <c r="F90" i="3"/>
  <c r="F89" i="2" l="1"/>
  <c r="D89" i="2"/>
  <c r="E89" i="2"/>
  <c r="F91" i="3"/>
  <c r="E91" i="3"/>
  <c r="E90" i="2" l="1"/>
  <c r="F90" i="2"/>
  <c r="D90" i="2"/>
  <c r="F92" i="3"/>
  <c r="E92" i="3"/>
  <c r="E91" i="2" l="1"/>
  <c r="F91" i="2"/>
  <c r="D91" i="2"/>
  <c r="E93" i="3"/>
  <c r="F93" i="3"/>
  <c r="D92" i="2" l="1"/>
  <c r="F92" i="2"/>
  <c r="E92" i="2"/>
  <c r="E94" i="3"/>
  <c r="F94" i="3"/>
  <c r="E93" i="2" l="1"/>
  <c r="D93" i="2"/>
  <c r="F93" i="2"/>
  <c r="E95" i="3"/>
  <c r="F95" i="3"/>
  <c r="E94" i="2" l="1"/>
  <c r="D94" i="2"/>
  <c r="F94" i="2"/>
  <c r="E96" i="3"/>
  <c r="F96" i="3"/>
  <c r="E95" i="2" l="1"/>
  <c r="D95" i="2"/>
  <c r="F95" i="2"/>
  <c r="E97" i="3"/>
  <c r="F97" i="3"/>
  <c r="D96" i="2" l="1"/>
  <c r="F96" i="2"/>
  <c r="E96" i="2"/>
  <c r="F98" i="3"/>
  <c r="E98" i="3"/>
  <c r="D97" i="2" l="1"/>
  <c r="E97" i="2"/>
  <c r="F97" i="2"/>
  <c r="F99" i="3"/>
  <c r="E99" i="3"/>
  <c r="F98" i="2" l="1"/>
  <c r="D98" i="2"/>
  <c r="E98" i="2"/>
  <c r="F100" i="3"/>
  <c r="E100" i="3"/>
  <c r="F99" i="2" l="1"/>
  <c r="D99" i="2"/>
  <c r="E99" i="2"/>
  <c r="F101" i="3"/>
  <c r="E101" i="3"/>
  <c r="F100" i="2" l="1"/>
  <c r="D100" i="2"/>
  <c r="E100" i="2"/>
  <c r="F102" i="3"/>
  <c r="E102" i="3"/>
  <c r="D101" i="2" l="1"/>
  <c r="F101" i="2"/>
  <c r="E101" i="2"/>
  <c r="F102" i="2" l="1"/>
  <c r="E102" i="2"/>
  <c r="D10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<sst xmlns="http://schemas.openxmlformats.org/spreadsheetml/2006/main" count="43" uniqueCount="27">
  <si>
    <t>rain</t>
  </si>
  <si>
    <t>MAX_GRIP</t>
  </si>
  <si>
    <t>Slick Grip</t>
  </si>
  <si>
    <t>Wet Grip</t>
  </si>
  <si>
    <t>Int Grip</t>
  </si>
  <si>
    <t>Wet</t>
  </si>
  <si>
    <t>Inter</t>
  </si>
  <si>
    <t>Hard</t>
  </si>
  <si>
    <t>Medium</t>
  </si>
  <si>
    <t>Soft</t>
  </si>
  <si>
    <t>MAX_LOSS</t>
  </si>
  <si>
    <t>MIN_LOSS</t>
  </si>
  <si>
    <t>lap</t>
  </si>
  <si>
    <t>Rain</t>
  </si>
  <si>
    <t>Track Length</t>
  </si>
  <si>
    <t>H</t>
  </si>
  <si>
    <t>M+M</t>
  </si>
  <si>
    <t>S+M</t>
  </si>
  <si>
    <t>H+S</t>
  </si>
  <si>
    <t>Starting Speed</t>
  </si>
  <si>
    <t>3*Soft</t>
  </si>
  <si>
    <t>6*Soft</t>
  </si>
  <si>
    <t>18*Soft</t>
  </si>
  <si>
    <t>Doesn't take into account time lost due to pitting, and also considers that you go full speed during the whole track</t>
  </si>
  <si>
    <t>Slick</t>
  </si>
  <si>
    <t>laps</t>
  </si>
  <si>
    <t>Max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</si>
</sst>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per tyre per lap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'Speed + Strategies'!$C$9</c:f>
              <c:strCache>
                <c:ptCount val="1"/>
                <c:pt idx="0">
                  <c:v>Wet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'Speed + Strategies'!$B$10:$B$33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'Speed + Strategies'!$C$10:$C$33</c:f>
              <c:numCache>
                <c:formatCode>General</c:formatCode>
                <c:ptCount val="24"/>
                <c:pt idx="0">
                  <c:v>3.4</c:v>
                </c:pt>
                <c:pt idx="1">
                  <c:v>3.4</c:v>
                </c:pt>
                <c:pt idx="2">
                  <c:v>3</c:v>
                </c:pt>
                <c:pt idx="3">
                  <c:v>2.5</c:v>
                </c:pt>
                <c:pt idx="4">
                  <c:v>2</c:v>
                </c:pt>
                <c:pt idx="5">
                  <c:v>1.4</c:v>
                </c:pt>
                <c:pt idx="6">
                  <c:v>0.79999999999999993</c:v>
                </c:pt>
                <c:pt idx="7">
                  <c:v>0.19999999999999993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9E-478F-86C3-C7ED51624600}"/>
            </c:ext>
          </c:extLst>
        </c:ser>
        <c:ser>
          <c:idx val="1"/>
          <c:order val="1"/>
          <c:tx>
            <c:strRef>
              <c:f>'Speed + Strategies'!$D$9</c:f>
              <c:strCache>
                <c:ptCount val="1"/>
                <c:pt idx="0">
                  <c:v>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'Speed + Strategies'!$B$10:$B$33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'Speed + Strategies'!$D$10:$D$33</c:f>
              <c:numCache>
                <c:formatCode>General</c:formatCode>
                <c:ptCount val="24"/>
                <c:pt idx="0">
                  <c:v>3.9000000000000004</c:v>
                </c:pt>
                <c:pt idx="1">
                  <c:v>3.9000000000000004</c:v>
                </c:pt>
                <c:pt idx="2">
                  <c:v>3.5000000000000004</c:v>
                </c:pt>
                <c:pt idx="3">
                  <c:v>3.0000000000000004</c:v>
                </c:pt>
                <c:pt idx="4">
                  <c:v>2.5000000000000004</c:v>
                </c:pt>
                <c:pt idx="5">
                  <c:v>1.9000000000000004</c:v>
                </c:pt>
                <c:pt idx="6">
                  <c:v>1.3000000000000003</c:v>
                </c:pt>
                <c:pt idx="7">
                  <c:v>0.70000000000000029</c:v>
                </c:pt>
                <c:pt idx="8">
                  <c:v>0.10000000000000028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59E-478F-86C3-C7ED51624600}"/>
            </c:ext>
          </c:extLst>
        </c:ser>
        <c:ser>
          <c:idx val="2"/>
          <c:order val="2"/>
          <c:tx>
            <c:strRef>
              <c:f>'Speed + Strategies'!$E$9</c:f>
              <c:strCache>
                <c:ptCount val="1"/>
                <c:pt idx="0">
                  <c:v>Hard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'Speed + Strategies'!$B$10:$B$33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'Speed + Strategies'!$E$10:$E$33</c:f>
              <c:numCache>
                <c:formatCode>General</c:formatCode>
                <c:ptCount val="24"/>
                <c:pt idx="0">
                  <c:v>4.9000000000000004</c:v>
                </c:pt>
                <c:pt idx="1">
                  <c:v>5.4</c:v>
                </c:pt>
                <c:pt idx="2">
                  <c:v>5.5</c:v>
                </c:pt>
                <c:pt idx="3">
                  <c:v>5.5</c:v>
                </c:pt>
                <c:pt idx="4">
                  <c:v>5.5</c:v>
                </c:pt>
                <c:pt idx="5">
                  <c:v>5.4</c:v>
                </c:pt>
                <c:pt idx="6">
                  <c:v>5.3000000000000007</c:v>
                </c:pt>
                <c:pt idx="7">
                  <c:v>5.2000000000000011</c:v>
                </c:pt>
                <c:pt idx="8">
                  <c:v>5.1000000000000014</c:v>
                </c:pt>
                <c:pt idx="9">
                  <c:v>5.0000000000000018</c:v>
                </c:pt>
                <c:pt idx="10">
                  <c:v>4.9000000000000021</c:v>
                </c:pt>
                <c:pt idx="11">
                  <c:v>4.8000000000000025</c:v>
                </c:pt>
                <c:pt idx="12">
                  <c:v>4.7000000000000028</c:v>
                </c:pt>
                <c:pt idx="13">
                  <c:v>4.6000000000000032</c:v>
                </c:pt>
                <c:pt idx="14">
                  <c:v>4.5000000000000036</c:v>
                </c:pt>
                <c:pt idx="15">
                  <c:v>4.4000000000000039</c:v>
                </c:pt>
                <c:pt idx="16">
                  <c:v>4.3000000000000043</c:v>
                </c:pt>
                <c:pt idx="17">
                  <c:v>4.2000000000000046</c:v>
                </c:pt>
                <c:pt idx="18">
                  <c:v>4.100000000000005</c:v>
                </c:pt>
                <c:pt idx="19">
                  <c:v>4.0000000000000053</c:v>
                </c:pt>
                <c:pt idx="20">
                  <c:v>3.5000000000000053</c:v>
                </c:pt>
                <c:pt idx="21">
                  <c:v>3.0000000000000053</c:v>
                </c:pt>
                <c:pt idx="22">
                  <c:v>2.5000000000000053</c:v>
                </c:pt>
                <c:pt idx="23">
                  <c:v>2.0000000000000053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59E-478F-86C3-C7ED51624600}"/>
            </c:ext>
          </c:extLst>
        </c:ser>
        <c:ser>
          <c:idx val="3"/>
          <c:order val="3"/>
          <c:tx>
            <c:strRef>
              <c:f>'Speed + Strategies'!$F$9</c:f>
              <c:strCache>
                <c:ptCount val="1"/>
                <c:pt idx="0">
                  <c:v>Medium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'Speed + Strategies'!$B$10:$B$33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'Speed + Strategies'!$F$10:$F$33</c:f>
              <c:numCache>
                <c:formatCode>General</c:formatCode>
                <c:ptCount val="24"/>
                <c:pt idx="0">
                  <c:v>5.15</c:v>
                </c:pt>
                <c:pt idx="1">
                  <c:v>5.65</c:v>
                </c:pt>
                <c:pt idx="2">
                  <c:v>5.75</c:v>
                </c:pt>
                <c:pt idx="3">
                  <c:v>5.75</c:v>
                </c:pt>
                <c:pt idx="4">
                  <c:v>5.75</c:v>
                </c:pt>
                <c:pt idx="5">
                  <c:v>5.625</c:v>
                </c:pt>
                <c:pt idx="6">
                  <c:v>5.5</c:v>
                </c:pt>
                <c:pt idx="7">
                  <c:v>5.375</c:v>
                </c:pt>
                <c:pt idx="8">
                  <c:v>5.25</c:v>
                </c:pt>
                <c:pt idx="9">
                  <c:v>5.125</c:v>
                </c:pt>
                <c:pt idx="10">
                  <c:v>5</c:v>
                </c:pt>
                <c:pt idx="11">
                  <c:v>4.875</c:v>
                </c:pt>
                <c:pt idx="12">
                  <c:v>4.75</c:v>
                </c:pt>
                <c:pt idx="13">
                  <c:v>4.25</c:v>
                </c:pt>
                <c:pt idx="14">
                  <c:v>3.75</c:v>
                </c:pt>
                <c:pt idx="15">
                  <c:v>3.25</c:v>
                </c:pt>
                <c:pt idx="16">
                  <c:v>2.75</c:v>
                </c:pt>
                <c:pt idx="17">
                  <c:v>2.25</c:v>
                </c:pt>
                <c:pt idx="18">
                  <c:v>1.75</c:v>
                </c:pt>
                <c:pt idx="19">
                  <c:v>1.25</c:v>
                </c:pt>
                <c:pt idx="20">
                  <c:v>0.75</c:v>
                </c:pt>
                <c:pt idx="21">
                  <c:v>0.25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59E-478F-86C3-C7ED51624600}"/>
            </c:ext>
          </c:extLst>
        </c:ser>
        <c:ser>
          <c:idx val="4"/>
          <c:order val="4"/>
          <c:tx>
            <c:strRef>
              <c:f>'Speed + Strategies'!$G$9</c:f>
              <c:strCache>
                <c:ptCount val="1"/>
                <c:pt idx="0">
                  <c:v>Soft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'Speed + Strategies'!$B$10:$B$33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'Speed + Strategies'!$G$10:$G$33</c:f>
              <c:numCache>
                <c:formatCode>General</c:formatCode>
                <c:ptCount val="24"/>
                <c:pt idx="0">
                  <c:v>5.4</c:v>
                </c:pt>
                <c:pt idx="1">
                  <c:v>5.9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5.8</c:v>
                </c:pt>
                <c:pt idx="6">
                  <c:v>5.6</c:v>
                </c:pt>
                <c:pt idx="7">
                  <c:v>5.3999999999999995</c:v>
                </c:pt>
                <c:pt idx="8">
                  <c:v>5.1999999999999993</c:v>
                </c:pt>
                <c:pt idx="9">
                  <c:v>4.6999999999999993</c:v>
                </c:pt>
                <c:pt idx="10">
                  <c:v>4.1999999999999993</c:v>
                </c:pt>
                <c:pt idx="11">
                  <c:v>3.6999999999999993</c:v>
                </c:pt>
                <c:pt idx="12">
                  <c:v>3.1999999999999993</c:v>
                </c:pt>
                <c:pt idx="13">
                  <c:v>2.6999999999999993</c:v>
                </c:pt>
                <c:pt idx="14">
                  <c:v>2.1999999999999993</c:v>
                </c:pt>
                <c:pt idx="15">
                  <c:v>1.6999999999999993</c:v>
                </c:pt>
                <c:pt idx="16">
                  <c:v>1.1999999999999993</c:v>
                </c:pt>
                <c:pt idx="17">
                  <c:v>0.69999999999999929</c:v>
                </c:pt>
                <c:pt idx="18">
                  <c:v>0.19999999999999929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59E-478F-86C3-C7ED51624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8971152"/>
        <c:axId val="968968752"/>
      </c:lineChart>
      <c:catAx>
        <c:axId val="968971152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968968752"/>
        <c:crosses val="autoZero"/>
        <c:auto val="1"/>
        <c:lblAlgn val="ctr"/>
        <c:lblOffset val="100"/>
        <c:noMultiLvlLbl val="0"/>
      </c:catAx>
      <c:valAx>
        <c:axId val="96896875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96897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Grip per compound type in relation to 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Grip!$D$1</c:f>
              <c:strCache>
                <c:ptCount val="1"/>
                <c:pt idx="0">
                  <c:v>Wet Grip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Grip!$C$2:$C$102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Grip!$D$2:$D$102</c:f>
              <c:numCache>
                <c:formatCode>General</c:formatCode>
                <c:ptCount val="101"/>
                <c:pt idx="0">
                  <c:v>8</c:v>
                </c:pt>
                <c:pt idx="1">
                  <c:v>8.2000000000000011</c:v>
                </c:pt>
                <c:pt idx="2">
                  <c:v>8.4</c:v>
                </c:pt>
                <c:pt idx="3">
                  <c:v>8.6000000000000014</c:v>
                </c:pt>
                <c:pt idx="4">
                  <c:v>8.8000000000000007</c:v>
                </c:pt>
                <c:pt idx="5">
                  <c:v>9</c:v>
                </c:pt>
                <c:pt idx="6">
                  <c:v>9.2000000000000011</c:v>
                </c:pt>
                <c:pt idx="7">
                  <c:v>9.4</c:v>
                </c:pt>
                <c:pt idx="8">
                  <c:v>9.6000000000000014</c:v>
                </c:pt>
                <c:pt idx="9">
                  <c:v>9.8000000000000007</c:v>
                </c:pt>
                <c:pt idx="10">
                  <c:v>10</c:v>
                </c:pt>
                <c:pt idx="11">
                  <c:v>10.199999999999999</c:v>
                </c:pt>
                <c:pt idx="12">
                  <c:v>10.4</c:v>
                </c:pt>
                <c:pt idx="13">
                  <c:v>10.600000000000001</c:v>
                </c:pt>
                <c:pt idx="14">
                  <c:v>10.8</c:v>
                </c:pt>
                <c:pt idx="15">
                  <c:v>11</c:v>
                </c:pt>
                <c:pt idx="16">
                  <c:v>11.200000000000001</c:v>
                </c:pt>
                <c:pt idx="17">
                  <c:v>11.400000000000002</c:v>
                </c:pt>
                <c:pt idx="18">
                  <c:v>11.600000000000001</c:v>
                </c:pt>
                <c:pt idx="19">
                  <c:v>11.8</c:v>
                </c:pt>
                <c:pt idx="20">
                  <c:v>12.000000000000002</c:v>
                </c:pt>
                <c:pt idx="21">
                  <c:v>12.2</c:v>
                </c:pt>
                <c:pt idx="22">
                  <c:v>12.4</c:v>
                </c:pt>
                <c:pt idx="23">
                  <c:v>12.6</c:v>
                </c:pt>
                <c:pt idx="24">
                  <c:v>12.8</c:v>
                </c:pt>
                <c:pt idx="25">
                  <c:v>13</c:v>
                </c:pt>
                <c:pt idx="26">
                  <c:v>13.200000000000001</c:v>
                </c:pt>
                <c:pt idx="27">
                  <c:v>13.4</c:v>
                </c:pt>
                <c:pt idx="28">
                  <c:v>13.600000000000001</c:v>
                </c:pt>
                <c:pt idx="29">
                  <c:v>13.799999999999999</c:v>
                </c:pt>
                <c:pt idx="30">
                  <c:v>14</c:v>
                </c:pt>
                <c:pt idx="31">
                  <c:v>14.2</c:v>
                </c:pt>
                <c:pt idx="32">
                  <c:v>14.399999999999999</c:v>
                </c:pt>
                <c:pt idx="33">
                  <c:v>14.6</c:v>
                </c:pt>
                <c:pt idx="34">
                  <c:v>14.8</c:v>
                </c:pt>
                <c:pt idx="35">
                  <c:v>15</c:v>
                </c:pt>
                <c:pt idx="36">
                  <c:v>15.2</c:v>
                </c:pt>
                <c:pt idx="37">
                  <c:v>15.4</c:v>
                </c:pt>
                <c:pt idx="38">
                  <c:v>15.600000000000001</c:v>
                </c:pt>
                <c:pt idx="39">
                  <c:v>15.8</c:v>
                </c:pt>
                <c:pt idx="40">
                  <c:v>16</c:v>
                </c:pt>
                <c:pt idx="41">
                  <c:v>16.200000000000003</c:v>
                </c:pt>
                <c:pt idx="42">
                  <c:v>16.400000000000002</c:v>
                </c:pt>
                <c:pt idx="43">
                  <c:v>16.600000000000001</c:v>
                </c:pt>
                <c:pt idx="44">
                  <c:v>16.8</c:v>
                </c:pt>
                <c:pt idx="45">
                  <c:v>17</c:v>
                </c:pt>
                <c:pt idx="46">
                  <c:v>17.200000000000003</c:v>
                </c:pt>
                <c:pt idx="47">
                  <c:v>17.399999999999999</c:v>
                </c:pt>
                <c:pt idx="48">
                  <c:v>17.600000000000001</c:v>
                </c:pt>
                <c:pt idx="49">
                  <c:v>17.8</c:v>
                </c:pt>
                <c:pt idx="50">
                  <c:v>18</c:v>
                </c:pt>
                <c:pt idx="51">
                  <c:v>18.2</c:v>
                </c:pt>
                <c:pt idx="52">
                  <c:v>18.400000000000002</c:v>
                </c:pt>
                <c:pt idx="53">
                  <c:v>18.600000000000001</c:v>
                </c:pt>
                <c:pt idx="54">
                  <c:v>18.8</c:v>
                </c:pt>
                <c:pt idx="55">
                  <c:v>19</c:v>
                </c:pt>
                <c:pt idx="56">
                  <c:v>19.200000000000003</c:v>
                </c:pt>
                <c:pt idx="57">
                  <c:v>19.399999999999999</c:v>
                </c:pt>
                <c:pt idx="58">
                  <c:v>19.600000000000001</c:v>
                </c:pt>
                <c:pt idx="59">
                  <c:v>19.8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E2-4CAC-86C0-05B6CCF18C8B}"/>
            </c:ext>
          </c:extLst>
        </c:ser>
        <c:ser>
          <c:idx val="1"/>
          <c:order val="1"/>
          <c:tx>
            <c:strRef>
              <c:f>Grip!$E$1</c:f>
              <c:strCache>
                <c:ptCount val="1"/>
                <c:pt idx="0">
                  <c:v>Int Grip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Grip!$C$2:$C$102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Grip!$E$2:$E$102</c:f>
              <c:numCache>
                <c:formatCode>General</c:formatCode>
                <c:ptCount val="10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19.000000000000004</c:v>
                </c:pt>
                <c:pt idx="42">
                  <c:v>18</c:v>
                </c:pt>
                <c:pt idx="43">
                  <c:v>17</c:v>
                </c:pt>
                <c:pt idx="44">
                  <c:v>15.999999999999996</c:v>
                </c:pt>
                <c:pt idx="45">
                  <c:v>15</c:v>
                </c:pt>
                <c:pt idx="46">
                  <c:v>13.999999999999995</c:v>
                </c:pt>
                <c:pt idx="47">
                  <c:v>13.000000000000007</c:v>
                </c:pt>
                <c:pt idx="48">
                  <c:v>12.000000000000002</c:v>
                </c:pt>
                <c:pt idx="49">
                  <c:v>10.999999999999996</c:v>
                </c:pt>
                <c:pt idx="50">
                  <c:v>10</c:v>
                </c:pt>
                <c:pt idx="51">
                  <c:v>9.0000000000000036</c:v>
                </c:pt>
                <c:pt idx="52">
                  <c:v>7.9999999999999982</c:v>
                </c:pt>
                <c:pt idx="53">
                  <c:v>6.9999999999999929</c:v>
                </c:pt>
                <c:pt idx="54">
                  <c:v>5.9999999999999964</c:v>
                </c:pt>
                <c:pt idx="55">
                  <c:v>5</c:v>
                </c:pt>
                <c:pt idx="56">
                  <c:v>3.9999999999999947</c:v>
                </c:pt>
                <c:pt idx="57">
                  <c:v>3.0000000000000071</c:v>
                </c:pt>
                <c:pt idx="58">
                  <c:v>2.0000000000000018</c:v>
                </c:pt>
                <c:pt idx="59">
                  <c:v>1.0000000000000053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E2-4CAC-86C0-05B6CCF18C8B}"/>
            </c:ext>
          </c:extLst>
        </c:ser>
        <c:ser>
          <c:idx val="2"/>
          <c:order val="2"/>
          <c:tx>
            <c:strRef>
              <c:f>Grip!$F$1</c:f>
              <c:strCache>
                <c:ptCount val="1"/>
                <c:pt idx="0">
                  <c:v>Slick Grip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Grip!$C$2:$C$102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Grip!$F$2:$F$102</c:f>
              <c:numCache>
                <c:formatCode>General</c:formatCode>
                <c:ptCount val="101"/>
                <c:pt idx="0">
                  <c:v>20</c:v>
                </c:pt>
                <c:pt idx="1">
                  <c:v>19.208000000000002</c:v>
                </c:pt>
                <c:pt idx="2">
                  <c:v>18.431999999999999</c:v>
                </c:pt>
                <c:pt idx="3">
                  <c:v>17.672000000000001</c:v>
                </c:pt>
                <c:pt idx="4">
                  <c:v>16.928000000000001</c:v>
                </c:pt>
                <c:pt idx="5">
                  <c:v>16.200000000000003</c:v>
                </c:pt>
                <c:pt idx="6">
                  <c:v>15.488</c:v>
                </c:pt>
                <c:pt idx="7">
                  <c:v>14.792000000000002</c:v>
                </c:pt>
                <c:pt idx="8">
                  <c:v>14.112</c:v>
                </c:pt>
                <c:pt idx="9">
                  <c:v>13.448</c:v>
                </c:pt>
                <c:pt idx="10">
                  <c:v>12.8</c:v>
                </c:pt>
                <c:pt idx="11">
                  <c:v>12.168000000000001</c:v>
                </c:pt>
                <c:pt idx="12">
                  <c:v>11.552</c:v>
                </c:pt>
                <c:pt idx="13">
                  <c:v>10.952</c:v>
                </c:pt>
                <c:pt idx="14">
                  <c:v>10.367999999999999</c:v>
                </c:pt>
                <c:pt idx="15">
                  <c:v>9.8000000000000007</c:v>
                </c:pt>
                <c:pt idx="16">
                  <c:v>9.2480000000000011</c:v>
                </c:pt>
                <c:pt idx="17">
                  <c:v>8.7119999999999997</c:v>
                </c:pt>
                <c:pt idx="18">
                  <c:v>8.1920000000000002</c:v>
                </c:pt>
                <c:pt idx="19">
                  <c:v>7.6879999999999988</c:v>
                </c:pt>
                <c:pt idx="20">
                  <c:v>7.1999999999999993</c:v>
                </c:pt>
                <c:pt idx="21">
                  <c:v>6.7280000000000006</c:v>
                </c:pt>
                <c:pt idx="22">
                  <c:v>6.2720000000000002</c:v>
                </c:pt>
                <c:pt idx="23">
                  <c:v>5.831999999999999</c:v>
                </c:pt>
                <c:pt idx="24">
                  <c:v>5.4079999999999995</c:v>
                </c:pt>
                <c:pt idx="25">
                  <c:v>5</c:v>
                </c:pt>
                <c:pt idx="26">
                  <c:v>4.6079999999999988</c:v>
                </c:pt>
                <c:pt idx="27">
                  <c:v>4.2320000000000002</c:v>
                </c:pt>
                <c:pt idx="28">
                  <c:v>3.8719999999999999</c:v>
                </c:pt>
                <c:pt idx="29">
                  <c:v>3.5280000000000022</c:v>
                </c:pt>
                <c:pt idx="30">
                  <c:v>3.2000000000000006</c:v>
                </c:pt>
                <c:pt idx="31">
                  <c:v>2.8880000000000017</c:v>
                </c:pt>
                <c:pt idx="32">
                  <c:v>2.5919999999999987</c:v>
                </c:pt>
                <c:pt idx="33">
                  <c:v>2.3119999999999985</c:v>
                </c:pt>
                <c:pt idx="34">
                  <c:v>2.0480000000000009</c:v>
                </c:pt>
                <c:pt idx="35">
                  <c:v>1.8000000000000016</c:v>
                </c:pt>
                <c:pt idx="36">
                  <c:v>1.5680000000000005</c:v>
                </c:pt>
                <c:pt idx="37">
                  <c:v>1.3519999999999999</c:v>
                </c:pt>
                <c:pt idx="38">
                  <c:v>1.1519999999999997</c:v>
                </c:pt>
                <c:pt idx="39">
                  <c:v>0.96799999999999997</c:v>
                </c:pt>
                <c:pt idx="40">
                  <c:v>0.80000000000000071</c:v>
                </c:pt>
                <c:pt idx="41">
                  <c:v>0.64799999999999969</c:v>
                </c:pt>
                <c:pt idx="42">
                  <c:v>0.51199999999999912</c:v>
                </c:pt>
                <c:pt idx="43">
                  <c:v>0.39199999999999902</c:v>
                </c:pt>
                <c:pt idx="44">
                  <c:v>0.28799999999999937</c:v>
                </c:pt>
                <c:pt idx="45">
                  <c:v>0.20000000000000018</c:v>
                </c:pt>
                <c:pt idx="46">
                  <c:v>0.12799999999999923</c:v>
                </c:pt>
                <c:pt idx="47">
                  <c:v>7.2000000000000952E-2</c:v>
                </c:pt>
                <c:pt idx="48">
                  <c:v>3.2000000000000917E-2</c:v>
                </c:pt>
                <c:pt idx="49">
                  <c:v>7.9999999999991189E-3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E2-4CAC-86C0-05B6CCF18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971152"/>
        <c:axId val="968968752"/>
      </c:lineChart>
      <c:catAx>
        <c:axId val="968971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Rain 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968968752"/>
        <c:crosses val="autoZero"/>
        <c:auto val="1"/>
        <c:lblAlgn val="ctr"/>
        <c:lblOffset val="100"/>
        <c:noMultiLvlLbl val="0"/>
      </c:catAx>
      <c:valAx>
        <c:axId val="9689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96897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Tyre wear in 1 lap per tyre in relation to 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'Rain Wear'!$E$1</c:f>
              <c:strCache>
                <c:ptCount val="1"/>
                <c:pt idx="0">
                  <c:v>Wet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'Rain Wear'!$D$2:$D$102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'Rain Wear'!$E$2:$E$102</c:f>
              <c:numCache>
                <c:formatCode>General</c:formatCode>
                <c:ptCount val="10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0.48749999999999999</c:v>
                </c:pt>
                <c:pt idx="32">
                  <c:v>0.47499999999999998</c:v>
                </c:pt>
                <c:pt idx="33">
                  <c:v>0.46249999999999997</c:v>
                </c:pt>
                <c:pt idx="34">
                  <c:v>0.44999999999999996</c:v>
                </c:pt>
                <c:pt idx="35">
                  <c:v>0.4375</c:v>
                </c:pt>
                <c:pt idx="36">
                  <c:v>0.42500000000000004</c:v>
                </c:pt>
                <c:pt idx="37">
                  <c:v>0.41249999999999998</c:v>
                </c:pt>
                <c:pt idx="38">
                  <c:v>0.4</c:v>
                </c:pt>
                <c:pt idx="39">
                  <c:v>0.38749999999999996</c:v>
                </c:pt>
                <c:pt idx="40">
                  <c:v>0.375</c:v>
                </c:pt>
                <c:pt idx="41">
                  <c:v>0.36250000000000004</c:v>
                </c:pt>
                <c:pt idx="42">
                  <c:v>0.35</c:v>
                </c:pt>
                <c:pt idx="43">
                  <c:v>0.33750000000000002</c:v>
                </c:pt>
                <c:pt idx="44">
                  <c:v>0.32499999999999996</c:v>
                </c:pt>
                <c:pt idx="45">
                  <c:v>0.3125</c:v>
                </c:pt>
                <c:pt idx="46">
                  <c:v>0.29999999999999993</c:v>
                </c:pt>
                <c:pt idx="47">
                  <c:v>0.28750000000000009</c:v>
                </c:pt>
                <c:pt idx="48">
                  <c:v>0.27500000000000002</c:v>
                </c:pt>
                <c:pt idx="49">
                  <c:v>0.26249999999999996</c:v>
                </c:pt>
                <c:pt idx="50">
                  <c:v>0.25</c:v>
                </c:pt>
                <c:pt idx="51">
                  <c:v>0.23750000000000004</c:v>
                </c:pt>
                <c:pt idx="52">
                  <c:v>0.22499999999999998</c:v>
                </c:pt>
                <c:pt idx="53">
                  <c:v>0.21249999999999991</c:v>
                </c:pt>
                <c:pt idx="54">
                  <c:v>0.19999999999999996</c:v>
                </c:pt>
                <c:pt idx="55">
                  <c:v>0.1875</c:v>
                </c:pt>
                <c:pt idx="56">
                  <c:v>0.17499999999999993</c:v>
                </c:pt>
                <c:pt idx="57">
                  <c:v>0.16250000000000009</c:v>
                </c:pt>
                <c:pt idx="58">
                  <c:v>0.15000000000000002</c:v>
                </c:pt>
                <c:pt idx="59">
                  <c:v>0.13750000000000007</c:v>
                </c:pt>
                <c:pt idx="60">
                  <c:v>0.125</c:v>
                </c:pt>
                <c:pt idx="61">
                  <c:v>0.11250000000000004</c:v>
                </c:pt>
                <c:pt idx="62">
                  <c:v>9.9999999999999978E-2</c:v>
                </c:pt>
                <c:pt idx="63">
                  <c:v>8.7500000000000022E-2</c:v>
                </c:pt>
                <c:pt idx="64">
                  <c:v>7.4999999999999956E-2</c:v>
                </c:pt>
                <c:pt idx="65">
                  <c:v>6.25E-2</c:v>
                </c:pt>
                <c:pt idx="66">
                  <c:v>4.9999999999999933E-2</c:v>
                </c:pt>
                <c:pt idx="67">
                  <c:v>3.7499999999999978E-2</c:v>
                </c:pt>
                <c:pt idx="68">
                  <c:v>2.4999999999999911E-2</c:v>
                </c:pt>
                <c:pt idx="69">
                  <c:v>1.2500000000000067E-2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A-47F7-BF2E-C61FAD0DEC68}"/>
            </c:ext>
          </c:extLst>
        </c:ser>
        <c:ser>
          <c:idx val="3"/>
          <c:order val="1"/>
          <c:tx>
            <c:strRef>
              <c:f>'Rain Wear'!$G$1</c:f>
              <c:strCache>
                <c:ptCount val="1"/>
                <c:pt idx="0">
                  <c:v>Slick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'Rain Wear'!$D$2:$D$102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'Rain Wear'!$G$2:$G$102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1.6666666666666666E-2</c:v>
                </c:pt>
                <c:pt idx="2">
                  <c:v>3.3333333333333333E-2</c:v>
                </c:pt>
                <c:pt idx="3">
                  <c:v>4.9999999999999996E-2</c:v>
                </c:pt>
                <c:pt idx="4">
                  <c:v>6.6666666666666666E-2</c:v>
                </c:pt>
                <c:pt idx="5">
                  <c:v>8.3333333333333329E-2</c:v>
                </c:pt>
                <c:pt idx="6">
                  <c:v>9.9999999999999992E-2</c:v>
                </c:pt>
                <c:pt idx="7">
                  <c:v>0.11666666666666668</c:v>
                </c:pt>
                <c:pt idx="8">
                  <c:v>0.13333333333333333</c:v>
                </c:pt>
                <c:pt idx="9">
                  <c:v>0.15</c:v>
                </c:pt>
                <c:pt idx="10">
                  <c:v>0.16666666666666666</c:v>
                </c:pt>
                <c:pt idx="11">
                  <c:v>0.18333333333333335</c:v>
                </c:pt>
                <c:pt idx="12">
                  <c:v>0.19999999999999998</c:v>
                </c:pt>
                <c:pt idx="13">
                  <c:v>0.21666666666666667</c:v>
                </c:pt>
                <c:pt idx="14">
                  <c:v>0.23333333333333336</c:v>
                </c:pt>
                <c:pt idx="15">
                  <c:v>0.25</c:v>
                </c:pt>
                <c:pt idx="16">
                  <c:v>0.26666666666666666</c:v>
                </c:pt>
                <c:pt idx="17">
                  <c:v>0.28333333333333338</c:v>
                </c:pt>
                <c:pt idx="18">
                  <c:v>0.3</c:v>
                </c:pt>
                <c:pt idx="19">
                  <c:v>0.31666666666666665</c:v>
                </c:pt>
                <c:pt idx="20">
                  <c:v>0.33333333333333331</c:v>
                </c:pt>
                <c:pt idx="21">
                  <c:v>0.35000000000000003</c:v>
                </c:pt>
                <c:pt idx="22">
                  <c:v>0.3666666666666667</c:v>
                </c:pt>
                <c:pt idx="23">
                  <c:v>0.38333333333333336</c:v>
                </c:pt>
                <c:pt idx="24">
                  <c:v>0.39999999999999997</c:v>
                </c:pt>
                <c:pt idx="25">
                  <c:v>0.41666666666666669</c:v>
                </c:pt>
                <c:pt idx="26">
                  <c:v>0.43333333333333335</c:v>
                </c:pt>
                <c:pt idx="27">
                  <c:v>0.45</c:v>
                </c:pt>
                <c:pt idx="28">
                  <c:v>0.46666666666666673</c:v>
                </c:pt>
                <c:pt idx="29">
                  <c:v>0.48333333333333334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DA-47F7-BF2E-C61FAD0DEC68}"/>
            </c:ext>
          </c:extLst>
        </c:ser>
        <c:ser>
          <c:idx val="4"/>
          <c:order val="2"/>
          <c:tx>
            <c:strRef>
              <c:f>'Rain Wear'!$F$1</c:f>
              <c:strCache>
                <c:ptCount val="1"/>
                <c:pt idx="0">
                  <c:v>Inter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'Rain Wear'!$D$2:$D$102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'Rain Wear'!$F$2:$F$102</c:f>
              <c:numCache>
                <c:formatCode>General</c:formatCode>
                <c:ptCount val="101"/>
                <c:pt idx="0">
                  <c:v>0.5</c:v>
                </c:pt>
                <c:pt idx="1">
                  <c:v>0.47499999999999998</c:v>
                </c:pt>
                <c:pt idx="2">
                  <c:v>0.45</c:v>
                </c:pt>
                <c:pt idx="3">
                  <c:v>0.42499999999999999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0.32499999999999996</c:v>
                </c:pt>
                <c:pt idx="8">
                  <c:v>0.3</c:v>
                </c:pt>
                <c:pt idx="9">
                  <c:v>0.27500000000000002</c:v>
                </c:pt>
                <c:pt idx="10">
                  <c:v>0.25</c:v>
                </c:pt>
                <c:pt idx="11">
                  <c:v>0.22499999999999998</c:v>
                </c:pt>
                <c:pt idx="12">
                  <c:v>0.2</c:v>
                </c:pt>
                <c:pt idx="13">
                  <c:v>0.17499999999999999</c:v>
                </c:pt>
                <c:pt idx="14">
                  <c:v>0.14999999999999997</c:v>
                </c:pt>
                <c:pt idx="15">
                  <c:v>0.125</c:v>
                </c:pt>
                <c:pt idx="16">
                  <c:v>9.9999999999999978E-2</c:v>
                </c:pt>
                <c:pt idx="17">
                  <c:v>7.4999999999999956E-2</c:v>
                </c:pt>
                <c:pt idx="18">
                  <c:v>5.0000000000000044E-2</c:v>
                </c:pt>
                <c:pt idx="19">
                  <c:v>2.5000000000000022E-2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1.3877787807814457E-17</c:v>
                </c:pt>
                <c:pt idx="41">
                  <c:v>2.7777777777777818E-3</c:v>
                </c:pt>
                <c:pt idx="42">
                  <c:v>5.5555555555555636E-3</c:v>
                </c:pt>
                <c:pt idx="43">
                  <c:v>8.3333333333333454E-3</c:v>
                </c:pt>
                <c:pt idx="44">
                  <c:v>1.1111111111111127E-2</c:v>
                </c:pt>
                <c:pt idx="45">
                  <c:v>1.3888888888888895E-2</c:v>
                </c:pt>
                <c:pt idx="46">
                  <c:v>1.6666666666666691E-2</c:v>
                </c:pt>
                <c:pt idx="47">
                  <c:v>1.9444444444444459E-2</c:v>
                </c:pt>
                <c:pt idx="48">
                  <c:v>2.2222222222222227E-2</c:v>
                </c:pt>
                <c:pt idx="49">
                  <c:v>2.5000000000000022E-2</c:v>
                </c:pt>
                <c:pt idx="50">
                  <c:v>2.777777777777779E-2</c:v>
                </c:pt>
                <c:pt idx="51">
                  <c:v>3.0555555555555558E-2</c:v>
                </c:pt>
                <c:pt idx="52">
                  <c:v>3.3333333333333354E-2</c:v>
                </c:pt>
                <c:pt idx="53">
                  <c:v>3.6111111111111122E-2</c:v>
                </c:pt>
                <c:pt idx="54">
                  <c:v>3.8888888888888917E-2</c:v>
                </c:pt>
                <c:pt idx="55">
                  <c:v>4.1666666666666685E-2</c:v>
                </c:pt>
                <c:pt idx="56">
                  <c:v>4.4444444444444481E-2</c:v>
                </c:pt>
                <c:pt idx="57">
                  <c:v>4.7222222222222221E-2</c:v>
                </c:pt>
                <c:pt idx="58">
                  <c:v>4.9999999999999989E-2</c:v>
                </c:pt>
                <c:pt idx="59">
                  <c:v>5.2777777777777785E-2</c:v>
                </c:pt>
                <c:pt idx="60">
                  <c:v>5.5555555555555552E-2</c:v>
                </c:pt>
                <c:pt idx="61">
                  <c:v>5.8333333333333348E-2</c:v>
                </c:pt>
                <c:pt idx="62">
                  <c:v>6.1111111111111116E-2</c:v>
                </c:pt>
                <c:pt idx="63">
                  <c:v>6.3888888888888912E-2</c:v>
                </c:pt>
                <c:pt idx="64">
                  <c:v>6.666666666666668E-2</c:v>
                </c:pt>
                <c:pt idx="65">
                  <c:v>6.9444444444444475E-2</c:v>
                </c:pt>
                <c:pt idx="66">
                  <c:v>7.2222222222222243E-2</c:v>
                </c:pt>
                <c:pt idx="67">
                  <c:v>7.5000000000000039E-2</c:v>
                </c:pt>
                <c:pt idx="68">
                  <c:v>7.7777777777777807E-2</c:v>
                </c:pt>
                <c:pt idx="69">
                  <c:v>8.0555555555555547E-2</c:v>
                </c:pt>
                <c:pt idx="70">
                  <c:v>8.3333333333333343E-2</c:v>
                </c:pt>
                <c:pt idx="71">
                  <c:v>8.611111111111111E-2</c:v>
                </c:pt>
                <c:pt idx="72">
                  <c:v>8.8888888888888906E-2</c:v>
                </c:pt>
                <c:pt idx="73">
                  <c:v>9.1666666666666674E-2</c:v>
                </c:pt>
                <c:pt idx="74">
                  <c:v>9.444444444444447E-2</c:v>
                </c:pt>
                <c:pt idx="75">
                  <c:v>9.7222222222222238E-2</c:v>
                </c:pt>
                <c:pt idx="76">
                  <c:v>0.1</c:v>
                </c:pt>
                <c:pt idx="77">
                  <c:v>0.1027777777777778</c:v>
                </c:pt>
                <c:pt idx="78">
                  <c:v>0.10555555555555557</c:v>
                </c:pt>
                <c:pt idx="79">
                  <c:v>0.10833333333333336</c:v>
                </c:pt>
                <c:pt idx="80">
                  <c:v>0.11111111111111113</c:v>
                </c:pt>
                <c:pt idx="81">
                  <c:v>0.11388888888888893</c:v>
                </c:pt>
                <c:pt idx="82">
                  <c:v>0.11666666666666667</c:v>
                </c:pt>
                <c:pt idx="83">
                  <c:v>0.11944444444444444</c:v>
                </c:pt>
                <c:pt idx="84">
                  <c:v>0.12222222222222223</c:v>
                </c:pt>
                <c:pt idx="85">
                  <c:v>0.125</c:v>
                </c:pt>
                <c:pt idx="86">
                  <c:v>0.1277777777777778</c:v>
                </c:pt>
                <c:pt idx="87">
                  <c:v>0.13055555555555556</c:v>
                </c:pt>
                <c:pt idx="88">
                  <c:v>0.13333333333333336</c:v>
                </c:pt>
                <c:pt idx="89">
                  <c:v>0.13611111111111113</c:v>
                </c:pt>
                <c:pt idx="90">
                  <c:v>0.1388888888888889</c:v>
                </c:pt>
                <c:pt idx="91">
                  <c:v>0.14166666666666672</c:v>
                </c:pt>
                <c:pt idx="92">
                  <c:v>0.14444444444444449</c:v>
                </c:pt>
                <c:pt idx="93">
                  <c:v>0.14722222222222225</c:v>
                </c:pt>
                <c:pt idx="94">
                  <c:v>0.15000000000000002</c:v>
                </c:pt>
                <c:pt idx="95">
                  <c:v>0.15277777777777779</c:v>
                </c:pt>
                <c:pt idx="96">
                  <c:v>0.15555555555555556</c:v>
                </c:pt>
                <c:pt idx="97">
                  <c:v>0.15833333333333333</c:v>
                </c:pt>
                <c:pt idx="98">
                  <c:v>0.16111111111111115</c:v>
                </c:pt>
                <c:pt idx="99">
                  <c:v>0.16388888888888892</c:v>
                </c:pt>
                <c:pt idx="100">
                  <c:v>0.16666666666666669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DA-47F7-BF2E-C61FAD0DE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971152"/>
        <c:axId val="968968752"/>
      </c:lineChart>
      <c:catAx>
        <c:axId val="968971152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Rain 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968968752"/>
        <c:crosses val="autoZero"/>
        <c:auto val="1"/>
        <c:lblAlgn val="ctr"/>
        <c:lblOffset val="100"/>
        <c:noMultiLvlLbl val="0"/>
      </c:catAx>
      <c:valAx>
        <c:axId val="96896875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Tyre Wear per Lap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96897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Tyre wear in 1 lap per tyre in relation to laps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'Lap Wear'!$E$1</c:f>
              <c:strCache>
                <c:ptCount val="1"/>
                <c:pt idx="0">
                  <c:v>Wet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'Lap Wear'!$D$2:$D$24</c:f>
              <c:numCache>
                <c:formatCode>0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'Lap Wear'!$E$2:$E$24</c:f>
              <c:numCache>
                <c:formatCode>General</c:formatCode>
                <c:ptCount val="23"/>
                <c:pt idx="0">
                  <c:v>-0.5</c:v>
                </c:pt>
                <c:pt idx="1">
                  <c:v>-0.1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B8-4B6E-80C6-359F2565A598}"/>
            </c:ext>
          </c:extLst>
        </c:ser>
        <c:ser>
          <c:idx val="1"/>
          <c:order val="1"/>
          <c:tx>
            <c:strRef>
              <c:f>'Lap Wear'!$F$1</c:f>
              <c:strCache>
                <c:ptCount val="1"/>
                <c:pt idx="0">
                  <c:v>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'Lap Wear'!$D$2:$D$24</c:f>
              <c:numCache>
                <c:formatCode>0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'Lap Wear'!$F$2:$F$24</c:f>
              <c:numCache>
                <c:formatCode>General</c:formatCode>
                <c:ptCount val="23"/>
                <c:pt idx="0">
                  <c:v>-0.5</c:v>
                </c:pt>
                <c:pt idx="1">
                  <c:v>-0.1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B8-4B6E-80C6-359F2565A598}"/>
            </c:ext>
          </c:extLst>
        </c:ser>
        <c:ser>
          <c:idx val="2"/>
          <c:order val="2"/>
          <c:tx>
            <c:strRef>
              <c:f>'Lap Wear'!$G$1</c:f>
              <c:strCache>
                <c:ptCount val="1"/>
                <c:pt idx="0">
                  <c:v>Hard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'Lap Wear'!$D$2:$D$24</c:f>
              <c:numCache>
                <c:formatCode>0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'Lap Wear'!$G$2:$G$24</c:f>
              <c:numCache>
                <c:formatCode>General</c:formatCode>
                <c:ptCount val="23"/>
                <c:pt idx="0">
                  <c:v>-0.5</c:v>
                </c:pt>
                <c:pt idx="1">
                  <c:v>-0.1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B8-4B6E-80C6-359F2565A598}"/>
            </c:ext>
          </c:extLst>
        </c:ser>
        <c:ser>
          <c:idx val="3"/>
          <c:order val="3"/>
          <c:tx>
            <c:strRef>
              <c:f>'Lap Wear'!$H$1</c:f>
              <c:strCache>
                <c:ptCount val="1"/>
                <c:pt idx="0">
                  <c:v>Medium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'Lap Wear'!$D$2:$D$24</c:f>
              <c:numCache>
                <c:formatCode>0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'Lap Wear'!$H$2:$H$24</c:f>
              <c:numCache>
                <c:formatCode>General</c:formatCode>
                <c:ptCount val="23"/>
                <c:pt idx="0">
                  <c:v>-0.5</c:v>
                </c:pt>
                <c:pt idx="1">
                  <c:v>-0.1</c:v>
                </c:pt>
                <c:pt idx="2">
                  <c:v>0</c:v>
                </c:pt>
                <c:pt idx="3">
                  <c:v>0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CB8-4B6E-80C6-359F2565A598}"/>
            </c:ext>
          </c:extLst>
        </c:ser>
        <c:ser>
          <c:idx val="4"/>
          <c:order val="4"/>
          <c:tx>
            <c:strRef>
              <c:f>'Lap Wear'!$I$1</c:f>
              <c:strCache>
                <c:ptCount val="1"/>
                <c:pt idx="0">
                  <c:v>Soft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'Lap Wear'!$D$2:$D$24</c:f>
              <c:numCache>
                <c:formatCode>0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'Lap Wear'!$I$2:$I$24</c:f>
              <c:numCache>
                <c:formatCode>General</c:formatCode>
                <c:ptCount val="23"/>
                <c:pt idx="0">
                  <c:v>-0.5</c:v>
                </c:pt>
                <c:pt idx="1">
                  <c:v>-0.1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CB8-4B6E-80C6-359F2565A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971152"/>
        <c:axId val="968968752"/>
      </c:lineChart>
      <c:catAx>
        <c:axId val="968971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Laps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968968752"/>
        <c:crossesAt val="0"/>
        <c:auto val="1"/>
        <c:lblAlgn val="ctr"/>
        <c:lblOffset val="100"/>
        <c:noMultiLvlLbl val="0"/>
      </c:catAx>
      <c:valAx>
        <c:axId val="9689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Tyre Wear per Lap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96897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45140</xdr:colOff>
      <xdr:row>5</xdr:row>
      <xdr:rowOff>182217</xdr:rowOff>
    </xdr:from>
    <xdr:to>
      <xdr:col>17</xdr:col>
      <xdr:colOff>353253</xdr:colOff>
      <xdr:row>20</xdr:row>
      <xdr:rowOff>67917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291A6E-79F1-4C1A-A124-EE6CA52589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273423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1DBAB-2B7E-4D35-9A6F-8E1D99069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17</xdr:col>
      <xdr:colOff>273423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CD3ED9-5810-435E-8749-F208C4697B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18</xdr:col>
      <xdr:colOff>273423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85C069-C65F-4B4A-8607-68F6A3D015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AC5E-DEF5-476E-831D-317F221DF8FA}">
  <dimension ref="A5:I54"/>
  <sheetViews>
    <sheetView topLeftCell="A4" zoomScale="115" zoomScaleNormal="115" workbookViewId="0">
      <selection activeCell="K23" sqref="K23"/>
    </sheetView>
  </sheetViews>
  <sheetFormatPr defaultRowHeight="15" x14ac:dyDescent="0.25"/>
  <cols>
    <col min="1" max="1" width="9.5703125" customWidth="1"/>
    <col min="2" max="2" width="15.140625" customWidth="1"/>
    <col min="3" max="3" width="13.85546875" customWidth="1"/>
  </cols>
  <sheetData>
    <row r="5" spans="1:7" x14ac:dyDescent="0.25">
      <c r="C5" s="7" t="s">
        <v>26</v>
      </c>
      <c r="D5" s="7"/>
      <c r="E5" s="7"/>
      <c r="F5" s="7"/>
      <c r="G5" s="7"/>
    </row>
    <row r="6" spans="1:7" x14ac:dyDescent="0.25">
      <c r="C6">
        <v>4.5</v>
      </c>
      <c r="D6">
        <v>5</v>
      </c>
      <c r="E6">
        <v>5.5</v>
      </c>
      <c r="F6">
        <v>5.75</v>
      </c>
      <c r="G6">
        <v>6</v>
      </c>
    </row>
    <row r="7" spans="1:7" x14ac:dyDescent="0.25">
      <c r="C7" s="7" t="s">
        <v>19</v>
      </c>
      <c r="D7" s="7"/>
      <c r="E7" s="7"/>
      <c r="F7" s="7"/>
      <c r="G7" s="7"/>
    </row>
    <row r="8" spans="1:7" x14ac:dyDescent="0.25">
      <c r="A8" t="s">
        <v>13</v>
      </c>
      <c r="C8">
        <f t="shared" ref="C8:F8" si="0">C6-0.6</f>
        <v>3.9</v>
      </c>
      <c r="D8">
        <f t="shared" si="0"/>
        <v>4.4000000000000004</v>
      </c>
      <c r="E8">
        <f t="shared" si="0"/>
        <v>4.9000000000000004</v>
      </c>
      <c r="F8">
        <f t="shared" si="0"/>
        <v>5.15</v>
      </c>
      <c r="G8">
        <f>G6-0.6</f>
        <v>5.4</v>
      </c>
    </row>
    <row r="9" spans="1:7" x14ac:dyDescent="0.25">
      <c r="A9" s="1">
        <v>0</v>
      </c>
      <c r="B9" t="s">
        <v>12</v>
      </c>
      <c r="C9" t="s">
        <v>5</v>
      </c>
      <c r="D9" t="s">
        <v>6</v>
      </c>
      <c r="E9" t="s">
        <v>7</v>
      </c>
      <c r="F9" t="s">
        <v>8</v>
      </c>
      <c r="G9" t="s">
        <v>9</v>
      </c>
    </row>
    <row r="10" spans="1:7" x14ac:dyDescent="0.25">
      <c r="B10">
        <v>0</v>
      </c>
      <c r="C10">
        <f>C8-INDEX('Rain Wear'!E$2:E$102,MATCH($A$9,'Rain Wear'!$D$2:$D$102,0))</f>
        <v>3.4</v>
      </c>
      <c r="D10">
        <f>D8-INDEX('Rain Wear'!F$2:F$102,MATCH($A$9,'Rain Wear'!$D$2:$D$102,0))</f>
        <v>3.9000000000000004</v>
      </c>
      <c r="E10">
        <f>E8-INDEX('Rain Wear'!G$2:G$102,MATCH($A$9,'Rain Wear'!$D$2:$D$102,0))</f>
        <v>4.9000000000000004</v>
      </c>
      <c r="F10">
        <f>F8-INDEX('Rain Wear'!G$2:G$102,MATCH($A$9,'Rain Wear'!$D$2:$D$102,0))</f>
        <v>5.15</v>
      </c>
      <c r="G10">
        <f>G8-INDEX('Rain Wear'!I$2:I$102,MATCH($A$9,'Rain Wear'!$D$2:$D$102,0))</f>
        <v>5.4</v>
      </c>
    </row>
    <row r="11" spans="1:7" x14ac:dyDescent="0.25">
      <c r="B11">
        <v>1</v>
      </c>
      <c r="C11">
        <f>IF(C10-INDEX('Rain Wear'!E$2:E$102,MATCH($A$9,'Rain Wear'!$D$2:$D$102,0))-INDEX('Lap Wear'!E$2:E$25,MATCH($B11-1,'Lap Wear'!$D$2:$D$25,0)) &lt; 0, NA(), C10-INDEX('Rain Wear'!E$2:E$102,MATCH($A$9,'Rain Wear'!$D$2:$D$102,0))-INDEX('Lap Wear'!E$2:E$25,MATCH($B11-1,'Lap Wear'!$D$2:$D$25,0)))</f>
        <v>3.4</v>
      </c>
      <c r="D11">
        <f>IF(D10-INDEX('Rain Wear'!F$2:F$102,MATCH($A$9,'Rain Wear'!$D$2:$D$102,0))-INDEX('Lap Wear'!F$2:F$25,MATCH($B11-1,'Lap Wear'!$D$2:$D$25,0)) &lt; 0, NA(), D10-INDEX('Rain Wear'!F$2:F$102,MATCH($A$9,'Rain Wear'!$D$2:$D$102,0))-INDEX('Lap Wear'!F$2:F$25,MATCH($B11-1,'Lap Wear'!$D$2:$D$25,0)))</f>
        <v>3.9000000000000004</v>
      </c>
      <c r="E11">
        <f>IF(E10-INDEX('Rain Wear'!G$2:G$102,MATCH($A$9,'Rain Wear'!$D$2:$D$102,0))-INDEX('Lap Wear'!G$2:G$25,MATCH($B11-1,'Lap Wear'!$D$2:$D$25,0)) &lt; 0, NA(), E10-INDEX('Rain Wear'!G$2:G$102,MATCH($A$9,'Rain Wear'!$D$2:$D$102,0))-INDEX('Lap Wear'!G$2:G$25,MATCH($B11-1,'Lap Wear'!$D$2:$D$25,0)))</f>
        <v>5.4</v>
      </c>
      <c r="F11">
        <f>IF(F10-INDEX('Rain Wear'!G$2:G$102,MATCH($A$9,'Rain Wear'!$D$2:$D$102,0))-INDEX('Lap Wear'!H$2:H$25,MATCH($B11-1,'Lap Wear'!$D$2:$D$25,0)) &lt; 0, NA(), F10-INDEX('Rain Wear'!G$2:G$102,MATCH($A$9,'Rain Wear'!$D$2:$D$102,0))-INDEX('Lap Wear'!H$2:H$25,MATCH($B11-1,'Lap Wear'!$D$2:$D$25,0)))</f>
        <v>5.65</v>
      </c>
      <c r="G11">
        <f>IF(G10-INDEX('Rain Wear'!G$2:G$102,MATCH($A$9,'Rain Wear'!$D$2:$D$102,0))-INDEX('Lap Wear'!I$2:I$24,MATCH($B11-1,'Lap Wear'!$D$2:$D$24,0)) &lt; 0, NA(), G10-INDEX('Rain Wear'!G$2:G$102,MATCH($A$9,'Rain Wear'!$D$2:$D$102,0))-INDEX('Lap Wear'!I$2:I$24,MATCH($B11-1,'Lap Wear'!$D$2:$D$24,0)))</f>
        <v>5.9</v>
      </c>
    </row>
    <row r="12" spans="1:7" x14ac:dyDescent="0.25">
      <c r="B12">
        <v>2</v>
      </c>
      <c r="C12">
        <f>IF(C11-INDEX('Rain Wear'!E$2:E$102,MATCH($A$9,'Rain Wear'!$D$2:$D$102,0))-INDEX('Lap Wear'!E$2:E$25,MATCH($B12-1,'Lap Wear'!$D$2:$D$25,0)) &lt; 0, NA(), C11-INDEX('Rain Wear'!E$2:E$102,MATCH($A$9,'Rain Wear'!$D$2:$D$102,0))-INDEX('Lap Wear'!E$2:E$25,MATCH($B12-1,'Lap Wear'!$D$2:$D$25,0)))</f>
        <v>3</v>
      </c>
      <c r="D12">
        <f>IF(D11-INDEX('Rain Wear'!F$2:F$102,MATCH($A$9,'Rain Wear'!$D$2:$D$102,0))-INDEX('Lap Wear'!F$2:F$25,MATCH($B12-1,'Lap Wear'!$D$2:$D$25,0)) &lt; 0, NA(), D11-INDEX('Rain Wear'!F$2:F$102,MATCH($A$9,'Rain Wear'!$D$2:$D$102,0))-INDEX('Lap Wear'!F$2:F$25,MATCH($B12-1,'Lap Wear'!$D$2:$D$25,0)))</f>
        <v>3.5000000000000004</v>
      </c>
      <c r="E12">
        <f>IF(E11-INDEX('Rain Wear'!G$2:G$102,MATCH($A$9,'Rain Wear'!$D$2:$D$102,0))-INDEX('Lap Wear'!G$2:G$25,MATCH($B12-1,'Lap Wear'!$D$2:$D$25,0)) &lt; 0, NA(), E11-INDEX('Rain Wear'!G$2:G$102,MATCH($A$9,'Rain Wear'!$D$2:$D$102,0))-INDEX('Lap Wear'!G$2:G$25,MATCH($B12-1,'Lap Wear'!$D$2:$D$25,0)))</f>
        <v>5.5</v>
      </c>
      <c r="F12">
        <f>IF(F11-INDEX('Rain Wear'!G$2:G$102,MATCH($A$9,'Rain Wear'!$D$2:$D$102,0))-INDEX('Lap Wear'!H$2:H$25,MATCH($B12-1,'Lap Wear'!$D$2:$D$25,0)) &lt; 0, NA(), F11-INDEX('Rain Wear'!G$2:G$102,MATCH($A$9,'Rain Wear'!$D$2:$D$102,0))-INDEX('Lap Wear'!H$2:H$25,MATCH($B12-1,'Lap Wear'!$D$2:$D$25,0)))</f>
        <v>5.75</v>
      </c>
      <c r="G12">
        <f>IF(G11-INDEX('Rain Wear'!G$2:G$102,MATCH($A$9,'Rain Wear'!$D$2:$D$102,0))-INDEX('Lap Wear'!I$2:I$24,MATCH($B12-1,'Lap Wear'!$D$2:$D$24,0)) &lt; 0, NA(), G11-INDEX('Rain Wear'!G$2:G$102,MATCH($A$9,'Rain Wear'!$D$2:$D$102,0))-INDEX('Lap Wear'!I$2:I$24,MATCH($B12-1,'Lap Wear'!$D$2:$D$24,0)))</f>
        <v>6</v>
      </c>
    </row>
    <row r="13" spans="1:7" x14ac:dyDescent="0.25">
      <c r="B13">
        <v>3</v>
      </c>
      <c r="C13">
        <f>IF(C12-INDEX('Rain Wear'!E$2:E$102,MATCH($A$9,'Rain Wear'!$D$2:$D$102,0))-INDEX('Lap Wear'!E$2:E$25,MATCH($B13-1,'Lap Wear'!$D$2:$D$25,0)) &lt; 0, NA(), C12-INDEX('Rain Wear'!E$2:E$102,MATCH($A$9,'Rain Wear'!$D$2:$D$102,0))-INDEX('Lap Wear'!E$2:E$25,MATCH($B13-1,'Lap Wear'!$D$2:$D$25,0)))</f>
        <v>2.5</v>
      </c>
      <c r="D13">
        <f>IF(D12-INDEX('Rain Wear'!F$2:F$102,MATCH($A$9,'Rain Wear'!$D$2:$D$102,0))-INDEX('Lap Wear'!F$2:F$25,MATCH($B13-1,'Lap Wear'!$D$2:$D$25,0)) &lt; 0, NA(), D12-INDEX('Rain Wear'!F$2:F$102,MATCH($A$9,'Rain Wear'!$D$2:$D$102,0))-INDEX('Lap Wear'!F$2:F$25,MATCH($B13-1,'Lap Wear'!$D$2:$D$25,0)))</f>
        <v>3.0000000000000004</v>
      </c>
      <c r="E13">
        <f>IF(E12-INDEX('Rain Wear'!G$2:G$102,MATCH($A$9,'Rain Wear'!$D$2:$D$102,0))-INDEX('Lap Wear'!G$2:G$25,MATCH($B13-1,'Lap Wear'!$D$2:$D$25,0)) &lt; 0, NA(), E12-INDEX('Rain Wear'!G$2:G$102,MATCH($A$9,'Rain Wear'!$D$2:$D$102,0))-INDEX('Lap Wear'!G$2:G$25,MATCH($B13-1,'Lap Wear'!$D$2:$D$25,0)))</f>
        <v>5.5</v>
      </c>
      <c r="F13">
        <f>IF(F12-INDEX('Rain Wear'!G$2:G$102,MATCH($A$9,'Rain Wear'!$D$2:$D$102,0))-INDEX('Lap Wear'!H$2:H$25,MATCH($B13-1,'Lap Wear'!$D$2:$D$25,0)) &lt; 0, NA(), F12-INDEX('Rain Wear'!G$2:G$102,MATCH($A$9,'Rain Wear'!$D$2:$D$102,0))-INDEX('Lap Wear'!H$2:H$25,MATCH($B13-1,'Lap Wear'!$D$2:$D$25,0)))</f>
        <v>5.75</v>
      </c>
      <c r="G13">
        <f>IF(G12-INDEX('Rain Wear'!G$2:G$102,MATCH($A$9,'Rain Wear'!$D$2:$D$102,0))-INDEX('Lap Wear'!I$2:I$24,MATCH($B13-1,'Lap Wear'!$D$2:$D$24,0)) &lt; 0, NA(), G12-INDEX('Rain Wear'!G$2:G$102,MATCH($A$9,'Rain Wear'!$D$2:$D$102,0))-INDEX('Lap Wear'!I$2:I$24,MATCH($B13-1,'Lap Wear'!$D$2:$D$24,0)))</f>
        <v>6</v>
      </c>
    </row>
    <row r="14" spans="1:7" x14ac:dyDescent="0.25">
      <c r="B14">
        <v>4</v>
      </c>
      <c r="C14">
        <f>IF(C13-INDEX('Rain Wear'!E$2:E$102,MATCH($A$9,'Rain Wear'!$D$2:$D$102,0))-INDEX('Lap Wear'!E$2:E$25,MATCH($B14-1,'Lap Wear'!$D$2:$D$25,0)) &lt; 0, NA(), C13-INDEX('Rain Wear'!E$2:E$102,MATCH($A$9,'Rain Wear'!$D$2:$D$102,0))-INDEX('Lap Wear'!E$2:E$25,MATCH($B14-1,'Lap Wear'!$D$2:$D$25,0)))</f>
        <v>2</v>
      </c>
      <c r="D14">
        <f>IF(D13-INDEX('Rain Wear'!F$2:F$102,MATCH($A$9,'Rain Wear'!$D$2:$D$102,0))-INDEX('Lap Wear'!F$2:F$25,MATCH($B14-1,'Lap Wear'!$D$2:$D$25,0)) &lt; 0, NA(), D13-INDEX('Rain Wear'!F$2:F$102,MATCH($A$9,'Rain Wear'!$D$2:$D$102,0))-INDEX('Lap Wear'!F$2:F$25,MATCH($B14-1,'Lap Wear'!$D$2:$D$25,0)))</f>
        <v>2.5000000000000004</v>
      </c>
      <c r="E14">
        <f>IF(E13-INDEX('Rain Wear'!G$2:G$102,MATCH($A$9,'Rain Wear'!$D$2:$D$102,0))-INDEX('Lap Wear'!G$2:G$25,MATCH($B14-1,'Lap Wear'!$D$2:$D$25,0)) &lt; 0, NA(), E13-INDEX('Rain Wear'!G$2:G$102,MATCH($A$9,'Rain Wear'!$D$2:$D$102,0))-INDEX('Lap Wear'!G$2:G$25,MATCH($B14-1,'Lap Wear'!$D$2:$D$25,0)))</f>
        <v>5.5</v>
      </c>
      <c r="F14">
        <f>IF(F13-INDEX('Rain Wear'!G$2:G$102,MATCH($A$9,'Rain Wear'!$D$2:$D$102,0))-INDEX('Lap Wear'!H$2:H$25,MATCH($B14-1,'Lap Wear'!$D$2:$D$25,0)) &lt; 0, NA(), F13-INDEX('Rain Wear'!G$2:G$102,MATCH($A$9,'Rain Wear'!$D$2:$D$102,0))-INDEX('Lap Wear'!H$2:H$25,MATCH($B14-1,'Lap Wear'!$D$2:$D$25,0)))</f>
        <v>5.75</v>
      </c>
      <c r="G14">
        <f>IF(G13-INDEX('Rain Wear'!G$2:G$102,MATCH($A$9,'Rain Wear'!$D$2:$D$102,0))-INDEX('Lap Wear'!I$2:I$24,MATCH($B14-1,'Lap Wear'!$D$2:$D$24,0)) &lt; 0, NA(), G13-INDEX('Rain Wear'!G$2:G$102,MATCH($A$9,'Rain Wear'!$D$2:$D$102,0))-INDEX('Lap Wear'!I$2:I$24,MATCH($B14-1,'Lap Wear'!$D$2:$D$24,0)))</f>
        <v>6</v>
      </c>
    </row>
    <row r="15" spans="1:7" x14ac:dyDescent="0.25">
      <c r="B15">
        <v>5</v>
      </c>
      <c r="C15">
        <f>IF(C14-INDEX('Rain Wear'!E$2:E$102,MATCH($A$9,'Rain Wear'!$D$2:$D$102,0))-INDEX('Lap Wear'!E$2:E$25,MATCH($B15-1,'Lap Wear'!$D$2:$D$25,0)) &lt; 0, NA(), C14-INDEX('Rain Wear'!E$2:E$102,MATCH($A$9,'Rain Wear'!$D$2:$D$102,0))-INDEX('Lap Wear'!E$2:E$25,MATCH($B15-1,'Lap Wear'!$D$2:$D$25,0)))</f>
        <v>1.4</v>
      </c>
      <c r="D15">
        <f>IF(D14-INDEX('Rain Wear'!F$2:F$102,MATCH($A$9,'Rain Wear'!$D$2:$D$102,0))-INDEX('Lap Wear'!F$2:F$25,MATCH($B15-1,'Lap Wear'!$D$2:$D$25,0)) &lt; 0, NA(), D14-INDEX('Rain Wear'!F$2:F$102,MATCH($A$9,'Rain Wear'!$D$2:$D$102,0))-INDEX('Lap Wear'!F$2:F$25,MATCH($B15-1,'Lap Wear'!$D$2:$D$25,0)))</f>
        <v>1.9000000000000004</v>
      </c>
      <c r="E15">
        <f>IF(E14-INDEX('Rain Wear'!G$2:G$102,MATCH($A$9,'Rain Wear'!$D$2:$D$102,0))-INDEX('Lap Wear'!G$2:G$25,MATCH($B15-1,'Lap Wear'!$D$2:$D$25,0)) &lt; 0, NA(), E14-INDEX('Rain Wear'!G$2:G$102,MATCH($A$9,'Rain Wear'!$D$2:$D$102,0))-INDEX('Lap Wear'!G$2:G$25,MATCH($B15-1,'Lap Wear'!$D$2:$D$25,0)))</f>
        <v>5.4</v>
      </c>
      <c r="F15">
        <f>IF(F14-INDEX('Rain Wear'!G$2:G$102,MATCH($A$9,'Rain Wear'!$D$2:$D$102,0))-INDEX('Lap Wear'!H$2:H$25,MATCH($B15-1,'Lap Wear'!$D$2:$D$25,0)) &lt; 0, NA(), F14-INDEX('Rain Wear'!G$2:G$102,MATCH($A$9,'Rain Wear'!$D$2:$D$102,0))-INDEX('Lap Wear'!H$2:H$25,MATCH($B15-1,'Lap Wear'!$D$2:$D$25,0)))</f>
        <v>5.625</v>
      </c>
      <c r="G15">
        <f>IF(G14-INDEX('Rain Wear'!G$2:G$102,MATCH($A$9,'Rain Wear'!$D$2:$D$102,0))-INDEX('Lap Wear'!I$2:I$24,MATCH($B15-1,'Lap Wear'!$D$2:$D$24,0)) &lt; 0, NA(), G14-INDEX('Rain Wear'!G$2:G$102,MATCH($A$9,'Rain Wear'!$D$2:$D$102,0))-INDEX('Lap Wear'!I$2:I$24,MATCH($B15-1,'Lap Wear'!$D$2:$D$24,0)))</f>
        <v>5.8</v>
      </c>
    </row>
    <row r="16" spans="1:7" x14ac:dyDescent="0.25">
      <c r="B16">
        <v>6</v>
      </c>
      <c r="C16">
        <f>IF(C15-INDEX('Rain Wear'!E$2:E$102,MATCH($A$9,'Rain Wear'!$D$2:$D$102,0))-INDEX('Lap Wear'!E$2:E$25,MATCH($B16-1,'Lap Wear'!$D$2:$D$25,0)) &lt; 0, NA(), C15-INDEX('Rain Wear'!E$2:E$102,MATCH($A$9,'Rain Wear'!$D$2:$D$102,0))-INDEX('Lap Wear'!E$2:E$25,MATCH($B16-1,'Lap Wear'!$D$2:$D$25,0)))</f>
        <v>0.79999999999999993</v>
      </c>
      <c r="D16">
        <f>IF(D15-INDEX('Rain Wear'!F$2:F$102,MATCH($A$9,'Rain Wear'!$D$2:$D$102,0))-INDEX('Lap Wear'!F$2:F$25,MATCH($B16-1,'Lap Wear'!$D$2:$D$25,0)) &lt; 0, NA(), D15-INDEX('Rain Wear'!F$2:F$102,MATCH($A$9,'Rain Wear'!$D$2:$D$102,0))-INDEX('Lap Wear'!F$2:F$25,MATCH($B16-1,'Lap Wear'!$D$2:$D$25,0)))</f>
        <v>1.3000000000000003</v>
      </c>
      <c r="E16">
        <f>IF(E15-INDEX('Rain Wear'!G$2:G$102,MATCH($A$9,'Rain Wear'!$D$2:$D$102,0))-INDEX('Lap Wear'!G$2:G$25,MATCH($B16-1,'Lap Wear'!$D$2:$D$25,0)) &lt; 0, NA(), E15-INDEX('Rain Wear'!G$2:G$102,MATCH($A$9,'Rain Wear'!$D$2:$D$102,0))-INDEX('Lap Wear'!G$2:G$25,MATCH($B16-1,'Lap Wear'!$D$2:$D$25,0)))</f>
        <v>5.3000000000000007</v>
      </c>
      <c r="F16">
        <f>IF(F15-INDEX('Rain Wear'!G$2:G$102,MATCH($A$9,'Rain Wear'!$D$2:$D$102,0))-INDEX('Lap Wear'!H$2:H$25,MATCH($B16-1,'Lap Wear'!$D$2:$D$25,0)) &lt; 0, NA(), F15-INDEX('Rain Wear'!G$2:G$102,MATCH($A$9,'Rain Wear'!$D$2:$D$102,0))-INDEX('Lap Wear'!H$2:H$25,MATCH($B16-1,'Lap Wear'!$D$2:$D$25,0)))</f>
        <v>5.5</v>
      </c>
      <c r="G16">
        <f>IF(G15-INDEX('Rain Wear'!G$2:G$102,MATCH($A$9,'Rain Wear'!$D$2:$D$102,0))-INDEX('Lap Wear'!I$2:I$24,MATCH($B16-1,'Lap Wear'!$D$2:$D$24,0)) &lt; 0, NA(), G15-INDEX('Rain Wear'!G$2:G$102,MATCH($A$9,'Rain Wear'!$D$2:$D$102,0))-INDEX('Lap Wear'!I$2:I$24,MATCH($B16-1,'Lap Wear'!$D$2:$D$24,0)))</f>
        <v>5.6</v>
      </c>
    </row>
    <row r="17" spans="2:7" x14ac:dyDescent="0.25">
      <c r="B17">
        <v>7</v>
      </c>
      <c r="C17">
        <f>IF(C16-INDEX('Rain Wear'!E$2:E$102,MATCH($A$9,'Rain Wear'!$D$2:$D$102,0))-INDEX('Lap Wear'!E$2:E$25,MATCH($B17-1,'Lap Wear'!$D$2:$D$25,0)) &lt; 0, NA(), C16-INDEX('Rain Wear'!E$2:E$102,MATCH($A$9,'Rain Wear'!$D$2:$D$102,0))-INDEX('Lap Wear'!E$2:E$25,MATCH($B17-1,'Lap Wear'!$D$2:$D$25,0)))</f>
        <v>0.19999999999999993</v>
      </c>
      <c r="D17">
        <f>IF(D16-INDEX('Rain Wear'!F$2:F$102,MATCH($A$9,'Rain Wear'!$D$2:$D$102,0))-INDEX('Lap Wear'!F$2:F$25,MATCH($B17-1,'Lap Wear'!$D$2:$D$25,0)) &lt; 0, NA(), D16-INDEX('Rain Wear'!F$2:F$102,MATCH($A$9,'Rain Wear'!$D$2:$D$102,0))-INDEX('Lap Wear'!F$2:F$25,MATCH($B17-1,'Lap Wear'!$D$2:$D$25,0)))</f>
        <v>0.70000000000000029</v>
      </c>
      <c r="E17">
        <f>IF(E16-INDEX('Rain Wear'!G$2:G$102,MATCH($A$9,'Rain Wear'!$D$2:$D$102,0))-INDEX('Lap Wear'!G$2:G$25,MATCH($B17-1,'Lap Wear'!$D$2:$D$25,0)) &lt; 0, NA(), E16-INDEX('Rain Wear'!G$2:G$102,MATCH($A$9,'Rain Wear'!$D$2:$D$102,0))-INDEX('Lap Wear'!G$2:G$25,MATCH($B17-1,'Lap Wear'!$D$2:$D$25,0)))</f>
        <v>5.2000000000000011</v>
      </c>
      <c r="F17">
        <f>IF(F16-INDEX('Rain Wear'!G$2:G$102,MATCH($A$9,'Rain Wear'!$D$2:$D$102,0))-INDEX('Lap Wear'!H$2:H$25,MATCH($B17-1,'Lap Wear'!$D$2:$D$25,0)) &lt; 0, NA(), F16-INDEX('Rain Wear'!G$2:G$102,MATCH($A$9,'Rain Wear'!$D$2:$D$102,0))-INDEX('Lap Wear'!H$2:H$25,MATCH($B17-1,'Lap Wear'!$D$2:$D$25,0)))</f>
        <v>5.375</v>
      </c>
      <c r="G17">
        <f>IF(G16-INDEX('Rain Wear'!G$2:G$102,MATCH($A$9,'Rain Wear'!$D$2:$D$102,0))-INDEX('Lap Wear'!I$2:I$24,MATCH($B17-1,'Lap Wear'!$D$2:$D$24,0)) &lt; 0, NA(), G16-INDEX('Rain Wear'!G$2:G$102,MATCH($A$9,'Rain Wear'!$D$2:$D$102,0))-INDEX('Lap Wear'!I$2:I$24,MATCH($B17-1,'Lap Wear'!$D$2:$D$24,0)))</f>
        <v>5.3999999999999995</v>
      </c>
    </row>
    <row r="18" spans="2:7" x14ac:dyDescent="0.25">
      <c r="B18">
        <v>8</v>
      </c>
      <c r="C18" t="e">
        <f>IF(C17-INDEX('Rain Wear'!E$2:E$102,MATCH($A$9,'Rain Wear'!$D$2:$D$102,0))-INDEX('Lap Wear'!E$2:E$25,MATCH($B18-1,'Lap Wear'!$D$2:$D$25,0)) &lt; 0, NA(), C17-INDEX('Rain Wear'!E$2:E$102,MATCH($A$9,'Rain Wear'!$D$2:$D$102,0))-INDEX('Lap Wear'!E$2:E$25,MATCH($B18-1,'Lap Wear'!$D$2:$D$25,0)))</f>
        <v>#N/A</v>
      </c>
      <c r="D18">
        <f>IF(D17-INDEX('Rain Wear'!F$2:F$102,MATCH($A$9,'Rain Wear'!$D$2:$D$102,0))-INDEX('Lap Wear'!F$2:F$25,MATCH($B18-1,'Lap Wear'!$D$2:$D$25,0)) &lt; 0, NA(), D17-INDEX('Rain Wear'!F$2:F$102,MATCH($A$9,'Rain Wear'!$D$2:$D$102,0))-INDEX('Lap Wear'!F$2:F$25,MATCH($B18-1,'Lap Wear'!$D$2:$D$25,0)))</f>
        <v>0.10000000000000028</v>
      </c>
      <c r="E18">
        <f>IF(E17-INDEX('Rain Wear'!G$2:G$102,MATCH($A$9,'Rain Wear'!$D$2:$D$102,0))-INDEX('Lap Wear'!G$2:G$25,MATCH($B18-1,'Lap Wear'!$D$2:$D$25,0)) &lt; 0, NA(), E17-INDEX('Rain Wear'!G$2:G$102,MATCH($A$9,'Rain Wear'!$D$2:$D$102,0))-INDEX('Lap Wear'!G$2:G$25,MATCH($B18-1,'Lap Wear'!$D$2:$D$25,0)))</f>
        <v>5.1000000000000014</v>
      </c>
      <c r="F18">
        <f>IF(F17-INDEX('Rain Wear'!G$2:G$102,MATCH($A$9,'Rain Wear'!$D$2:$D$102,0))-INDEX('Lap Wear'!H$2:H$25,MATCH($B18-1,'Lap Wear'!$D$2:$D$25,0)) &lt; 0, NA(), F17-INDEX('Rain Wear'!G$2:G$102,MATCH($A$9,'Rain Wear'!$D$2:$D$102,0))-INDEX('Lap Wear'!H$2:H$25,MATCH($B18-1,'Lap Wear'!$D$2:$D$25,0)))</f>
        <v>5.25</v>
      </c>
      <c r="G18">
        <f>IF(G17-INDEX('Rain Wear'!G$2:G$102,MATCH($A$9,'Rain Wear'!$D$2:$D$102,0))-INDEX('Lap Wear'!I$2:I$24,MATCH($B18-1,'Lap Wear'!$D$2:$D$24,0)) &lt; 0, NA(), G17-INDEX('Rain Wear'!G$2:G$102,MATCH($A$9,'Rain Wear'!$D$2:$D$102,0))-INDEX('Lap Wear'!I$2:I$24,MATCH($B18-1,'Lap Wear'!$D$2:$D$24,0)))</f>
        <v>5.1999999999999993</v>
      </c>
    </row>
    <row r="19" spans="2:7" x14ac:dyDescent="0.25">
      <c r="B19">
        <v>9</v>
      </c>
      <c r="C19" t="e">
        <f>IF(C18-INDEX('Rain Wear'!E$2:E$102,MATCH($A$9,'Rain Wear'!$D$2:$D$102,0))-INDEX('Lap Wear'!E$2:E$25,MATCH($B19-1,'Lap Wear'!$D$2:$D$25,0)) &lt; 0, NA(), C18-INDEX('Rain Wear'!E$2:E$102,MATCH($A$9,'Rain Wear'!$D$2:$D$102,0))-INDEX('Lap Wear'!E$2:E$25,MATCH($B19-1,'Lap Wear'!$D$2:$D$25,0)))</f>
        <v>#N/A</v>
      </c>
      <c r="D19" t="e">
        <f>IF(D18-INDEX('Rain Wear'!F$2:F$102,MATCH($A$9,'Rain Wear'!$D$2:$D$102,0))-INDEX('Lap Wear'!F$2:F$25,MATCH($B19-1,'Lap Wear'!$D$2:$D$25,0)) &lt; 0, NA(), D18-INDEX('Rain Wear'!F$2:F$102,MATCH($A$9,'Rain Wear'!$D$2:$D$102,0))-INDEX('Lap Wear'!F$2:F$25,MATCH($B19-1,'Lap Wear'!$D$2:$D$25,0)))</f>
        <v>#N/A</v>
      </c>
      <c r="E19">
        <f>IF(E18-INDEX('Rain Wear'!G$2:G$102,MATCH($A$9,'Rain Wear'!$D$2:$D$102,0))-INDEX('Lap Wear'!G$2:G$25,MATCH($B19-1,'Lap Wear'!$D$2:$D$25,0)) &lt; 0, NA(), E18-INDEX('Rain Wear'!G$2:G$102,MATCH($A$9,'Rain Wear'!$D$2:$D$102,0))-INDEX('Lap Wear'!G$2:G$25,MATCH($B19-1,'Lap Wear'!$D$2:$D$25,0)))</f>
        <v>5.0000000000000018</v>
      </c>
      <c r="F19">
        <f>IF(F18-INDEX('Rain Wear'!G$2:G$102,MATCH($A$9,'Rain Wear'!$D$2:$D$102,0))-INDEX('Lap Wear'!H$2:H$25,MATCH($B19-1,'Lap Wear'!$D$2:$D$25,0)) &lt; 0, NA(), F18-INDEX('Rain Wear'!G$2:G$102,MATCH($A$9,'Rain Wear'!$D$2:$D$102,0))-INDEX('Lap Wear'!H$2:H$25,MATCH($B19-1,'Lap Wear'!$D$2:$D$25,0)))</f>
        <v>5.125</v>
      </c>
      <c r="G19">
        <f>IF(G18-INDEX('Rain Wear'!G$2:G$102,MATCH($A$9,'Rain Wear'!$D$2:$D$102,0))-INDEX('Lap Wear'!I$2:I$24,MATCH($B19-1,'Lap Wear'!$D$2:$D$24,0)) &lt; 0, NA(), G18-INDEX('Rain Wear'!G$2:G$102,MATCH($A$9,'Rain Wear'!$D$2:$D$102,0))-INDEX('Lap Wear'!I$2:I$24,MATCH($B19-1,'Lap Wear'!$D$2:$D$24,0)))</f>
        <v>4.6999999999999993</v>
      </c>
    </row>
    <row r="20" spans="2:7" x14ac:dyDescent="0.25">
      <c r="B20">
        <v>10</v>
      </c>
      <c r="C20" t="e">
        <f>IF(C19-INDEX('Rain Wear'!E$2:E$102,MATCH($A$9,'Rain Wear'!$D$2:$D$102,0))-INDEX('Lap Wear'!E$2:E$25,MATCH($B20-1,'Lap Wear'!$D$2:$D$25,0)) &lt; 0, NA(), C19-INDEX('Rain Wear'!E$2:E$102,MATCH($A$9,'Rain Wear'!$D$2:$D$102,0))-INDEX('Lap Wear'!E$2:E$25,MATCH($B20-1,'Lap Wear'!$D$2:$D$25,0)))</f>
        <v>#N/A</v>
      </c>
      <c r="D20" t="e">
        <f>IF(D19-INDEX('Rain Wear'!F$2:F$102,MATCH($A$9,'Rain Wear'!$D$2:$D$102,0))-INDEX('Lap Wear'!F$2:F$25,MATCH($B20-1,'Lap Wear'!$D$2:$D$25,0)) &lt; 0, NA(), D19-INDEX('Rain Wear'!F$2:F$102,MATCH($A$9,'Rain Wear'!$D$2:$D$102,0))-INDEX('Lap Wear'!F$2:F$25,MATCH($B20-1,'Lap Wear'!$D$2:$D$25,0)))</f>
        <v>#N/A</v>
      </c>
      <c r="E20">
        <f>IF(E19-INDEX('Rain Wear'!G$2:G$102,MATCH($A$9,'Rain Wear'!$D$2:$D$102,0))-INDEX('Lap Wear'!G$2:G$25,MATCH($B20-1,'Lap Wear'!$D$2:$D$25,0)) &lt; 0, NA(), E19-INDEX('Rain Wear'!G$2:G$102,MATCH($A$9,'Rain Wear'!$D$2:$D$102,0))-INDEX('Lap Wear'!G$2:G$25,MATCH($B20-1,'Lap Wear'!$D$2:$D$25,0)))</f>
        <v>4.9000000000000021</v>
      </c>
      <c r="F20">
        <f>IF(F19-INDEX('Rain Wear'!G$2:G$102,MATCH($A$9,'Rain Wear'!$D$2:$D$102,0))-INDEX('Lap Wear'!H$2:H$25,MATCH($B20-1,'Lap Wear'!$D$2:$D$25,0)) &lt; 0, NA(), F19-INDEX('Rain Wear'!G$2:G$102,MATCH($A$9,'Rain Wear'!$D$2:$D$102,0))-INDEX('Lap Wear'!H$2:H$25,MATCH($B20-1,'Lap Wear'!$D$2:$D$25,0)))</f>
        <v>5</v>
      </c>
      <c r="G20">
        <f>IF(G19-INDEX('Rain Wear'!G$2:G$102,MATCH($A$9,'Rain Wear'!$D$2:$D$102,0))-INDEX('Lap Wear'!I$2:I$24,MATCH($B20-1,'Lap Wear'!$D$2:$D$24,0)) &lt; 0, NA(), G19-INDEX('Rain Wear'!G$2:G$102,MATCH($A$9,'Rain Wear'!$D$2:$D$102,0))-INDEX('Lap Wear'!I$2:I$24,MATCH($B20-1,'Lap Wear'!$D$2:$D$24,0)))</f>
        <v>4.1999999999999993</v>
      </c>
    </row>
    <row r="21" spans="2:7" x14ac:dyDescent="0.25">
      <c r="B21">
        <v>11</v>
      </c>
      <c r="C21" t="e">
        <f>IF(C20-INDEX('Rain Wear'!E$2:E$102,MATCH($A$9,'Rain Wear'!$D$2:$D$102,0))-INDEX('Lap Wear'!E$2:E$25,MATCH($B21-1,'Lap Wear'!$D$2:$D$25,0)) &lt; 0, NA(), C20-INDEX('Rain Wear'!E$2:E$102,MATCH($A$9,'Rain Wear'!$D$2:$D$102,0))-INDEX('Lap Wear'!E$2:E$25,MATCH($B21-1,'Lap Wear'!$D$2:$D$25,0)))</f>
        <v>#N/A</v>
      </c>
      <c r="D21" t="e">
        <f>IF(D20-INDEX('Rain Wear'!F$2:F$102,MATCH($A$9,'Rain Wear'!$D$2:$D$102,0))-INDEX('Lap Wear'!F$2:F$25,MATCH($B21-1,'Lap Wear'!$D$2:$D$25,0)) &lt; 0, NA(), D20-INDEX('Rain Wear'!F$2:F$102,MATCH($A$9,'Rain Wear'!$D$2:$D$102,0))-INDEX('Lap Wear'!F$2:F$25,MATCH($B21-1,'Lap Wear'!$D$2:$D$25,0)))</f>
        <v>#N/A</v>
      </c>
      <c r="E21">
        <f>IF(E20-INDEX('Rain Wear'!G$2:G$102,MATCH($A$9,'Rain Wear'!$D$2:$D$102,0))-INDEX('Lap Wear'!G$2:G$25,MATCH($B21-1,'Lap Wear'!$D$2:$D$25,0)) &lt; 0, NA(), E20-INDEX('Rain Wear'!G$2:G$102,MATCH($A$9,'Rain Wear'!$D$2:$D$102,0))-INDEX('Lap Wear'!G$2:G$25,MATCH($B21-1,'Lap Wear'!$D$2:$D$25,0)))</f>
        <v>4.8000000000000025</v>
      </c>
      <c r="F21">
        <f>IF(F20-INDEX('Rain Wear'!G$2:G$102,MATCH($A$9,'Rain Wear'!$D$2:$D$102,0))-INDEX('Lap Wear'!H$2:H$25,MATCH($B21-1,'Lap Wear'!$D$2:$D$25,0)) &lt; 0, NA(), F20-INDEX('Rain Wear'!G$2:G$102,MATCH($A$9,'Rain Wear'!$D$2:$D$102,0))-INDEX('Lap Wear'!H$2:H$25,MATCH($B21-1,'Lap Wear'!$D$2:$D$25,0)))</f>
        <v>4.875</v>
      </c>
      <c r="G21">
        <f>IF(G20-INDEX('Rain Wear'!G$2:G$102,MATCH($A$9,'Rain Wear'!$D$2:$D$102,0))-INDEX('Lap Wear'!I$2:I$24,MATCH($B21-1,'Lap Wear'!$D$2:$D$24,0)) &lt; 0, NA(), G20-INDEX('Rain Wear'!G$2:G$102,MATCH($A$9,'Rain Wear'!$D$2:$D$102,0))-INDEX('Lap Wear'!I$2:I$24,MATCH($B21-1,'Lap Wear'!$D$2:$D$24,0)))</f>
        <v>3.6999999999999993</v>
      </c>
    </row>
    <row r="22" spans="2:7" x14ac:dyDescent="0.25">
      <c r="B22">
        <v>12</v>
      </c>
      <c r="C22" t="e">
        <f>IF(C21-INDEX('Rain Wear'!E$2:E$102,MATCH($A$9,'Rain Wear'!$D$2:$D$102,0))-INDEX('Lap Wear'!E$2:E$25,MATCH($B22-1,'Lap Wear'!$D$2:$D$25,0)) &lt; 0, NA(), C21-INDEX('Rain Wear'!E$2:E$102,MATCH($A$9,'Rain Wear'!$D$2:$D$102,0))-INDEX('Lap Wear'!E$2:E$25,MATCH($B22-1,'Lap Wear'!$D$2:$D$25,0)))</f>
        <v>#N/A</v>
      </c>
      <c r="D22" t="e">
        <f>IF(D21-INDEX('Rain Wear'!F$2:F$102,MATCH($A$9,'Rain Wear'!$D$2:$D$102,0))-INDEX('Lap Wear'!F$2:F$25,MATCH($B22-1,'Lap Wear'!$D$2:$D$25,0)) &lt; 0, NA(), D21-INDEX('Rain Wear'!F$2:F$102,MATCH($A$9,'Rain Wear'!$D$2:$D$102,0))-INDEX('Lap Wear'!F$2:F$25,MATCH($B22-1,'Lap Wear'!$D$2:$D$25,0)))</f>
        <v>#N/A</v>
      </c>
      <c r="E22">
        <f>IF(E21-INDEX('Rain Wear'!G$2:G$102,MATCH($A$9,'Rain Wear'!$D$2:$D$102,0))-INDEX('Lap Wear'!G$2:G$25,MATCH($B22-1,'Lap Wear'!$D$2:$D$25,0)) &lt; 0, NA(), E21-INDEX('Rain Wear'!G$2:G$102,MATCH($A$9,'Rain Wear'!$D$2:$D$102,0))-INDEX('Lap Wear'!G$2:G$25,MATCH($B22-1,'Lap Wear'!$D$2:$D$25,0)))</f>
        <v>4.7000000000000028</v>
      </c>
      <c r="F22">
        <f>IF(F21-INDEX('Rain Wear'!G$2:G$102,MATCH($A$9,'Rain Wear'!$D$2:$D$102,0))-INDEX('Lap Wear'!H$2:H$25,MATCH($B22-1,'Lap Wear'!$D$2:$D$25,0)) &lt; 0, NA(), F21-INDEX('Rain Wear'!G$2:G$102,MATCH($A$9,'Rain Wear'!$D$2:$D$102,0))-INDEX('Lap Wear'!H$2:H$25,MATCH($B22-1,'Lap Wear'!$D$2:$D$25,0)))</f>
        <v>4.75</v>
      </c>
      <c r="G22">
        <f>IF(G21-INDEX('Rain Wear'!G$2:G$102,MATCH($A$9,'Rain Wear'!$D$2:$D$102,0))-INDEX('Lap Wear'!I$2:I$24,MATCH($B22-1,'Lap Wear'!$D$2:$D$24,0)) &lt; 0, NA(), G21-INDEX('Rain Wear'!G$2:G$102,MATCH($A$9,'Rain Wear'!$D$2:$D$102,0))-INDEX('Lap Wear'!I$2:I$24,MATCH($B22-1,'Lap Wear'!$D$2:$D$24,0)))</f>
        <v>3.1999999999999993</v>
      </c>
    </row>
    <row r="23" spans="2:7" x14ac:dyDescent="0.25">
      <c r="B23">
        <v>13</v>
      </c>
      <c r="C23" t="e">
        <f>IF(C22-INDEX('Rain Wear'!E$2:E$102,MATCH($A$9,'Rain Wear'!$D$2:$D$102,0))-INDEX('Lap Wear'!E$2:E$25,MATCH($B23-1,'Lap Wear'!$D$2:$D$25,0)) &lt; 0, NA(), C22-INDEX('Rain Wear'!E$2:E$102,MATCH($A$9,'Rain Wear'!$D$2:$D$102,0))-INDEX('Lap Wear'!E$2:E$25,MATCH($B23-1,'Lap Wear'!$D$2:$D$25,0)))</f>
        <v>#N/A</v>
      </c>
      <c r="D23" t="e">
        <f>IF(D22-INDEX('Rain Wear'!F$2:F$102,MATCH($A$9,'Rain Wear'!$D$2:$D$102,0))-INDEX('Lap Wear'!F$2:F$25,MATCH($B23-1,'Lap Wear'!$D$2:$D$25,0)) &lt; 0, NA(), D22-INDEX('Rain Wear'!F$2:F$102,MATCH($A$9,'Rain Wear'!$D$2:$D$102,0))-INDEX('Lap Wear'!F$2:F$25,MATCH($B23-1,'Lap Wear'!$D$2:$D$25,0)))</f>
        <v>#N/A</v>
      </c>
      <c r="E23">
        <f>IF(E22-INDEX('Rain Wear'!G$2:G$102,MATCH($A$9,'Rain Wear'!$D$2:$D$102,0))-INDEX('Lap Wear'!G$2:G$25,MATCH($B23-1,'Lap Wear'!$D$2:$D$25,0)) &lt; 0, NA(), E22-INDEX('Rain Wear'!G$2:G$102,MATCH($A$9,'Rain Wear'!$D$2:$D$102,0))-INDEX('Lap Wear'!G$2:G$25,MATCH($B23-1,'Lap Wear'!$D$2:$D$25,0)))</f>
        <v>4.6000000000000032</v>
      </c>
      <c r="F23">
        <f>IF(F22-INDEX('Rain Wear'!G$2:G$102,MATCH($A$9,'Rain Wear'!$D$2:$D$102,0))-INDEX('Lap Wear'!H$2:H$25,MATCH($B23-1,'Lap Wear'!$D$2:$D$25,0)) &lt; 0, NA(), F22-INDEX('Rain Wear'!G$2:G$102,MATCH($A$9,'Rain Wear'!$D$2:$D$102,0))-INDEX('Lap Wear'!H$2:H$25,MATCH($B23-1,'Lap Wear'!$D$2:$D$25,0)))</f>
        <v>4.25</v>
      </c>
      <c r="G23">
        <f>IF(G22-INDEX('Rain Wear'!G$2:G$102,MATCH($A$9,'Rain Wear'!$D$2:$D$102,0))-INDEX('Lap Wear'!I$2:I$24,MATCH($B23-1,'Lap Wear'!$D$2:$D$24,0)) &lt; 0, NA(), G22-INDEX('Rain Wear'!G$2:G$102,MATCH($A$9,'Rain Wear'!$D$2:$D$102,0))-INDEX('Lap Wear'!I$2:I$24,MATCH($B23-1,'Lap Wear'!$D$2:$D$24,0)))</f>
        <v>2.6999999999999993</v>
      </c>
    </row>
    <row r="24" spans="2:7" x14ac:dyDescent="0.25">
      <c r="B24">
        <v>14</v>
      </c>
      <c r="C24" t="e">
        <f>IF(C23-INDEX('Rain Wear'!E$2:E$102,MATCH($A$9,'Rain Wear'!$D$2:$D$102,0))-INDEX('Lap Wear'!E$2:E$25,MATCH($B24-1,'Lap Wear'!$D$2:$D$25,0)) &lt; 0, NA(), C23-INDEX('Rain Wear'!E$2:E$102,MATCH($A$9,'Rain Wear'!$D$2:$D$102,0))-INDEX('Lap Wear'!E$2:E$25,MATCH($B24-1,'Lap Wear'!$D$2:$D$25,0)))</f>
        <v>#N/A</v>
      </c>
      <c r="D24" t="e">
        <f>IF(D23-INDEX('Rain Wear'!F$2:F$102,MATCH($A$9,'Rain Wear'!$D$2:$D$102,0))-INDEX('Lap Wear'!F$2:F$25,MATCH($B24-1,'Lap Wear'!$D$2:$D$25,0)) &lt; 0, NA(), D23-INDEX('Rain Wear'!F$2:F$102,MATCH($A$9,'Rain Wear'!$D$2:$D$102,0))-INDEX('Lap Wear'!F$2:F$25,MATCH($B24-1,'Lap Wear'!$D$2:$D$25,0)))</f>
        <v>#N/A</v>
      </c>
      <c r="E24">
        <f>IF(E23-INDEX('Rain Wear'!G$2:G$102,MATCH($A$9,'Rain Wear'!$D$2:$D$102,0))-INDEX('Lap Wear'!G$2:G$25,MATCH($B24-1,'Lap Wear'!$D$2:$D$25,0)) &lt; 0, NA(), E23-INDEX('Rain Wear'!G$2:G$102,MATCH($A$9,'Rain Wear'!$D$2:$D$102,0))-INDEX('Lap Wear'!G$2:G$25,MATCH($B24-1,'Lap Wear'!$D$2:$D$25,0)))</f>
        <v>4.5000000000000036</v>
      </c>
      <c r="F24">
        <f>IF(F23-INDEX('Rain Wear'!G$2:G$102,MATCH($A$9,'Rain Wear'!$D$2:$D$102,0))-INDEX('Lap Wear'!H$2:H$25,MATCH($B24-1,'Lap Wear'!$D$2:$D$25,0)) &lt; 0, NA(), F23-INDEX('Rain Wear'!G$2:G$102,MATCH($A$9,'Rain Wear'!$D$2:$D$102,0))-INDEX('Lap Wear'!H$2:H$25,MATCH($B24-1,'Lap Wear'!$D$2:$D$25,0)))</f>
        <v>3.75</v>
      </c>
      <c r="G24">
        <f>IF(G23-INDEX('Rain Wear'!G$2:G$102,MATCH($A$9,'Rain Wear'!$D$2:$D$102,0))-INDEX('Lap Wear'!I$2:I$24,MATCH($B24-1,'Lap Wear'!$D$2:$D$24,0)) &lt; 0, NA(), G23-INDEX('Rain Wear'!G$2:G$102,MATCH($A$9,'Rain Wear'!$D$2:$D$102,0))-INDEX('Lap Wear'!I$2:I$24,MATCH($B24-1,'Lap Wear'!$D$2:$D$24,0)))</f>
        <v>2.1999999999999993</v>
      </c>
    </row>
    <row r="25" spans="2:7" x14ac:dyDescent="0.25">
      <c r="B25">
        <v>15</v>
      </c>
      <c r="C25" t="e">
        <f>IF(C24-INDEX('Rain Wear'!E$2:E$102,MATCH($A$9,'Rain Wear'!$D$2:$D$102,0))-INDEX('Lap Wear'!E$2:E$25,MATCH($B25-1,'Lap Wear'!$D$2:$D$25,0)) &lt; 0, NA(), C24-INDEX('Rain Wear'!E$2:E$102,MATCH($A$9,'Rain Wear'!$D$2:$D$102,0))-INDEX('Lap Wear'!E$2:E$25,MATCH($B25-1,'Lap Wear'!$D$2:$D$25,0)))</f>
        <v>#N/A</v>
      </c>
      <c r="D25" t="e">
        <f>IF(D24-INDEX('Rain Wear'!F$2:F$102,MATCH($A$9,'Rain Wear'!$D$2:$D$102,0))-INDEX('Lap Wear'!F$2:F$25,MATCH($B25-1,'Lap Wear'!$D$2:$D$25,0)) &lt; 0, NA(), D24-INDEX('Rain Wear'!F$2:F$102,MATCH($A$9,'Rain Wear'!$D$2:$D$102,0))-INDEX('Lap Wear'!F$2:F$25,MATCH($B25-1,'Lap Wear'!$D$2:$D$25,0)))</f>
        <v>#N/A</v>
      </c>
      <c r="E25">
        <f>IF(E24-INDEX('Rain Wear'!G$2:G$102,MATCH($A$9,'Rain Wear'!$D$2:$D$102,0))-INDEX('Lap Wear'!G$2:G$25,MATCH($B25-1,'Lap Wear'!$D$2:$D$25,0)) &lt; 0, NA(), E24-INDEX('Rain Wear'!G$2:G$102,MATCH($A$9,'Rain Wear'!$D$2:$D$102,0))-INDEX('Lap Wear'!G$2:G$25,MATCH($B25-1,'Lap Wear'!$D$2:$D$25,0)))</f>
        <v>4.4000000000000039</v>
      </c>
      <c r="F25">
        <f>IF(F24-INDEX('Rain Wear'!G$2:G$102,MATCH($A$9,'Rain Wear'!$D$2:$D$102,0))-INDEX('Lap Wear'!H$2:H$25,MATCH($B25-1,'Lap Wear'!$D$2:$D$25,0)) &lt; 0, NA(), F24-INDEX('Rain Wear'!G$2:G$102,MATCH($A$9,'Rain Wear'!$D$2:$D$102,0))-INDEX('Lap Wear'!H$2:H$25,MATCH($B25-1,'Lap Wear'!$D$2:$D$25,0)))</f>
        <v>3.25</v>
      </c>
      <c r="G25">
        <f>IF(G24-INDEX('Rain Wear'!G$2:G$102,MATCH($A$9,'Rain Wear'!$D$2:$D$102,0))-INDEX('Lap Wear'!I$2:I$24,MATCH($B25-1,'Lap Wear'!$D$2:$D$24,0)) &lt; 0, NA(), G24-INDEX('Rain Wear'!G$2:G$102,MATCH($A$9,'Rain Wear'!$D$2:$D$102,0))-INDEX('Lap Wear'!I$2:I$24,MATCH($B25-1,'Lap Wear'!$D$2:$D$24,0)))</f>
        <v>1.6999999999999993</v>
      </c>
    </row>
    <row r="26" spans="2:7" x14ac:dyDescent="0.25">
      <c r="B26">
        <v>16</v>
      </c>
      <c r="C26" t="e">
        <f>IF(C25-INDEX('Rain Wear'!E$2:E$102,MATCH($A$9,'Rain Wear'!$D$2:$D$102,0))-INDEX('Lap Wear'!E$2:E$25,MATCH($B26-1,'Lap Wear'!$D$2:$D$25,0)) &lt; 0, NA(), C25-INDEX('Rain Wear'!E$2:E$102,MATCH($A$9,'Rain Wear'!$D$2:$D$102,0))-INDEX('Lap Wear'!E$2:E$25,MATCH($B26-1,'Lap Wear'!$D$2:$D$25,0)))</f>
        <v>#N/A</v>
      </c>
      <c r="D26" t="e">
        <f>IF(D25-INDEX('Rain Wear'!F$2:F$102,MATCH($A$9,'Rain Wear'!$D$2:$D$102,0))-INDEX('Lap Wear'!F$2:F$25,MATCH($B26-1,'Lap Wear'!$D$2:$D$25,0)) &lt; 0, NA(), D25-INDEX('Rain Wear'!F$2:F$102,MATCH($A$9,'Rain Wear'!$D$2:$D$102,0))-INDEX('Lap Wear'!F$2:F$25,MATCH($B26-1,'Lap Wear'!$D$2:$D$25,0)))</f>
        <v>#N/A</v>
      </c>
      <c r="E26">
        <f>IF(E25-INDEX('Rain Wear'!G$2:G$102,MATCH($A$9,'Rain Wear'!$D$2:$D$102,0))-INDEX('Lap Wear'!G$2:G$25,MATCH($B26-1,'Lap Wear'!$D$2:$D$25,0)) &lt; 0, NA(), E25-INDEX('Rain Wear'!G$2:G$102,MATCH($A$9,'Rain Wear'!$D$2:$D$102,0))-INDEX('Lap Wear'!G$2:G$25,MATCH($B26-1,'Lap Wear'!$D$2:$D$25,0)))</f>
        <v>4.3000000000000043</v>
      </c>
      <c r="F26">
        <f>IF(F25-INDEX('Rain Wear'!G$2:G$102,MATCH($A$9,'Rain Wear'!$D$2:$D$102,0))-INDEX('Lap Wear'!H$2:H$25,MATCH($B26-1,'Lap Wear'!$D$2:$D$25,0)) &lt; 0, NA(), F25-INDEX('Rain Wear'!G$2:G$102,MATCH($A$9,'Rain Wear'!$D$2:$D$102,0))-INDEX('Lap Wear'!H$2:H$25,MATCH($B26-1,'Lap Wear'!$D$2:$D$25,0)))</f>
        <v>2.75</v>
      </c>
      <c r="G26">
        <f>IF(G25-INDEX('Rain Wear'!G$2:G$102,MATCH($A$9,'Rain Wear'!$D$2:$D$102,0))-INDEX('Lap Wear'!I$2:I$24,MATCH($B26-1,'Lap Wear'!$D$2:$D$24,0)) &lt; 0, NA(), G25-INDEX('Rain Wear'!G$2:G$102,MATCH($A$9,'Rain Wear'!$D$2:$D$102,0))-INDEX('Lap Wear'!I$2:I$24,MATCH($B26-1,'Lap Wear'!$D$2:$D$24,0)))</f>
        <v>1.1999999999999993</v>
      </c>
    </row>
    <row r="27" spans="2:7" x14ac:dyDescent="0.25">
      <c r="B27">
        <v>17</v>
      </c>
      <c r="C27" t="e">
        <f>IF(C26-INDEX('Rain Wear'!E$2:E$102,MATCH($A$9,'Rain Wear'!$D$2:$D$102,0))-INDEX('Lap Wear'!E$2:E$25,MATCH($B27-1,'Lap Wear'!$D$2:$D$25,0)) &lt; 0, NA(), C26-INDEX('Rain Wear'!E$2:E$102,MATCH($A$9,'Rain Wear'!$D$2:$D$102,0))-INDEX('Lap Wear'!E$2:E$25,MATCH($B27-1,'Lap Wear'!$D$2:$D$25,0)))</f>
        <v>#N/A</v>
      </c>
      <c r="D27" t="e">
        <f>IF(D26-INDEX('Rain Wear'!F$2:F$102,MATCH($A$9,'Rain Wear'!$D$2:$D$102,0))-INDEX('Lap Wear'!F$2:F$25,MATCH($B27-1,'Lap Wear'!$D$2:$D$25,0)) &lt; 0, NA(), D26-INDEX('Rain Wear'!F$2:F$102,MATCH($A$9,'Rain Wear'!$D$2:$D$102,0))-INDEX('Lap Wear'!F$2:F$25,MATCH($B27-1,'Lap Wear'!$D$2:$D$25,0)))</f>
        <v>#N/A</v>
      </c>
      <c r="E27">
        <f>IF(E26-INDEX('Rain Wear'!G$2:G$102,MATCH($A$9,'Rain Wear'!$D$2:$D$102,0))-INDEX('Lap Wear'!G$2:G$25,MATCH($B27-1,'Lap Wear'!$D$2:$D$25,0)) &lt; 0, NA(), E26-INDEX('Rain Wear'!G$2:G$102,MATCH($A$9,'Rain Wear'!$D$2:$D$102,0))-INDEX('Lap Wear'!G$2:G$25,MATCH($B27-1,'Lap Wear'!$D$2:$D$25,0)))</f>
        <v>4.2000000000000046</v>
      </c>
      <c r="F27">
        <f>IF(F26-INDEX('Rain Wear'!G$2:G$102,MATCH($A$9,'Rain Wear'!$D$2:$D$102,0))-INDEX('Lap Wear'!H$2:H$25,MATCH($B27-1,'Lap Wear'!$D$2:$D$25,0)) &lt; 0, NA(), F26-INDEX('Rain Wear'!G$2:G$102,MATCH($A$9,'Rain Wear'!$D$2:$D$102,0))-INDEX('Lap Wear'!H$2:H$25,MATCH($B27-1,'Lap Wear'!$D$2:$D$25,0)))</f>
        <v>2.25</v>
      </c>
      <c r="G27">
        <f>IF(G26-INDEX('Rain Wear'!G$2:G$102,MATCH($A$9,'Rain Wear'!$D$2:$D$102,0))-INDEX('Lap Wear'!I$2:I$24,MATCH($B27-1,'Lap Wear'!$D$2:$D$24,0)) &lt; 0, NA(), G26-INDEX('Rain Wear'!G$2:G$102,MATCH($A$9,'Rain Wear'!$D$2:$D$102,0))-INDEX('Lap Wear'!I$2:I$24,MATCH($B27-1,'Lap Wear'!$D$2:$D$24,0)))</f>
        <v>0.69999999999999929</v>
      </c>
    </row>
    <row r="28" spans="2:7" x14ac:dyDescent="0.25">
      <c r="B28">
        <v>18</v>
      </c>
      <c r="C28" t="e">
        <f>IF(C27-INDEX('Rain Wear'!E$2:E$102,MATCH($A$9,'Rain Wear'!$D$2:$D$102,0))-INDEX('Lap Wear'!E$2:E$25,MATCH($B28-1,'Lap Wear'!$D$2:$D$25,0)) &lt; 0, NA(), C27-INDEX('Rain Wear'!E$2:E$102,MATCH($A$9,'Rain Wear'!$D$2:$D$102,0))-INDEX('Lap Wear'!E$2:E$25,MATCH($B28-1,'Lap Wear'!$D$2:$D$25,0)))</f>
        <v>#N/A</v>
      </c>
      <c r="D28" t="e">
        <f>IF(D27-INDEX('Rain Wear'!F$2:F$102,MATCH($A$9,'Rain Wear'!$D$2:$D$102,0))-INDEX('Lap Wear'!F$2:F$25,MATCH($B28-1,'Lap Wear'!$D$2:$D$25,0)) &lt; 0, NA(), D27-INDEX('Rain Wear'!F$2:F$102,MATCH($A$9,'Rain Wear'!$D$2:$D$102,0))-INDEX('Lap Wear'!F$2:F$25,MATCH($B28-1,'Lap Wear'!$D$2:$D$25,0)))</f>
        <v>#N/A</v>
      </c>
      <c r="E28">
        <f>IF(E27-INDEX('Rain Wear'!G$2:G$102,MATCH($A$9,'Rain Wear'!$D$2:$D$102,0))-INDEX('Lap Wear'!G$2:G$25,MATCH($B28-1,'Lap Wear'!$D$2:$D$25,0)) &lt; 0, NA(), E27-INDEX('Rain Wear'!G$2:G$102,MATCH($A$9,'Rain Wear'!$D$2:$D$102,0))-INDEX('Lap Wear'!G$2:G$25,MATCH($B28-1,'Lap Wear'!$D$2:$D$25,0)))</f>
        <v>4.100000000000005</v>
      </c>
      <c r="F28">
        <f>IF(F27-INDEX('Rain Wear'!G$2:G$102,MATCH($A$9,'Rain Wear'!$D$2:$D$102,0))-INDEX('Lap Wear'!H$2:H$25,MATCH($B28-1,'Lap Wear'!$D$2:$D$25,0)) &lt; 0, NA(), F27-INDEX('Rain Wear'!G$2:G$102,MATCH($A$9,'Rain Wear'!$D$2:$D$102,0))-INDEX('Lap Wear'!H$2:H$25,MATCH($B28-1,'Lap Wear'!$D$2:$D$25,0)))</f>
        <v>1.75</v>
      </c>
      <c r="G28">
        <f>IF(G27-INDEX('Rain Wear'!G$2:G$102,MATCH($A$9,'Rain Wear'!$D$2:$D$102,0))-INDEX('Lap Wear'!I$2:I$24,MATCH($B28-1,'Lap Wear'!$D$2:$D$24,0)) &lt; 0, NA(), G27-INDEX('Rain Wear'!G$2:G$102,MATCH($A$9,'Rain Wear'!$D$2:$D$102,0))-INDEX('Lap Wear'!I$2:I$24,MATCH($B28-1,'Lap Wear'!$D$2:$D$24,0)))</f>
        <v>0.19999999999999929</v>
      </c>
    </row>
    <row r="29" spans="2:7" ht="14.25" customHeight="1" x14ac:dyDescent="0.25">
      <c r="B29">
        <v>19</v>
      </c>
      <c r="C29" t="e">
        <f>IF(C28-INDEX('Rain Wear'!E$2:E$102,MATCH($A$9,'Rain Wear'!$D$2:$D$102,0))-INDEX('Lap Wear'!E$2:E$25,MATCH($B29-1,'Lap Wear'!$D$2:$D$25,0)) &lt; 0, NA(), C28-INDEX('Rain Wear'!E$2:E$102,MATCH($A$9,'Rain Wear'!$D$2:$D$102,0))-INDEX('Lap Wear'!E$2:E$25,MATCH($B29-1,'Lap Wear'!$D$2:$D$25,0)))</f>
        <v>#N/A</v>
      </c>
      <c r="D29" t="e">
        <f>IF(D28-INDEX('Rain Wear'!F$2:F$102,MATCH($A$9,'Rain Wear'!$D$2:$D$102,0))-INDEX('Lap Wear'!F$2:F$25,MATCH($B29-1,'Lap Wear'!$D$2:$D$25,0)) &lt; 0, NA(), D28-INDEX('Rain Wear'!F$2:F$102,MATCH($A$9,'Rain Wear'!$D$2:$D$102,0))-INDEX('Lap Wear'!F$2:F$25,MATCH($B29-1,'Lap Wear'!$D$2:$D$25,0)))</f>
        <v>#N/A</v>
      </c>
      <c r="E29">
        <f>IF(E28-INDEX('Rain Wear'!G$2:G$102,MATCH($A$9,'Rain Wear'!$D$2:$D$102,0))-INDEX('Lap Wear'!G$2:G$25,MATCH($B29-1,'Lap Wear'!$D$2:$D$25,0)) &lt; 0, NA(), E28-INDEX('Rain Wear'!G$2:G$102,MATCH($A$9,'Rain Wear'!$D$2:$D$102,0))-INDEX('Lap Wear'!G$2:G$25,MATCH($B29-1,'Lap Wear'!$D$2:$D$25,0)))</f>
        <v>4.0000000000000053</v>
      </c>
      <c r="F29">
        <f>IF(F28-INDEX('Rain Wear'!G$2:G$102,MATCH($A$9,'Rain Wear'!$D$2:$D$102,0))-INDEX('Lap Wear'!H$2:H$25,MATCH($B29-1,'Lap Wear'!$D$2:$D$25,0)) &lt; 0, NA(), F28-INDEX('Rain Wear'!G$2:G$102,MATCH($A$9,'Rain Wear'!$D$2:$D$102,0))-INDEX('Lap Wear'!H$2:H$25,MATCH($B29-1,'Lap Wear'!$D$2:$D$25,0)))</f>
        <v>1.25</v>
      </c>
      <c r="G29" t="e">
        <f>IF(G28-INDEX('Rain Wear'!G$2:G$102,MATCH($A$9,'Rain Wear'!$D$2:$D$102,0))-INDEX('Lap Wear'!I$2:I$24,MATCH($B29-1,'Lap Wear'!$D$2:$D$24,0)) &lt; 0, NA(), G28-INDEX('Rain Wear'!G$2:G$102,MATCH($A$9,'Rain Wear'!$D$2:$D$102,0))-INDEX('Lap Wear'!I$2:I$24,MATCH($B29-1,'Lap Wear'!$D$2:$D$24,0)))</f>
        <v>#N/A</v>
      </c>
    </row>
    <row r="30" spans="2:7" ht="15.75" customHeight="1" x14ac:dyDescent="0.25">
      <c r="B30">
        <v>20</v>
      </c>
      <c r="C30" t="e">
        <f>IF(C29-INDEX('Rain Wear'!E$2:E$102,MATCH($A$9,'Rain Wear'!$D$2:$D$102,0))-INDEX('Lap Wear'!E$2:E$25,MATCH($B30-1,'Lap Wear'!$D$2:$D$25,0)) &lt; 0, NA(), C29-INDEX('Rain Wear'!E$2:E$102,MATCH($A$9,'Rain Wear'!$D$2:$D$102,0))-INDEX('Lap Wear'!E$2:E$25,MATCH($B30-1,'Lap Wear'!$D$2:$D$25,0)))</f>
        <v>#N/A</v>
      </c>
      <c r="D30" t="e">
        <f>IF(D29-INDEX('Rain Wear'!F$2:F$102,MATCH($A$9,'Rain Wear'!$D$2:$D$102,0))-INDEX('Lap Wear'!F$2:F$25,MATCH($B30-1,'Lap Wear'!$D$2:$D$25,0)) &lt; 0, NA(), D29-INDEX('Rain Wear'!F$2:F$102,MATCH($A$9,'Rain Wear'!$D$2:$D$102,0))-INDEX('Lap Wear'!F$2:F$25,MATCH($B30-1,'Lap Wear'!$D$2:$D$25,0)))</f>
        <v>#N/A</v>
      </c>
      <c r="E30">
        <f>IF(E29-INDEX('Rain Wear'!G$2:G$102,MATCH($A$9,'Rain Wear'!$D$2:$D$102,0))-INDEX('Lap Wear'!G$2:G$25,MATCH($B30-1,'Lap Wear'!$D$2:$D$25,0)) &lt; 0, NA(), E29-INDEX('Rain Wear'!G$2:G$102,MATCH($A$9,'Rain Wear'!$D$2:$D$102,0))-INDEX('Lap Wear'!G$2:G$25,MATCH($B30-1,'Lap Wear'!$D$2:$D$25,0)))</f>
        <v>3.5000000000000053</v>
      </c>
      <c r="F30">
        <f>IF(F29-INDEX('Rain Wear'!G$2:G$102,MATCH($A$9,'Rain Wear'!$D$2:$D$102,0))-INDEX('Lap Wear'!H$2:H$25,MATCH($B30-1,'Lap Wear'!$D$2:$D$25,0)) &lt; 0, NA(), F29-INDEX('Rain Wear'!G$2:G$102,MATCH($A$9,'Rain Wear'!$D$2:$D$102,0))-INDEX('Lap Wear'!H$2:H$25,MATCH($B30-1,'Lap Wear'!$D$2:$D$25,0)))</f>
        <v>0.75</v>
      </c>
      <c r="G30" t="e">
        <f>IF(G29-INDEX('Rain Wear'!G$2:G$102,MATCH($A$9,'Rain Wear'!$D$2:$D$102,0))-INDEX('Lap Wear'!I$2:I$24,MATCH($B30-1,'Lap Wear'!$D$2:$D$24,0)) &lt; 0, NA(), G29-INDEX('Rain Wear'!G$2:G$102,MATCH($A$9,'Rain Wear'!$D$2:$D$102,0))-INDEX('Lap Wear'!I$2:I$24,MATCH($B30-1,'Lap Wear'!$D$2:$D$24,0)))</f>
        <v>#N/A</v>
      </c>
    </row>
    <row r="31" spans="2:7" ht="15.75" customHeight="1" x14ac:dyDescent="0.25">
      <c r="B31">
        <v>21</v>
      </c>
      <c r="C31" t="e">
        <f>IF(C30-INDEX('Rain Wear'!E$2:E$102,MATCH($A$9,'Rain Wear'!$D$2:$D$102,0))-INDEX('Lap Wear'!E$2:E$25,MATCH($B31-1,'Lap Wear'!$D$2:$D$25,0)) &lt; 0, NA(), C30-INDEX('Rain Wear'!E$2:E$102,MATCH($A$9,'Rain Wear'!$D$2:$D$102,0))-INDEX('Lap Wear'!E$2:E$25,MATCH($B31-1,'Lap Wear'!$D$2:$D$25,0)))</f>
        <v>#N/A</v>
      </c>
      <c r="D31" t="e">
        <f>IF(D30-INDEX('Rain Wear'!F$2:F$102,MATCH($A$9,'Rain Wear'!$D$2:$D$102,0))-INDEX('Lap Wear'!F$2:F$25,MATCH($B31-1,'Lap Wear'!$D$2:$D$25,0)) &lt; 0, NA(), D30-INDEX('Rain Wear'!F$2:F$102,MATCH($A$9,'Rain Wear'!$D$2:$D$102,0))-INDEX('Lap Wear'!F$2:F$25,MATCH($B31-1,'Lap Wear'!$D$2:$D$25,0)))</f>
        <v>#N/A</v>
      </c>
      <c r="E31">
        <f>IF(E30-INDEX('Rain Wear'!G$2:G$102,MATCH($A$9,'Rain Wear'!$D$2:$D$102,0))-INDEX('Lap Wear'!G$2:G$25,MATCH($B31-1,'Lap Wear'!$D$2:$D$25,0)) &lt; 0, NA(), E30-INDEX('Rain Wear'!G$2:G$102,MATCH($A$9,'Rain Wear'!$D$2:$D$102,0))-INDEX('Lap Wear'!G$2:G$25,MATCH($B31-1,'Lap Wear'!$D$2:$D$25,0)))</f>
        <v>3.0000000000000053</v>
      </c>
      <c r="F31">
        <f>IF(F30-INDEX('Rain Wear'!G$2:G$102,MATCH($A$9,'Rain Wear'!$D$2:$D$102,0))-INDEX('Lap Wear'!H$2:H$25,MATCH($B31-1,'Lap Wear'!$D$2:$D$25,0)) &lt; 0, NA(), F30-INDEX('Rain Wear'!G$2:G$102,MATCH($A$9,'Rain Wear'!$D$2:$D$102,0))-INDEX('Lap Wear'!H$2:H$25,MATCH($B31-1,'Lap Wear'!$D$2:$D$25,0)))</f>
        <v>0.25</v>
      </c>
      <c r="G31" t="e">
        <f>IF(G30-INDEX('Rain Wear'!G$2:G$102,MATCH($A$9,'Rain Wear'!$D$2:$D$102,0))-INDEX('Lap Wear'!I$2:I$24,MATCH($B31-1,'Lap Wear'!$D$2:$D$24,0)) &lt; 0, NA(), G30-INDEX('Rain Wear'!G$2:G$102,MATCH($A$9,'Rain Wear'!$D$2:$D$102,0))-INDEX('Lap Wear'!I$2:I$24,MATCH($B31-1,'Lap Wear'!$D$2:$D$24,0)))</f>
        <v>#N/A</v>
      </c>
    </row>
    <row r="32" spans="2:7" x14ac:dyDescent="0.25">
      <c r="B32">
        <v>22</v>
      </c>
      <c r="C32" t="e">
        <f>IF(C31-INDEX('Rain Wear'!E$2:E$102,MATCH($A$9,'Rain Wear'!$D$2:$D$102,0))-INDEX('Lap Wear'!E$2:E$25,MATCH($B32-1,'Lap Wear'!$D$2:$D$25,0)) &lt; 0, NA(), C31-INDEX('Rain Wear'!E$2:E$102,MATCH($A$9,'Rain Wear'!$D$2:$D$102,0))-INDEX('Lap Wear'!E$2:E$25,MATCH($B32-1,'Lap Wear'!$D$2:$D$25,0)))</f>
        <v>#N/A</v>
      </c>
      <c r="D32" t="e">
        <f>IF(D31-INDEX('Rain Wear'!F$2:F$102,MATCH($A$9,'Rain Wear'!$D$2:$D$102,0))-INDEX('Lap Wear'!F$2:F$25,MATCH($B32-1,'Lap Wear'!$D$2:$D$25,0)) &lt; 0, NA(), D31-INDEX('Rain Wear'!F$2:F$102,MATCH($A$9,'Rain Wear'!$D$2:$D$102,0))-INDEX('Lap Wear'!F$2:F$25,MATCH($B32-1,'Lap Wear'!$D$2:$D$25,0)))</f>
        <v>#N/A</v>
      </c>
      <c r="E32">
        <f>IF(E31-INDEX('Rain Wear'!G$2:G$102,MATCH($A$9,'Rain Wear'!$D$2:$D$102,0))-INDEX('Lap Wear'!G$2:G$25,MATCH($B32-1,'Lap Wear'!$D$2:$D$25,0)) &lt; 0, NA(), E31-INDEX('Rain Wear'!G$2:G$102,MATCH($A$9,'Rain Wear'!$D$2:$D$102,0))-INDEX('Lap Wear'!G$2:G$25,MATCH($B32-1,'Lap Wear'!$D$2:$D$25,0)))</f>
        <v>2.5000000000000053</v>
      </c>
      <c r="F32" t="e">
        <f>IF(F31-INDEX('Rain Wear'!G$2:G$102,MATCH($A$9,'Rain Wear'!$D$2:$D$102,0))-INDEX('Lap Wear'!H$2:H$25,MATCH($B32-1,'Lap Wear'!$D$2:$D$25,0)) &lt; 0, NA(), F31-INDEX('Rain Wear'!G$2:G$102,MATCH($A$9,'Rain Wear'!$D$2:$D$102,0))-INDEX('Lap Wear'!H$2:H$25,MATCH($B32-1,'Lap Wear'!$D$2:$D$25,0)))</f>
        <v>#N/A</v>
      </c>
      <c r="G32" t="e">
        <f>IF(G31-INDEX('Rain Wear'!G$2:G$102,MATCH($A$9,'Rain Wear'!$D$2:$D$102,0))-INDEX('Lap Wear'!I$2:I$24,MATCH($B32-1,'Lap Wear'!$D$2:$D$24,0)) &lt; 0, NA(), G31-INDEX('Rain Wear'!G$2:G$102,MATCH($A$9,'Rain Wear'!$D$2:$D$102,0))-INDEX('Lap Wear'!I$2:I$24,MATCH($B32-1,'Lap Wear'!$D$2:$D$24,0)))</f>
        <v>#N/A</v>
      </c>
    </row>
    <row r="33" spans="2:9" x14ac:dyDescent="0.25">
      <c r="B33">
        <v>23</v>
      </c>
      <c r="C33" t="e">
        <f>IF(C32-INDEX('Rain Wear'!E$2:E$102,MATCH($A$9,'Rain Wear'!$D$2:$D$102,0))-INDEX('Lap Wear'!E$2:E$25,MATCH($B33-1,'Lap Wear'!$D$2:$D$25,0)) &lt; 0, NA(), C32-INDEX('Rain Wear'!E$2:E$102,MATCH($A$9,'Rain Wear'!$D$2:$D$102,0))-INDEX('Lap Wear'!E$2:E$25,MATCH($B33-1,'Lap Wear'!$D$2:$D$25,0)))</f>
        <v>#N/A</v>
      </c>
      <c r="D33" t="e">
        <f>IF(D32-INDEX('Rain Wear'!F$2:F$102,MATCH($A$9,'Rain Wear'!$D$2:$D$102,0))-INDEX('Lap Wear'!F$2:F$25,MATCH($B33-1,'Lap Wear'!$D$2:$D$25,0)) &lt; 0, NA(), D32-INDEX('Rain Wear'!F$2:F$102,MATCH($A$9,'Rain Wear'!$D$2:$D$102,0))-INDEX('Lap Wear'!F$2:F$25,MATCH($B33-1,'Lap Wear'!$D$2:$D$25,0)))</f>
        <v>#N/A</v>
      </c>
      <c r="E33">
        <f>IF(E32-INDEX('Rain Wear'!G$2:G$102,MATCH($A$9,'Rain Wear'!$D$2:$D$102,0))-INDEX('Lap Wear'!G$2:G$25,MATCH($B33-1,'Lap Wear'!$D$2:$D$25,0)) &lt; 0, NA(), E32-INDEX('Rain Wear'!G$2:G$102,MATCH($A$9,'Rain Wear'!$D$2:$D$102,0))-INDEX('Lap Wear'!G$2:G$25,MATCH($B33-1,'Lap Wear'!$D$2:$D$25,0)))</f>
        <v>2.0000000000000053</v>
      </c>
      <c r="F33" t="e">
        <f>IF(F32-INDEX('Rain Wear'!G$2:G$102,MATCH($A$9,'Rain Wear'!$D$2:$D$102,0))-INDEX('Lap Wear'!H$2:H$25,MATCH($B33-1,'Lap Wear'!$D$2:$D$25,0)) &lt; 0, NA(), F32-INDEX('Rain Wear'!G$2:G$102,MATCH($A$9,'Rain Wear'!$D$2:$D$102,0))-INDEX('Lap Wear'!H$2:H$25,MATCH($B33-1,'Lap Wear'!$D$2:$D$25,0)))</f>
        <v>#N/A</v>
      </c>
      <c r="G33" t="e">
        <f>IF(G32-INDEX('Rain Wear'!G$2:G$102,MATCH($A$9,'Rain Wear'!$D$2:$D$102,0))-INDEX('Lap Wear'!I$2:I$24,MATCH($B33-1,'Lap Wear'!$D$2:$D$24,0)) &lt; 0, NA(), G32-INDEX('Rain Wear'!G$2:G$102,MATCH($A$9,'Rain Wear'!$D$2:$D$102,0))-INDEX('Lap Wear'!I$2:I$24,MATCH($B33-1,'Lap Wear'!$D$2:$D$24,0)))</f>
        <v>#N/A</v>
      </c>
    </row>
    <row r="38" spans="2:9" ht="41.25" customHeight="1" x14ac:dyDescent="0.25">
      <c r="B38" s="6" t="s">
        <v>23</v>
      </c>
      <c r="C38" s="6"/>
      <c r="D38" s="6"/>
      <c r="E38" s="6"/>
      <c r="F38" s="6"/>
      <c r="G38" s="6"/>
      <c r="H38" s="6"/>
      <c r="I38" s="6"/>
    </row>
    <row r="39" spans="2:9" x14ac:dyDescent="0.25"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20</v>
      </c>
      <c r="H39" t="s">
        <v>21</v>
      </c>
      <c r="I39" t="s">
        <v>22</v>
      </c>
    </row>
    <row r="40" spans="2:9" x14ac:dyDescent="0.25">
      <c r="B40">
        <v>270</v>
      </c>
      <c r="C40" s="3" cm="1">
        <f t="array" ref="C40">SUM(1/E10:E27)*B40</f>
        <v>988.11696753378078</v>
      </c>
      <c r="D40" s="3" cm="1">
        <f t="array" ref="D40">2*SUM(1/F10:F18)*B40</f>
        <v>879.6727979237902</v>
      </c>
      <c r="E40" s="3" cm="1">
        <f t="array" ref="E40">SUM(1/G10:G17)*B40+SUM(1/F10:F19)*B40</f>
        <v>868.04804750778692</v>
      </c>
      <c r="F40" s="3" cm="1">
        <f t="array" ref="F40">SUM(1/G10:G16)*B40+SUM(1/E10:E20)*B40</f>
        <v>892.81318024208406</v>
      </c>
      <c r="G40" s="3" cm="1">
        <f t="array" ref="G40">3*SUM(1/G10:G15)*B40</f>
        <v>831.94330800701346</v>
      </c>
      <c r="H40" s="3" cm="1">
        <f t="array" ref="H40">6*SUM(1/G10:G12)*B40</f>
        <v>844.57627118644064</v>
      </c>
      <c r="I40">
        <f>18*SUM(1/G10)*B40</f>
        <v>899.99999999999989</v>
      </c>
    </row>
    <row r="54" spans="1:1" x14ac:dyDescent="0.25">
      <c r="A54" s="2"/>
    </row>
  </sheetData>
  <mergeCells count="3">
    <mergeCell ref="B38:I38"/>
    <mergeCell ref="C7:G7"/>
    <mergeCell ref="C5:G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3F0E9C-D636-4CF6-B028-CDC7FE9C70A5}">
          <x14:formula1>
            <xm:f>'Rain Wear'!$D$2:$D$102</xm:f>
          </x14:formula1>
          <xm:sqref>A9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2ABC-B24B-4EB5-87A6-C2F614BD47AC}">
  <dimension ref="A1:F102"/>
  <sheetViews>
    <sheetView workbookViewId="0">
      <selection activeCell="B8" sqref="B8"/>
    </sheetView>
  </sheetViews>
  <sheetFormatPr defaultRowHeight="15" x14ac:dyDescent="0.25"/>
  <cols>
    <col min="1" max="1" width="10.85546875" customWidth="1"/>
  </cols>
  <sheetData>
    <row r="1" spans="1:6" x14ac:dyDescent="0.25">
      <c r="A1" t="s">
        <v>1</v>
      </c>
      <c r="C1" t="s">
        <v>0</v>
      </c>
      <c r="D1" t="s">
        <v>3</v>
      </c>
      <c r="E1" t="s">
        <v>4</v>
      </c>
      <c r="F1" t="s">
        <v>2</v>
      </c>
    </row>
    <row r="2" spans="1:6" x14ac:dyDescent="0.25">
      <c r="A2">
        <v>20</v>
      </c>
      <c r="C2" s="1">
        <v>0</v>
      </c>
      <c r="D2">
        <f>IF(C2&lt;0.6,(C2+0.4)*$A$2,$A$2)</f>
        <v>8</v>
      </c>
      <c r="E2">
        <f>IF(C2&lt;0.1,(5*C2+0.5)*$A$2,IF(C2&lt;0.4,$A$2,IF(C2&lt;0.6,(-5*C2+3)*$A$2,0)))</f>
        <v>10</v>
      </c>
      <c r="F2">
        <f>IF(C2&lt;0.5,(4*C2*C2-4*C2+1)*$A$2,0)</f>
        <v>20</v>
      </c>
    </row>
    <row r="3" spans="1:6" x14ac:dyDescent="0.25">
      <c r="C3" s="1">
        <v>0.01</v>
      </c>
      <c r="D3">
        <f t="shared" ref="D3:D66" si="0">IF(C3&lt;0.6,(C3+0.4)*$A$2,$A$2)</f>
        <v>8.2000000000000011</v>
      </c>
      <c r="E3">
        <f t="shared" ref="E3:E66" si="1">IF(C3&lt;0.1,(5*C3+0.5)*$A$2,IF(C3&lt;0.4,$A$2,IF(C3&lt;0.6,(-5*C3+3)*$A$2,0)))</f>
        <v>11</v>
      </c>
      <c r="F3">
        <f t="shared" ref="F3:F66" si="2">IF(C3&lt;0.5,(4*C3*C3-4*C3+1)*$A$2,0)</f>
        <v>19.208000000000002</v>
      </c>
    </row>
    <row r="4" spans="1:6" x14ac:dyDescent="0.25">
      <c r="C4" s="1">
        <v>0.02</v>
      </c>
      <c r="D4">
        <f t="shared" si="0"/>
        <v>8.4</v>
      </c>
      <c r="E4">
        <f t="shared" si="1"/>
        <v>12</v>
      </c>
      <c r="F4">
        <f t="shared" si="2"/>
        <v>18.431999999999999</v>
      </c>
    </row>
    <row r="5" spans="1:6" x14ac:dyDescent="0.25">
      <c r="C5" s="1">
        <v>0.03</v>
      </c>
      <c r="D5">
        <f t="shared" si="0"/>
        <v>8.6000000000000014</v>
      </c>
      <c r="E5">
        <f t="shared" si="1"/>
        <v>13</v>
      </c>
      <c r="F5">
        <f t="shared" si="2"/>
        <v>17.672000000000001</v>
      </c>
    </row>
    <row r="6" spans="1:6" x14ac:dyDescent="0.25">
      <c r="C6" s="1">
        <v>0.04</v>
      </c>
      <c r="D6">
        <f t="shared" si="0"/>
        <v>8.8000000000000007</v>
      </c>
      <c r="E6">
        <f t="shared" si="1"/>
        <v>14</v>
      </c>
      <c r="F6">
        <f t="shared" si="2"/>
        <v>16.928000000000001</v>
      </c>
    </row>
    <row r="7" spans="1:6" x14ac:dyDescent="0.25">
      <c r="C7" s="1">
        <v>0.05</v>
      </c>
      <c r="D7">
        <f t="shared" si="0"/>
        <v>9</v>
      </c>
      <c r="E7">
        <f t="shared" si="1"/>
        <v>15</v>
      </c>
      <c r="F7">
        <f t="shared" si="2"/>
        <v>16.200000000000003</v>
      </c>
    </row>
    <row r="8" spans="1:6" x14ac:dyDescent="0.25">
      <c r="C8" s="1">
        <v>0.06</v>
      </c>
      <c r="D8">
        <f t="shared" si="0"/>
        <v>9.2000000000000011</v>
      </c>
      <c r="E8">
        <f t="shared" si="1"/>
        <v>16</v>
      </c>
      <c r="F8">
        <f t="shared" si="2"/>
        <v>15.488</v>
      </c>
    </row>
    <row r="9" spans="1:6" x14ac:dyDescent="0.25">
      <c r="C9" s="1">
        <v>7.0000000000000007E-2</v>
      </c>
      <c r="D9">
        <f t="shared" si="0"/>
        <v>9.4</v>
      </c>
      <c r="E9">
        <f t="shared" si="1"/>
        <v>17</v>
      </c>
      <c r="F9">
        <f t="shared" si="2"/>
        <v>14.792000000000002</v>
      </c>
    </row>
    <row r="10" spans="1:6" x14ac:dyDescent="0.25">
      <c r="C10" s="1">
        <v>0.08</v>
      </c>
      <c r="D10">
        <f t="shared" si="0"/>
        <v>9.6000000000000014</v>
      </c>
      <c r="E10">
        <f t="shared" si="1"/>
        <v>18</v>
      </c>
      <c r="F10">
        <f t="shared" si="2"/>
        <v>14.112</v>
      </c>
    </row>
    <row r="11" spans="1:6" x14ac:dyDescent="0.25">
      <c r="C11" s="1">
        <v>0.09</v>
      </c>
      <c r="D11">
        <f t="shared" si="0"/>
        <v>9.8000000000000007</v>
      </c>
      <c r="E11">
        <f t="shared" si="1"/>
        <v>19</v>
      </c>
      <c r="F11">
        <f t="shared" si="2"/>
        <v>13.448</v>
      </c>
    </row>
    <row r="12" spans="1:6" x14ac:dyDescent="0.25">
      <c r="C12" s="1">
        <v>0.1</v>
      </c>
      <c r="D12">
        <f t="shared" si="0"/>
        <v>10</v>
      </c>
      <c r="E12">
        <f t="shared" si="1"/>
        <v>20</v>
      </c>
      <c r="F12">
        <f t="shared" si="2"/>
        <v>12.8</v>
      </c>
    </row>
    <row r="13" spans="1:6" x14ac:dyDescent="0.25">
      <c r="C13" s="1">
        <v>0.11</v>
      </c>
      <c r="D13">
        <f t="shared" si="0"/>
        <v>10.199999999999999</v>
      </c>
      <c r="E13">
        <f t="shared" si="1"/>
        <v>20</v>
      </c>
      <c r="F13">
        <f t="shared" si="2"/>
        <v>12.168000000000001</v>
      </c>
    </row>
    <row r="14" spans="1:6" x14ac:dyDescent="0.25">
      <c r="C14" s="1">
        <v>0.12</v>
      </c>
      <c r="D14">
        <f t="shared" si="0"/>
        <v>10.4</v>
      </c>
      <c r="E14">
        <f t="shared" si="1"/>
        <v>20</v>
      </c>
      <c r="F14">
        <f t="shared" si="2"/>
        <v>11.552</v>
      </c>
    </row>
    <row r="15" spans="1:6" x14ac:dyDescent="0.25">
      <c r="C15" s="1">
        <v>0.13</v>
      </c>
      <c r="D15">
        <f t="shared" si="0"/>
        <v>10.600000000000001</v>
      </c>
      <c r="E15">
        <f t="shared" si="1"/>
        <v>20</v>
      </c>
      <c r="F15">
        <f t="shared" si="2"/>
        <v>10.952</v>
      </c>
    </row>
    <row r="16" spans="1:6" x14ac:dyDescent="0.25">
      <c r="C16" s="1">
        <v>0.14000000000000001</v>
      </c>
      <c r="D16">
        <f t="shared" si="0"/>
        <v>10.8</v>
      </c>
      <c r="E16">
        <f t="shared" si="1"/>
        <v>20</v>
      </c>
      <c r="F16">
        <f t="shared" si="2"/>
        <v>10.367999999999999</v>
      </c>
    </row>
    <row r="17" spans="3:6" x14ac:dyDescent="0.25">
      <c r="C17" s="1">
        <v>0.15</v>
      </c>
      <c r="D17">
        <f t="shared" si="0"/>
        <v>11</v>
      </c>
      <c r="E17">
        <f t="shared" si="1"/>
        <v>20</v>
      </c>
      <c r="F17">
        <f t="shared" si="2"/>
        <v>9.8000000000000007</v>
      </c>
    </row>
    <row r="18" spans="3:6" x14ac:dyDescent="0.25">
      <c r="C18" s="1">
        <v>0.16</v>
      </c>
      <c r="D18">
        <f t="shared" si="0"/>
        <v>11.200000000000001</v>
      </c>
      <c r="E18">
        <f t="shared" si="1"/>
        <v>20</v>
      </c>
      <c r="F18">
        <f t="shared" si="2"/>
        <v>9.2480000000000011</v>
      </c>
    </row>
    <row r="19" spans="3:6" x14ac:dyDescent="0.25">
      <c r="C19" s="1">
        <v>0.17</v>
      </c>
      <c r="D19">
        <f t="shared" si="0"/>
        <v>11.400000000000002</v>
      </c>
      <c r="E19">
        <f t="shared" si="1"/>
        <v>20</v>
      </c>
      <c r="F19">
        <f t="shared" si="2"/>
        <v>8.7119999999999997</v>
      </c>
    </row>
    <row r="20" spans="3:6" x14ac:dyDescent="0.25">
      <c r="C20" s="1">
        <v>0.18</v>
      </c>
      <c r="D20">
        <f t="shared" si="0"/>
        <v>11.600000000000001</v>
      </c>
      <c r="E20">
        <f t="shared" si="1"/>
        <v>20</v>
      </c>
      <c r="F20">
        <f t="shared" si="2"/>
        <v>8.1920000000000002</v>
      </c>
    </row>
    <row r="21" spans="3:6" x14ac:dyDescent="0.25">
      <c r="C21" s="1">
        <v>0.19</v>
      </c>
      <c r="D21">
        <f t="shared" si="0"/>
        <v>11.8</v>
      </c>
      <c r="E21">
        <f t="shared" si="1"/>
        <v>20</v>
      </c>
      <c r="F21">
        <f t="shared" si="2"/>
        <v>7.6879999999999988</v>
      </c>
    </row>
    <row r="22" spans="3:6" x14ac:dyDescent="0.25">
      <c r="C22" s="1">
        <v>0.2</v>
      </c>
      <c r="D22">
        <f t="shared" si="0"/>
        <v>12.000000000000002</v>
      </c>
      <c r="E22">
        <f t="shared" si="1"/>
        <v>20</v>
      </c>
      <c r="F22">
        <f t="shared" si="2"/>
        <v>7.1999999999999993</v>
      </c>
    </row>
    <row r="23" spans="3:6" x14ac:dyDescent="0.25">
      <c r="C23" s="1">
        <v>0.21</v>
      </c>
      <c r="D23">
        <f t="shared" si="0"/>
        <v>12.2</v>
      </c>
      <c r="E23">
        <f t="shared" si="1"/>
        <v>20</v>
      </c>
      <c r="F23">
        <f t="shared" si="2"/>
        <v>6.7280000000000006</v>
      </c>
    </row>
    <row r="24" spans="3:6" x14ac:dyDescent="0.25">
      <c r="C24" s="1">
        <v>0.22</v>
      </c>
      <c r="D24">
        <f t="shared" si="0"/>
        <v>12.4</v>
      </c>
      <c r="E24">
        <f t="shared" si="1"/>
        <v>20</v>
      </c>
      <c r="F24">
        <f t="shared" si="2"/>
        <v>6.2720000000000002</v>
      </c>
    </row>
    <row r="25" spans="3:6" x14ac:dyDescent="0.25">
      <c r="C25" s="1">
        <v>0.23</v>
      </c>
      <c r="D25">
        <f t="shared" si="0"/>
        <v>12.6</v>
      </c>
      <c r="E25">
        <f t="shared" si="1"/>
        <v>20</v>
      </c>
      <c r="F25">
        <f t="shared" si="2"/>
        <v>5.831999999999999</v>
      </c>
    </row>
    <row r="26" spans="3:6" x14ac:dyDescent="0.25">
      <c r="C26" s="1">
        <v>0.24</v>
      </c>
      <c r="D26">
        <f t="shared" si="0"/>
        <v>12.8</v>
      </c>
      <c r="E26">
        <f t="shared" si="1"/>
        <v>20</v>
      </c>
      <c r="F26">
        <f t="shared" si="2"/>
        <v>5.4079999999999995</v>
      </c>
    </row>
    <row r="27" spans="3:6" x14ac:dyDescent="0.25">
      <c r="C27" s="1">
        <v>0.25</v>
      </c>
      <c r="D27">
        <f t="shared" si="0"/>
        <v>13</v>
      </c>
      <c r="E27">
        <f t="shared" si="1"/>
        <v>20</v>
      </c>
      <c r="F27">
        <f t="shared" si="2"/>
        <v>5</v>
      </c>
    </row>
    <row r="28" spans="3:6" x14ac:dyDescent="0.25">
      <c r="C28" s="1">
        <v>0.26</v>
      </c>
      <c r="D28">
        <f t="shared" si="0"/>
        <v>13.200000000000001</v>
      </c>
      <c r="E28">
        <f t="shared" si="1"/>
        <v>20</v>
      </c>
      <c r="F28">
        <f t="shared" si="2"/>
        <v>4.6079999999999988</v>
      </c>
    </row>
    <row r="29" spans="3:6" x14ac:dyDescent="0.25">
      <c r="C29" s="1">
        <v>0.27</v>
      </c>
      <c r="D29">
        <f t="shared" si="0"/>
        <v>13.4</v>
      </c>
      <c r="E29">
        <f t="shared" si="1"/>
        <v>20</v>
      </c>
      <c r="F29">
        <f t="shared" si="2"/>
        <v>4.2320000000000002</v>
      </c>
    </row>
    <row r="30" spans="3:6" x14ac:dyDescent="0.25">
      <c r="C30" s="1">
        <v>0.28000000000000003</v>
      </c>
      <c r="D30">
        <f t="shared" si="0"/>
        <v>13.600000000000001</v>
      </c>
      <c r="E30">
        <f t="shared" si="1"/>
        <v>20</v>
      </c>
      <c r="F30">
        <f t="shared" si="2"/>
        <v>3.8719999999999999</v>
      </c>
    </row>
    <row r="31" spans="3:6" x14ac:dyDescent="0.25">
      <c r="C31" s="1">
        <v>0.28999999999999998</v>
      </c>
      <c r="D31">
        <f t="shared" si="0"/>
        <v>13.799999999999999</v>
      </c>
      <c r="E31">
        <f t="shared" si="1"/>
        <v>20</v>
      </c>
      <c r="F31">
        <f t="shared" si="2"/>
        <v>3.5280000000000022</v>
      </c>
    </row>
    <row r="32" spans="3:6" x14ac:dyDescent="0.25">
      <c r="C32" s="1">
        <v>0.3</v>
      </c>
      <c r="D32">
        <f t="shared" si="0"/>
        <v>14</v>
      </c>
      <c r="E32">
        <f t="shared" si="1"/>
        <v>20</v>
      </c>
      <c r="F32">
        <f t="shared" si="2"/>
        <v>3.2000000000000006</v>
      </c>
    </row>
    <row r="33" spans="3:6" x14ac:dyDescent="0.25">
      <c r="C33" s="1">
        <v>0.31</v>
      </c>
      <c r="D33">
        <f t="shared" si="0"/>
        <v>14.2</v>
      </c>
      <c r="E33">
        <f t="shared" si="1"/>
        <v>20</v>
      </c>
      <c r="F33">
        <f t="shared" si="2"/>
        <v>2.8880000000000017</v>
      </c>
    </row>
    <row r="34" spans="3:6" x14ac:dyDescent="0.25">
      <c r="C34" s="1">
        <v>0.32</v>
      </c>
      <c r="D34">
        <f t="shared" si="0"/>
        <v>14.399999999999999</v>
      </c>
      <c r="E34">
        <f t="shared" si="1"/>
        <v>20</v>
      </c>
      <c r="F34">
        <f t="shared" si="2"/>
        <v>2.5919999999999987</v>
      </c>
    </row>
    <row r="35" spans="3:6" x14ac:dyDescent="0.25">
      <c r="C35" s="1">
        <v>0.33</v>
      </c>
      <c r="D35">
        <f t="shared" si="0"/>
        <v>14.6</v>
      </c>
      <c r="E35">
        <f t="shared" si="1"/>
        <v>20</v>
      </c>
      <c r="F35">
        <f t="shared" si="2"/>
        <v>2.3119999999999985</v>
      </c>
    </row>
    <row r="36" spans="3:6" x14ac:dyDescent="0.25">
      <c r="C36" s="1">
        <v>0.34</v>
      </c>
      <c r="D36">
        <f t="shared" si="0"/>
        <v>14.8</v>
      </c>
      <c r="E36">
        <f t="shared" si="1"/>
        <v>20</v>
      </c>
      <c r="F36">
        <f t="shared" si="2"/>
        <v>2.0480000000000009</v>
      </c>
    </row>
    <row r="37" spans="3:6" x14ac:dyDescent="0.25">
      <c r="C37" s="1">
        <v>0.35</v>
      </c>
      <c r="D37">
        <f t="shared" si="0"/>
        <v>15</v>
      </c>
      <c r="E37">
        <f t="shared" si="1"/>
        <v>20</v>
      </c>
      <c r="F37">
        <f t="shared" si="2"/>
        <v>1.8000000000000016</v>
      </c>
    </row>
    <row r="38" spans="3:6" x14ac:dyDescent="0.25">
      <c r="C38" s="1">
        <v>0.36</v>
      </c>
      <c r="D38">
        <f t="shared" si="0"/>
        <v>15.2</v>
      </c>
      <c r="E38">
        <f t="shared" si="1"/>
        <v>20</v>
      </c>
      <c r="F38">
        <f t="shared" si="2"/>
        <v>1.5680000000000005</v>
      </c>
    </row>
    <row r="39" spans="3:6" x14ac:dyDescent="0.25">
      <c r="C39" s="1">
        <v>0.37</v>
      </c>
      <c r="D39">
        <f t="shared" si="0"/>
        <v>15.4</v>
      </c>
      <c r="E39">
        <f t="shared" si="1"/>
        <v>20</v>
      </c>
      <c r="F39">
        <f t="shared" si="2"/>
        <v>1.3519999999999999</v>
      </c>
    </row>
    <row r="40" spans="3:6" x14ac:dyDescent="0.25">
      <c r="C40" s="1">
        <v>0.38</v>
      </c>
      <c r="D40">
        <f t="shared" si="0"/>
        <v>15.600000000000001</v>
      </c>
      <c r="E40">
        <f t="shared" si="1"/>
        <v>20</v>
      </c>
      <c r="F40">
        <f t="shared" si="2"/>
        <v>1.1519999999999997</v>
      </c>
    </row>
    <row r="41" spans="3:6" x14ac:dyDescent="0.25">
      <c r="C41" s="1">
        <v>0.39</v>
      </c>
      <c r="D41">
        <f t="shared" si="0"/>
        <v>15.8</v>
      </c>
      <c r="E41">
        <f t="shared" si="1"/>
        <v>20</v>
      </c>
      <c r="F41">
        <f t="shared" si="2"/>
        <v>0.96799999999999997</v>
      </c>
    </row>
    <row r="42" spans="3:6" x14ac:dyDescent="0.25">
      <c r="C42" s="1">
        <v>0.4</v>
      </c>
      <c r="D42">
        <f t="shared" si="0"/>
        <v>16</v>
      </c>
      <c r="E42">
        <f t="shared" si="1"/>
        <v>20</v>
      </c>
      <c r="F42">
        <f t="shared" si="2"/>
        <v>0.80000000000000071</v>
      </c>
    </row>
    <row r="43" spans="3:6" x14ac:dyDescent="0.25">
      <c r="C43" s="1">
        <v>0.41</v>
      </c>
      <c r="D43">
        <f t="shared" si="0"/>
        <v>16.200000000000003</v>
      </c>
      <c r="E43">
        <f t="shared" si="1"/>
        <v>19.000000000000004</v>
      </c>
      <c r="F43">
        <f t="shared" si="2"/>
        <v>0.64799999999999969</v>
      </c>
    </row>
    <row r="44" spans="3:6" x14ac:dyDescent="0.25">
      <c r="C44" s="1">
        <v>0.42</v>
      </c>
      <c r="D44">
        <f t="shared" si="0"/>
        <v>16.400000000000002</v>
      </c>
      <c r="E44">
        <f t="shared" si="1"/>
        <v>18</v>
      </c>
      <c r="F44">
        <f t="shared" si="2"/>
        <v>0.51199999999999912</v>
      </c>
    </row>
    <row r="45" spans="3:6" x14ac:dyDescent="0.25">
      <c r="C45" s="1">
        <v>0.43</v>
      </c>
      <c r="D45">
        <f t="shared" si="0"/>
        <v>16.600000000000001</v>
      </c>
      <c r="E45">
        <f t="shared" si="1"/>
        <v>17</v>
      </c>
      <c r="F45">
        <f t="shared" si="2"/>
        <v>0.39199999999999902</v>
      </c>
    </row>
    <row r="46" spans="3:6" x14ac:dyDescent="0.25">
      <c r="C46" s="1">
        <v>0.44</v>
      </c>
      <c r="D46">
        <f t="shared" si="0"/>
        <v>16.8</v>
      </c>
      <c r="E46">
        <f t="shared" si="1"/>
        <v>15.999999999999996</v>
      </c>
      <c r="F46">
        <f t="shared" si="2"/>
        <v>0.28799999999999937</v>
      </c>
    </row>
    <row r="47" spans="3:6" x14ac:dyDescent="0.25">
      <c r="C47" s="1">
        <v>0.45</v>
      </c>
      <c r="D47">
        <f t="shared" si="0"/>
        <v>17</v>
      </c>
      <c r="E47">
        <f t="shared" si="1"/>
        <v>15</v>
      </c>
      <c r="F47">
        <f t="shared" si="2"/>
        <v>0.20000000000000018</v>
      </c>
    </row>
    <row r="48" spans="3:6" x14ac:dyDescent="0.25">
      <c r="C48" s="1">
        <v>0.46</v>
      </c>
      <c r="D48">
        <f t="shared" si="0"/>
        <v>17.200000000000003</v>
      </c>
      <c r="E48">
        <f t="shared" si="1"/>
        <v>13.999999999999995</v>
      </c>
      <c r="F48">
        <f t="shared" si="2"/>
        <v>0.12799999999999923</v>
      </c>
    </row>
    <row r="49" spans="3:6" x14ac:dyDescent="0.25">
      <c r="C49" s="1">
        <v>0.47</v>
      </c>
      <c r="D49">
        <f t="shared" si="0"/>
        <v>17.399999999999999</v>
      </c>
      <c r="E49">
        <f t="shared" si="1"/>
        <v>13.000000000000007</v>
      </c>
      <c r="F49">
        <f t="shared" si="2"/>
        <v>7.2000000000000952E-2</v>
      </c>
    </row>
    <row r="50" spans="3:6" x14ac:dyDescent="0.25">
      <c r="C50" s="1">
        <v>0.48</v>
      </c>
      <c r="D50">
        <f t="shared" si="0"/>
        <v>17.600000000000001</v>
      </c>
      <c r="E50">
        <f t="shared" si="1"/>
        <v>12.000000000000002</v>
      </c>
      <c r="F50">
        <f t="shared" si="2"/>
        <v>3.2000000000000917E-2</v>
      </c>
    </row>
    <row r="51" spans="3:6" x14ac:dyDescent="0.25">
      <c r="C51" s="1">
        <v>0.49</v>
      </c>
      <c r="D51">
        <f t="shared" si="0"/>
        <v>17.8</v>
      </c>
      <c r="E51">
        <f t="shared" si="1"/>
        <v>10.999999999999996</v>
      </c>
      <c r="F51">
        <f t="shared" si="2"/>
        <v>7.9999999999991189E-3</v>
      </c>
    </row>
    <row r="52" spans="3:6" x14ac:dyDescent="0.25">
      <c r="C52" s="1">
        <v>0.5</v>
      </c>
      <c r="D52">
        <f t="shared" si="0"/>
        <v>18</v>
      </c>
      <c r="E52">
        <f t="shared" si="1"/>
        <v>10</v>
      </c>
      <c r="F52">
        <f t="shared" si="2"/>
        <v>0</v>
      </c>
    </row>
    <row r="53" spans="3:6" x14ac:dyDescent="0.25">
      <c r="C53" s="1">
        <v>0.51</v>
      </c>
      <c r="D53">
        <f t="shared" si="0"/>
        <v>18.2</v>
      </c>
      <c r="E53">
        <f t="shared" si="1"/>
        <v>9.0000000000000036</v>
      </c>
      <c r="F53">
        <f t="shared" si="2"/>
        <v>0</v>
      </c>
    </row>
    <row r="54" spans="3:6" x14ac:dyDescent="0.25">
      <c r="C54" s="1">
        <v>0.52</v>
      </c>
      <c r="D54">
        <f t="shared" si="0"/>
        <v>18.400000000000002</v>
      </c>
      <c r="E54">
        <f t="shared" si="1"/>
        <v>7.9999999999999982</v>
      </c>
      <c r="F54">
        <f t="shared" si="2"/>
        <v>0</v>
      </c>
    </row>
    <row r="55" spans="3:6" x14ac:dyDescent="0.25">
      <c r="C55" s="1">
        <v>0.53</v>
      </c>
      <c r="D55">
        <f t="shared" si="0"/>
        <v>18.600000000000001</v>
      </c>
      <c r="E55">
        <f t="shared" si="1"/>
        <v>6.9999999999999929</v>
      </c>
      <c r="F55">
        <f t="shared" si="2"/>
        <v>0</v>
      </c>
    </row>
    <row r="56" spans="3:6" x14ac:dyDescent="0.25">
      <c r="C56" s="1">
        <v>0.54</v>
      </c>
      <c r="D56">
        <f t="shared" si="0"/>
        <v>18.8</v>
      </c>
      <c r="E56">
        <f t="shared" si="1"/>
        <v>5.9999999999999964</v>
      </c>
      <c r="F56">
        <f t="shared" si="2"/>
        <v>0</v>
      </c>
    </row>
    <row r="57" spans="3:6" x14ac:dyDescent="0.25">
      <c r="C57" s="1">
        <v>0.55000000000000004</v>
      </c>
      <c r="D57">
        <f t="shared" si="0"/>
        <v>19</v>
      </c>
      <c r="E57">
        <f t="shared" si="1"/>
        <v>5</v>
      </c>
      <c r="F57">
        <f t="shared" si="2"/>
        <v>0</v>
      </c>
    </row>
    <row r="58" spans="3:6" x14ac:dyDescent="0.25">
      <c r="C58" s="1">
        <v>0.56000000000000005</v>
      </c>
      <c r="D58">
        <f t="shared" si="0"/>
        <v>19.200000000000003</v>
      </c>
      <c r="E58">
        <f t="shared" si="1"/>
        <v>3.9999999999999947</v>
      </c>
      <c r="F58">
        <f t="shared" si="2"/>
        <v>0</v>
      </c>
    </row>
    <row r="59" spans="3:6" x14ac:dyDescent="0.25">
      <c r="C59" s="1">
        <v>0.56999999999999995</v>
      </c>
      <c r="D59">
        <f t="shared" si="0"/>
        <v>19.399999999999999</v>
      </c>
      <c r="E59">
        <f t="shared" si="1"/>
        <v>3.0000000000000071</v>
      </c>
      <c r="F59">
        <f t="shared" si="2"/>
        <v>0</v>
      </c>
    </row>
    <row r="60" spans="3:6" x14ac:dyDescent="0.25">
      <c r="C60" s="1">
        <v>0.57999999999999996</v>
      </c>
      <c r="D60">
        <f t="shared" si="0"/>
        <v>19.600000000000001</v>
      </c>
      <c r="E60">
        <f t="shared" si="1"/>
        <v>2.0000000000000018</v>
      </c>
      <c r="F60">
        <f t="shared" si="2"/>
        <v>0</v>
      </c>
    </row>
    <row r="61" spans="3:6" x14ac:dyDescent="0.25">
      <c r="C61" s="1">
        <v>0.59</v>
      </c>
      <c r="D61">
        <f t="shared" si="0"/>
        <v>19.8</v>
      </c>
      <c r="E61">
        <f t="shared" si="1"/>
        <v>1.0000000000000053</v>
      </c>
      <c r="F61">
        <f t="shared" si="2"/>
        <v>0</v>
      </c>
    </row>
    <row r="62" spans="3:6" x14ac:dyDescent="0.25">
      <c r="C62" s="1">
        <v>0.6</v>
      </c>
      <c r="D62">
        <f t="shared" si="0"/>
        <v>20</v>
      </c>
      <c r="E62">
        <f t="shared" si="1"/>
        <v>0</v>
      </c>
      <c r="F62">
        <f t="shared" si="2"/>
        <v>0</v>
      </c>
    </row>
    <row r="63" spans="3:6" x14ac:dyDescent="0.25">
      <c r="C63" s="1">
        <v>0.61</v>
      </c>
      <c r="D63">
        <f t="shared" si="0"/>
        <v>20</v>
      </c>
      <c r="E63">
        <f t="shared" si="1"/>
        <v>0</v>
      </c>
      <c r="F63">
        <f t="shared" si="2"/>
        <v>0</v>
      </c>
    </row>
    <row r="64" spans="3:6" x14ac:dyDescent="0.25">
      <c r="C64" s="1">
        <v>0.62</v>
      </c>
      <c r="D64">
        <f t="shared" si="0"/>
        <v>20</v>
      </c>
      <c r="E64">
        <f t="shared" si="1"/>
        <v>0</v>
      </c>
      <c r="F64">
        <f t="shared" si="2"/>
        <v>0</v>
      </c>
    </row>
    <row r="65" spans="3:6" x14ac:dyDescent="0.25">
      <c r="C65" s="1">
        <v>0.63</v>
      </c>
      <c r="D65">
        <f t="shared" si="0"/>
        <v>20</v>
      </c>
      <c r="E65">
        <f t="shared" si="1"/>
        <v>0</v>
      </c>
      <c r="F65">
        <f t="shared" si="2"/>
        <v>0</v>
      </c>
    </row>
    <row r="66" spans="3:6" x14ac:dyDescent="0.25">
      <c r="C66" s="1">
        <v>0.64</v>
      </c>
      <c r="D66">
        <f t="shared" si="0"/>
        <v>20</v>
      </c>
      <c r="E66">
        <f t="shared" si="1"/>
        <v>0</v>
      </c>
      <c r="F66">
        <f t="shared" si="2"/>
        <v>0</v>
      </c>
    </row>
    <row r="67" spans="3:6" x14ac:dyDescent="0.25">
      <c r="C67" s="1">
        <v>0.65</v>
      </c>
      <c r="D67">
        <f t="shared" ref="D67:D102" si="3">IF(C67&lt;0.6,(C67+0.4)*$A$2,$A$2)</f>
        <v>20</v>
      </c>
      <c r="E67">
        <f t="shared" ref="E67:E102" si="4">IF(C67&lt;0.1,(5*C67+0.5)*$A$2,IF(C67&lt;0.4,$A$2,IF(C67&lt;0.6,(-5*C67+3)*$A$2,0)))</f>
        <v>0</v>
      </c>
      <c r="F67">
        <f t="shared" ref="F67:F102" si="5">IF(C67&lt;0.5,(4*C67*C67-4*C67+1)*$A$2,0)</f>
        <v>0</v>
      </c>
    </row>
    <row r="68" spans="3:6" x14ac:dyDescent="0.25">
      <c r="C68" s="1">
        <v>0.66</v>
      </c>
      <c r="D68">
        <f t="shared" si="3"/>
        <v>20</v>
      </c>
      <c r="E68">
        <f t="shared" si="4"/>
        <v>0</v>
      </c>
      <c r="F68">
        <f t="shared" si="5"/>
        <v>0</v>
      </c>
    </row>
    <row r="69" spans="3:6" x14ac:dyDescent="0.25">
      <c r="C69" s="1">
        <v>0.67</v>
      </c>
      <c r="D69">
        <f t="shared" si="3"/>
        <v>20</v>
      </c>
      <c r="E69">
        <f t="shared" si="4"/>
        <v>0</v>
      </c>
      <c r="F69">
        <f t="shared" si="5"/>
        <v>0</v>
      </c>
    </row>
    <row r="70" spans="3:6" x14ac:dyDescent="0.25">
      <c r="C70" s="1">
        <v>0.68</v>
      </c>
      <c r="D70">
        <f t="shared" si="3"/>
        <v>20</v>
      </c>
      <c r="E70">
        <f t="shared" si="4"/>
        <v>0</v>
      </c>
      <c r="F70">
        <f t="shared" si="5"/>
        <v>0</v>
      </c>
    </row>
    <row r="71" spans="3:6" x14ac:dyDescent="0.25">
      <c r="C71" s="1">
        <v>0.69</v>
      </c>
      <c r="D71">
        <f t="shared" si="3"/>
        <v>20</v>
      </c>
      <c r="E71">
        <f t="shared" si="4"/>
        <v>0</v>
      </c>
      <c r="F71">
        <f t="shared" si="5"/>
        <v>0</v>
      </c>
    </row>
    <row r="72" spans="3:6" x14ac:dyDescent="0.25">
      <c r="C72" s="1">
        <v>0.7</v>
      </c>
      <c r="D72">
        <f t="shared" si="3"/>
        <v>20</v>
      </c>
      <c r="E72">
        <f t="shared" si="4"/>
        <v>0</v>
      </c>
      <c r="F72">
        <f t="shared" si="5"/>
        <v>0</v>
      </c>
    </row>
    <row r="73" spans="3:6" x14ac:dyDescent="0.25">
      <c r="C73" s="1">
        <v>0.71</v>
      </c>
      <c r="D73">
        <f t="shared" si="3"/>
        <v>20</v>
      </c>
      <c r="E73">
        <f t="shared" si="4"/>
        <v>0</v>
      </c>
      <c r="F73">
        <f t="shared" si="5"/>
        <v>0</v>
      </c>
    </row>
    <row r="74" spans="3:6" x14ac:dyDescent="0.25">
      <c r="C74" s="1">
        <v>0.72</v>
      </c>
      <c r="D74">
        <f t="shared" si="3"/>
        <v>20</v>
      </c>
      <c r="E74">
        <f t="shared" si="4"/>
        <v>0</v>
      </c>
      <c r="F74">
        <f t="shared" si="5"/>
        <v>0</v>
      </c>
    </row>
    <row r="75" spans="3:6" x14ac:dyDescent="0.25">
      <c r="C75" s="1">
        <v>0.73</v>
      </c>
      <c r="D75">
        <f t="shared" si="3"/>
        <v>20</v>
      </c>
      <c r="E75">
        <f t="shared" si="4"/>
        <v>0</v>
      </c>
      <c r="F75">
        <f t="shared" si="5"/>
        <v>0</v>
      </c>
    </row>
    <row r="76" spans="3:6" x14ac:dyDescent="0.25">
      <c r="C76" s="1">
        <v>0.74</v>
      </c>
      <c r="D76">
        <f t="shared" si="3"/>
        <v>20</v>
      </c>
      <c r="E76">
        <f t="shared" si="4"/>
        <v>0</v>
      </c>
      <c r="F76">
        <f t="shared" si="5"/>
        <v>0</v>
      </c>
    </row>
    <row r="77" spans="3:6" x14ac:dyDescent="0.25">
      <c r="C77" s="1">
        <v>0.75</v>
      </c>
      <c r="D77">
        <f t="shared" si="3"/>
        <v>20</v>
      </c>
      <c r="E77">
        <f t="shared" si="4"/>
        <v>0</v>
      </c>
      <c r="F77">
        <f t="shared" si="5"/>
        <v>0</v>
      </c>
    </row>
    <row r="78" spans="3:6" x14ac:dyDescent="0.25">
      <c r="C78" s="1">
        <v>0.76</v>
      </c>
      <c r="D78">
        <f t="shared" si="3"/>
        <v>20</v>
      </c>
      <c r="E78">
        <f t="shared" si="4"/>
        <v>0</v>
      </c>
      <c r="F78">
        <f t="shared" si="5"/>
        <v>0</v>
      </c>
    </row>
    <row r="79" spans="3:6" x14ac:dyDescent="0.25">
      <c r="C79" s="1">
        <v>0.77</v>
      </c>
      <c r="D79">
        <f t="shared" si="3"/>
        <v>20</v>
      </c>
      <c r="E79">
        <f t="shared" si="4"/>
        <v>0</v>
      </c>
      <c r="F79">
        <f t="shared" si="5"/>
        <v>0</v>
      </c>
    </row>
    <row r="80" spans="3:6" x14ac:dyDescent="0.25">
      <c r="C80" s="1">
        <v>0.78</v>
      </c>
      <c r="D80">
        <f t="shared" si="3"/>
        <v>20</v>
      </c>
      <c r="E80">
        <f t="shared" si="4"/>
        <v>0</v>
      </c>
      <c r="F80">
        <f t="shared" si="5"/>
        <v>0</v>
      </c>
    </row>
    <row r="81" spans="3:6" x14ac:dyDescent="0.25">
      <c r="C81" s="1">
        <v>0.79</v>
      </c>
      <c r="D81">
        <f t="shared" si="3"/>
        <v>20</v>
      </c>
      <c r="E81">
        <f t="shared" si="4"/>
        <v>0</v>
      </c>
      <c r="F81">
        <f t="shared" si="5"/>
        <v>0</v>
      </c>
    </row>
    <row r="82" spans="3:6" x14ac:dyDescent="0.25">
      <c r="C82" s="1">
        <v>0.8</v>
      </c>
      <c r="D82">
        <f t="shared" si="3"/>
        <v>20</v>
      </c>
      <c r="E82">
        <f t="shared" si="4"/>
        <v>0</v>
      </c>
      <c r="F82">
        <f t="shared" si="5"/>
        <v>0</v>
      </c>
    </row>
    <row r="83" spans="3:6" x14ac:dyDescent="0.25">
      <c r="C83" s="1">
        <v>0.81</v>
      </c>
      <c r="D83">
        <f t="shared" si="3"/>
        <v>20</v>
      </c>
      <c r="E83">
        <f t="shared" si="4"/>
        <v>0</v>
      </c>
      <c r="F83">
        <f t="shared" si="5"/>
        <v>0</v>
      </c>
    </row>
    <row r="84" spans="3:6" x14ac:dyDescent="0.25">
      <c r="C84" s="1">
        <v>0.82</v>
      </c>
      <c r="D84">
        <f t="shared" si="3"/>
        <v>20</v>
      </c>
      <c r="E84">
        <f t="shared" si="4"/>
        <v>0</v>
      </c>
      <c r="F84">
        <f t="shared" si="5"/>
        <v>0</v>
      </c>
    </row>
    <row r="85" spans="3:6" x14ac:dyDescent="0.25">
      <c r="C85" s="1">
        <v>0.83</v>
      </c>
      <c r="D85">
        <f t="shared" si="3"/>
        <v>20</v>
      </c>
      <c r="E85">
        <f t="shared" si="4"/>
        <v>0</v>
      </c>
      <c r="F85">
        <f t="shared" si="5"/>
        <v>0</v>
      </c>
    </row>
    <row r="86" spans="3:6" x14ac:dyDescent="0.25">
      <c r="C86" s="1">
        <v>0.84</v>
      </c>
      <c r="D86">
        <f t="shared" si="3"/>
        <v>20</v>
      </c>
      <c r="E86">
        <f t="shared" si="4"/>
        <v>0</v>
      </c>
      <c r="F86">
        <f t="shared" si="5"/>
        <v>0</v>
      </c>
    </row>
    <row r="87" spans="3:6" x14ac:dyDescent="0.25">
      <c r="C87" s="1">
        <v>0.85</v>
      </c>
      <c r="D87">
        <f t="shared" si="3"/>
        <v>20</v>
      </c>
      <c r="E87">
        <f t="shared" si="4"/>
        <v>0</v>
      </c>
      <c r="F87">
        <f t="shared" si="5"/>
        <v>0</v>
      </c>
    </row>
    <row r="88" spans="3:6" x14ac:dyDescent="0.25">
      <c r="C88" s="1">
        <v>0.86</v>
      </c>
      <c r="D88">
        <f t="shared" si="3"/>
        <v>20</v>
      </c>
      <c r="E88">
        <f t="shared" si="4"/>
        <v>0</v>
      </c>
      <c r="F88">
        <f t="shared" si="5"/>
        <v>0</v>
      </c>
    </row>
    <row r="89" spans="3:6" x14ac:dyDescent="0.25">
      <c r="C89" s="1">
        <v>0.87</v>
      </c>
      <c r="D89">
        <f t="shared" si="3"/>
        <v>20</v>
      </c>
      <c r="E89">
        <f t="shared" si="4"/>
        <v>0</v>
      </c>
      <c r="F89">
        <f t="shared" si="5"/>
        <v>0</v>
      </c>
    </row>
    <row r="90" spans="3:6" x14ac:dyDescent="0.25">
      <c r="C90" s="1">
        <v>0.88</v>
      </c>
      <c r="D90">
        <f t="shared" si="3"/>
        <v>20</v>
      </c>
      <c r="E90">
        <f t="shared" si="4"/>
        <v>0</v>
      </c>
      <c r="F90">
        <f t="shared" si="5"/>
        <v>0</v>
      </c>
    </row>
    <row r="91" spans="3:6" x14ac:dyDescent="0.25">
      <c r="C91" s="1">
        <v>0.89</v>
      </c>
      <c r="D91">
        <f t="shared" si="3"/>
        <v>20</v>
      </c>
      <c r="E91">
        <f t="shared" si="4"/>
        <v>0</v>
      </c>
      <c r="F91">
        <f t="shared" si="5"/>
        <v>0</v>
      </c>
    </row>
    <row r="92" spans="3:6" x14ac:dyDescent="0.25">
      <c r="C92" s="1">
        <v>0.9</v>
      </c>
      <c r="D92">
        <f t="shared" si="3"/>
        <v>20</v>
      </c>
      <c r="E92">
        <f t="shared" si="4"/>
        <v>0</v>
      </c>
      <c r="F92">
        <f t="shared" si="5"/>
        <v>0</v>
      </c>
    </row>
    <row r="93" spans="3:6" x14ac:dyDescent="0.25">
      <c r="C93" s="1">
        <v>0.91</v>
      </c>
      <c r="D93">
        <f t="shared" si="3"/>
        <v>20</v>
      </c>
      <c r="E93">
        <f t="shared" si="4"/>
        <v>0</v>
      </c>
      <c r="F93">
        <f t="shared" si="5"/>
        <v>0</v>
      </c>
    </row>
    <row r="94" spans="3:6" x14ac:dyDescent="0.25">
      <c r="C94" s="1">
        <v>0.92</v>
      </c>
      <c r="D94">
        <f t="shared" si="3"/>
        <v>20</v>
      </c>
      <c r="E94">
        <f t="shared" si="4"/>
        <v>0</v>
      </c>
      <c r="F94">
        <f t="shared" si="5"/>
        <v>0</v>
      </c>
    </row>
    <row r="95" spans="3:6" x14ac:dyDescent="0.25">
      <c r="C95" s="1">
        <v>0.93</v>
      </c>
      <c r="D95">
        <f t="shared" si="3"/>
        <v>20</v>
      </c>
      <c r="E95">
        <f t="shared" si="4"/>
        <v>0</v>
      </c>
      <c r="F95">
        <f t="shared" si="5"/>
        <v>0</v>
      </c>
    </row>
    <row r="96" spans="3:6" x14ac:dyDescent="0.25">
      <c r="C96" s="1">
        <v>0.94</v>
      </c>
      <c r="D96">
        <f t="shared" si="3"/>
        <v>20</v>
      </c>
      <c r="E96">
        <f t="shared" si="4"/>
        <v>0</v>
      </c>
      <c r="F96">
        <f t="shared" si="5"/>
        <v>0</v>
      </c>
    </row>
    <row r="97" spans="3:6" x14ac:dyDescent="0.25">
      <c r="C97" s="1">
        <v>0.95</v>
      </c>
      <c r="D97">
        <f t="shared" si="3"/>
        <v>20</v>
      </c>
      <c r="E97">
        <f t="shared" si="4"/>
        <v>0</v>
      </c>
      <c r="F97">
        <f t="shared" si="5"/>
        <v>0</v>
      </c>
    </row>
    <row r="98" spans="3:6" x14ac:dyDescent="0.25">
      <c r="C98" s="1">
        <v>0.96</v>
      </c>
      <c r="D98">
        <f t="shared" si="3"/>
        <v>20</v>
      </c>
      <c r="E98">
        <f t="shared" si="4"/>
        <v>0</v>
      </c>
      <c r="F98">
        <f t="shared" si="5"/>
        <v>0</v>
      </c>
    </row>
    <row r="99" spans="3:6" x14ac:dyDescent="0.25">
      <c r="C99" s="1">
        <v>0.97</v>
      </c>
      <c r="D99">
        <f t="shared" si="3"/>
        <v>20</v>
      </c>
      <c r="E99">
        <f t="shared" si="4"/>
        <v>0</v>
      </c>
      <c r="F99">
        <f t="shared" si="5"/>
        <v>0</v>
      </c>
    </row>
    <row r="100" spans="3:6" x14ac:dyDescent="0.25">
      <c r="C100" s="1">
        <v>0.98</v>
      </c>
      <c r="D100">
        <f t="shared" si="3"/>
        <v>20</v>
      </c>
      <c r="E100">
        <f t="shared" si="4"/>
        <v>0</v>
      </c>
      <c r="F100">
        <f t="shared" si="5"/>
        <v>0</v>
      </c>
    </row>
    <row r="101" spans="3:6" x14ac:dyDescent="0.25">
      <c r="C101" s="1">
        <v>0.99</v>
      </c>
      <c r="D101">
        <f t="shared" si="3"/>
        <v>20</v>
      </c>
      <c r="E101">
        <f t="shared" si="4"/>
        <v>0</v>
      </c>
      <c r="F101">
        <f t="shared" si="5"/>
        <v>0</v>
      </c>
    </row>
    <row r="102" spans="3:6" x14ac:dyDescent="0.25">
      <c r="C102" s="1">
        <v>1</v>
      </c>
      <c r="D102">
        <f t="shared" si="3"/>
        <v>20</v>
      </c>
      <c r="E102">
        <f t="shared" si="4"/>
        <v>0</v>
      </c>
      <c r="F102">
        <f t="shared" si="5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5797-8B0B-4AF8-AD84-58FEA65D7753}">
  <dimension ref="A1:G102"/>
  <sheetViews>
    <sheetView topLeftCell="A91" workbookViewId="0">
      <selection activeCell="G102" sqref="G102"/>
    </sheetView>
  </sheetViews>
  <sheetFormatPr defaultRowHeight="15" x14ac:dyDescent="0.25"/>
  <sheetData>
    <row r="1" spans="1:7" x14ac:dyDescent="0.25">
      <c r="A1" t="s">
        <v>11</v>
      </c>
      <c r="B1" t="s">
        <v>10</v>
      </c>
      <c r="D1" t="s">
        <v>0</v>
      </c>
      <c r="E1" t="s">
        <v>5</v>
      </c>
      <c r="F1" t="s">
        <v>6</v>
      </c>
      <c r="G1" t="s">
        <v>24</v>
      </c>
    </row>
    <row r="2" spans="1:7" x14ac:dyDescent="0.25">
      <c r="A2">
        <v>0</v>
      </c>
      <c r="B2">
        <v>0.5</v>
      </c>
      <c r="D2" s="1">
        <v>0</v>
      </c>
      <c r="E2">
        <f>IF(D2&lt;0.3,$B$2, IF(D2&lt;0.7,(($A$2-$B$2)/0.4)*D2-0.75*$A$2+1.75*$B$2,$A$2))</f>
        <v>0.5</v>
      </c>
      <c r="F2">
        <f>IF(D2&lt;0.2,(5*$A$2-5*$B$2)*D2+$B$2,IF(D2&lt;0.4,$A$2,(5*$B$2/9-$A$2/0.9)*D2+13*$A$2/9-2*$B$2/9))</f>
        <v>0.5</v>
      </c>
      <c r="G2">
        <f>IF(D2&lt;0.3, ($B$2-$A$2)*D2*10/3+$A$2, $B$2)</f>
        <v>0</v>
      </c>
    </row>
    <row r="3" spans="1:7" x14ac:dyDescent="0.25">
      <c r="D3" s="1">
        <v>0.01</v>
      </c>
      <c r="E3">
        <f t="shared" ref="E3:E66" si="0">IF(D3&lt;0.3,$B$2, IF(D3&lt;0.7,(($A$2-$B$2)/0.4)*D3-0.75*$A$2+1.75*$B$2,$A$2))</f>
        <v>0.5</v>
      </c>
      <c r="F3">
        <f t="shared" ref="F3:F66" si="1">IF(D3&lt;0.2,(5*$A$2-5*$B$2)*D3+$B$2,IF(D3&lt;0.4,$A$2,(5*$B$2/9-$A$2/0.9)*D3+13*$A$2/9-2*$B$2/9))</f>
        <v>0.47499999999999998</v>
      </c>
      <c r="G3">
        <f t="shared" ref="G3:G66" si="2">IF(D3&lt;0.3, ($B$2-$A$2)*D3*10/3+$A$2, $B$2)</f>
        <v>1.6666666666666666E-2</v>
      </c>
    </row>
    <row r="4" spans="1:7" x14ac:dyDescent="0.25">
      <c r="D4" s="1">
        <v>0.02</v>
      </c>
      <c r="E4">
        <f t="shared" si="0"/>
        <v>0.5</v>
      </c>
      <c r="F4">
        <f t="shared" si="1"/>
        <v>0.45</v>
      </c>
      <c r="G4">
        <f t="shared" si="2"/>
        <v>3.3333333333333333E-2</v>
      </c>
    </row>
    <row r="5" spans="1:7" x14ac:dyDescent="0.25">
      <c r="D5" s="1">
        <v>0.03</v>
      </c>
      <c r="E5">
        <f t="shared" si="0"/>
        <v>0.5</v>
      </c>
      <c r="F5">
        <f t="shared" si="1"/>
        <v>0.42499999999999999</v>
      </c>
      <c r="G5">
        <f t="shared" si="2"/>
        <v>4.9999999999999996E-2</v>
      </c>
    </row>
    <row r="6" spans="1:7" x14ac:dyDescent="0.25">
      <c r="D6" s="1">
        <v>0.04</v>
      </c>
      <c r="E6">
        <f t="shared" si="0"/>
        <v>0.5</v>
      </c>
      <c r="F6">
        <f t="shared" si="1"/>
        <v>0.4</v>
      </c>
      <c r="G6">
        <f t="shared" si="2"/>
        <v>6.6666666666666666E-2</v>
      </c>
    </row>
    <row r="7" spans="1:7" x14ac:dyDescent="0.25">
      <c r="D7" s="1">
        <v>0.05</v>
      </c>
      <c r="E7">
        <f t="shared" si="0"/>
        <v>0.5</v>
      </c>
      <c r="F7">
        <f t="shared" si="1"/>
        <v>0.375</v>
      </c>
      <c r="G7">
        <f t="shared" si="2"/>
        <v>8.3333333333333329E-2</v>
      </c>
    </row>
    <row r="8" spans="1:7" x14ac:dyDescent="0.25">
      <c r="D8" s="1">
        <v>0.06</v>
      </c>
      <c r="E8">
        <f t="shared" si="0"/>
        <v>0.5</v>
      </c>
      <c r="F8">
        <f t="shared" si="1"/>
        <v>0.35</v>
      </c>
      <c r="G8">
        <f t="shared" si="2"/>
        <v>9.9999999999999992E-2</v>
      </c>
    </row>
    <row r="9" spans="1:7" x14ac:dyDescent="0.25">
      <c r="D9" s="1">
        <v>7.0000000000000007E-2</v>
      </c>
      <c r="E9">
        <f t="shared" si="0"/>
        <v>0.5</v>
      </c>
      <c r="F9">
        <f t="shared" si="1"/>
        <v>0.32499999999999996</v>
      </c>
      <c r="G9">
        <f t="shared" si="2"/>
        <v>0.11666666666666668</v>
      </c>
    </row>
    <row r="10" spans="1:7" x14ac:dyDescent="0.25">
      <c r="D10" s="1">
        <v>0.08</v>
      </c>
      <c r="E10">
        <f t="shared" si="0"/>
        <v>0.5</v>
      </c>
      <c r="F10">
        <f t="shared" si="1"/>
        <v>0.3</v>
      </c>
      <c r="G10">
        <f t="shared" si="2"/>
        <v>0.13333333333333333</v>
      </c>
    </row>
    <row r="11" spans="1:7" x14ac:dyDescent="0.25">
      <c r="D11" s="1">
        <v>0.09</v>
      </c>
      <c r="E11">
        <f t="shared" si="0"/>
        <v>0.5</v>
      </c>
      <c r="F11">
        <f t="shared" si="1"/>
        <v>0.27500000000000002</v>
      </c>
      <c r="G11">
        <f t="shared" si="2"/>
        <v>0.15</v>
      </c>
    </row>
    <row r="12" spans="1:7" x14ac:dyDescent="0.25">
      <c r="D12" s="1">
        <v>0.1</v>
      </c>
      <c r="E12">
        <f t="shared" si="0"/>
        <v>0.5</v>
      </c>
      <c r="F12">
        <f t="shared" si="1"/>
        <v>0.25</v>
      </c>
      <c r="G12">
        <f t="shared" si="2"/>
        <v>0.16666666666666666</v>
      </c>
    </row>
    <row r="13" spans="1:7" x14ac:dyDescent="0.25">
      <c r="D13" s="1">
        <v>0.11</v>
      </c>
      <c r="E13">
        <f t="shared" si="0"/>
        <v>0.5</v>
      </c>
      <c r="F13">
        <f t="shared" si="1"/>
        <v>0.22499999999999998</v>
      </c>
      <c r="G13">
        <f t="shared" si="2"/>
        <v>0.18333333333333335</v>
      </c>
    </row>
    <row r="14" spans="1:7" x14ac:dyDescent="0.25">
      <c r="D14" s="1">
        <v>0.12</v>
      </c>
      <c r="E14">
        <f t="shared" si="0"/>
        <v>0.5</v>
      </c>
      <c r="F14">
        <f t="shared" si="1"/>
        <v>0.2</v>
      </c>
      <c r="G14">
        <f t="shared" si="2"/>
        <v>0.19999999999999998</v>
      </c>
    </row>
    <row r="15" spans="1:7" x14ac:dyDescent="0.25">
      <c r="D15" s="1">
        <v>0.13</v>
      </c>
      <c r="E15">
        <f t="shared" si="0"/>
        <v>0.5</v>
      </c>
      <c r="F15">
        <f t="shared" si="1"/>
        <v>0.17499999999999999</v>
      </c>
      <c r="G15">
        <f t="shared" si="2"/>
        <v>0.21666666666666667</v>
      </c>
    </row>
    <row r="16" spans="1:7" x14ac:dyDescent="0.25">
      <c r="D16" s="1">
        <v>0.14000000000000001</v>
      </c>
      <c r="E16">
        <f t="shared" si="0"/>
        <v>0.5</v>
      </c>
      <c r="F16">
        <f t="shared" si="1"/>
        <v>0.14999999999999997</v>
      </c>
      <c r="G16">
        <f t="shared" si="2"/>
        <v>0.23333333333333336</v>
      </c>
    </row>
    <row r="17" spans="4:7" x14ac:dyDescent="0.25">
      <c r="D17" s="1">
        <v>0.15</v>
      </c>
      <c r="E17">
        <f t="shared" si="0"/>
        <v>0.5</v>
      </c>
      <c r="F17">
        <f t="shared" si="1"/>
        <v>0.125</v>
      </c>
      <c r="G17">
        <f t="shared" si="2"/>
        <v>0.25</v>
      </c>
    </row>
    <row r="18" spans="4:7" x14ac:dyDescent="0.25">
      <c r="D18" s="1">
        <v>0.16</v>
      </c>
      <c r="E18">
        <f t="shared" si="0"/>
        <v>0.5</v>
      </c>
      <c r="F18">
        <f t="shared" si="1"/>
        <v>9.9999999999999978E-2</v>
      </c>
      <c r="G18">
        <f t="shared" si="2"/>
        <v>0.26666666666666666</v>
      </c>
    </row>
    <row r="19" spans="4:7" x14ac:dyDescent="0.25">
      <c r="D19" s="1">
        <v>0.17</v>
      </c>
      <c r="E19">
        <f t="shared" si="0"/>
        <v>0.5</v>
      </c>
      <c r="F19">
        <f t="shared" si="1"/>
        <v>7.4999999999999956E-2</v>
      </c>
      <c r="G19">
        <f t="shared" si="2"/>
        <v>0.28333333333333338</v>
      </c>
    </row>
    <row r="20" spans="4:7" x14ac:dyDescent="0.25">
      <c r="D20" s="1">
        <v>0.18</v>
      </c>
      <c r="E20">
        <f t="shared" si="0"/>
        <v>0.5</v>
      </c>
      <c r="F20">
        <f t="shared" si="1"/>
        <v>5.0000000000000044E-2</v>
      </c>
      <c r="G20">
        <f t="shared" si="2"/>
        <v>0.3</v>
      </c>
    </row>
    <row r="21" spans="4:7" x14ac:dyDescent="0.25">
      <c r="D21" s="1">
        <v>0.19</v>
      </c>
      <c r="E21">
        <f t="shared" si="0"/>
        <v>0.5</v>
      </c>
      <c r="F21">
        <f t="shared" si="1"/>
        <v>2.5000000000000022E-2</v>
      </c>
      <c r="G21">
        <f t="shared" si="2"/>
        <v>0.31666666666666665</v>
      </c>
    </row>
    <row r="22" spans="4:7" x14ac:dyDescent="0.25">
      <c r="D22" s="1">
        <v>0.2</v>
      </c>
      <c r="E22">
        <f t="shared" si="0"/>
        <v>0.5</v>
      </c>
      <c r="F22">
        <f t="shared" si="1"/>
        <v>0</v>
      </c>
      <c r="G22">
        <f t="shared" si="2"/>
        <v>0.33333333333333331</v>
      </c>
    </row>
    <row r="23" spans="4:7" x14ac:dyDescent="0.25">
      <c r="D23" s="1">
        <v>0.21</v>
      </c>
      <c r="E23">
        <f t="shared" si="0"/>
        <v>0.5</v>
      </c>
      <c r="F23">
        <f t="shared" si="1"/>
        <v>0</v>
      </c>
      <c r="G23">
        <f t="shared" si="2"/>
        <v>0.35000000000000003</v>
      </c>
    </row>
    <row r="24" spans="4:7" x14ac:dyDescent="0.25">
      <c r="D24" s="1">
        <v>0.22</v>
      </c>
      <c r="E24">
        <f t="shared" si="0"/>
        <v>0.5</v>
      </c>
      <c r="F24">
        <f t="shared" si="1"/>
        <v>0</v>
      </c>
      <c r="G24">
        <f t="shared" si="2"/>
        <v>0.3666666666666667</v>
      </c>
    </row>
    <row r="25" spans="4:7" x14ac:dyDescent="0.25">
      <c r="D25" s="1">
        <v>0.23</v>
      </c>
      <c r="E25">
        <f t="shared" si="0"/>
        <v>0.5</v>
      </c>
      <c r="F25">
        <f t="shared" si="1"/>
        <v>0</v>
      </c>
      <c r="G25">
        <f t="shared" si="2"/>
        <v>0.38333333333333336</v>
      </c>
    </row>
    <row r="26" spans="4:7" x14ac:dyDescent="0.25">
      <c r="D26" s="1">
        <v>0.24</v>
      </c>
      <c r="E26">
        <f t="shared" si="0"/>
        <v>0.5</v>
      </c>
      <c r="F26">
        <f t="shared" si="1"/>
        <v>0</v>
      </c>
      <c r="G26">
        <f t="shared" si="2"/>
        <v>0.39999999999999997</v>
      </c>
    </row>
    <row r="27" spans="4:7" x14ac:dyDescent="0.25">
      <c r="D27" s="1">
        <v>0.25</v>
      </c>
      <c r="E27">
        <f t="shared" si="0"/>
        <v>0.5</v>
      </c>
      <c r="F27">
        <f t="shared" si="1"/>
        <v>0</v>
      </c>
      <c r="G27">
        <f t="shared" si="2"/>
        <v>0.41666666666666669</v>
      </c>
    </row>
    <row r="28" spans="4:7" x14ac:dyDescent="0.25">
      <c r="D28" s="1">
        <v>0.26</v>
      </c>
      <c r="E28">
        <f t="shared" si="0"/>
        <v>0.5</v>
      </c>
      <c r="F28">
        <f t="shared" si="1"/>
        <v>0</v>
      </c>
      <c r="G28">
        <f t="shared" si="2"/>
        <v>0.43333333333333335</v>
      </c>
    </row>
    <row r="29" spans="4:7" x14ac:dyDescent="0.25">
      <c r="D29" s="1">
        <v>0.27</v>
      </c>
      <c r="E29">
        <f t="shared" si="0"/>
        <v>0.5</v>
      </c>
      <c r="F29">
        <f t="shared" si="1"/>
        <v>0</v>
      </c>
      <c r="G29">
        <f t="shared" si="2"/>
        <v>0.45</v>
      </c>
    </row>
    <row r="30" spans="4:7" x14ac:dyDescent="0.25">
      <c r="D30" s="1">
        <v>0.28000000000000003</v>
      </c>
      <c r="E30">
        <f t="shared" si="0"/>
        <v>0.5</v>
      </c>
      <c r="F30">
        <f t="shared" si="1"/>
        <v>0</v>
      </c>
      <c r="G30">
        <f t="shared" si="2"/>
        <v>0.46666666666666673</v>
      </c>
    </row>
    <row r="31" spans="4:7" x14ac:dyDescent="0.25">
      <c r="D31" s="1">
        <v>0.28999999999999998</v>
      </c>
      <c r="E31">
        <f t="shared" si="0"/>
        <v>0.5</v>
      </c>
      <c r="F31">
        <f t="shared" si="1"/>
        <v>0</v>
      </c>
      <c r="G31">
        <f t="shared" si="2"/>
        <v>0.48333333333333334</v>
      </c>
    </row>
    <row r="32" spans="4:7" x14ac:dyDescent="0.25">
      <c r="D32" s="1">
        <v>0.3</v>
      </c>
      <c r="E32">
        <f t="shared" si="0"/>
        <v>0.5</v>
      </c>
      <c r="F32">
        <f t="shared" si="1"/>
        <v>0</v>
      </c>
      <c r="G32">
        <f t="shared" si="2"/>
        <v>0.5</v>
      </c>
    </row>
    <row r="33" spans="4:7" x14ac:dyDescent="0.25">
      <c r="D33" s="1">
        <v>0.31</v>
      </c>
      <c r="E33">
        <f t="shared" si="0"/>
        <v>0.48749999999999999</v>
      </c>
      <c r="F33">
        <f t="shared" si="1"/>
        <v>0</v>
      </c>
      <c r="G33">
        <f t="shared" si="2"/>
        <v>0.5</v>
      </c>
    </row>
    <row r="34" spans="4:7" x14ac:dyDescent="0.25">
      <c r="D34" s="1">
        <v>0.32</v>
      </c>
      <c r="E34">
        <f t="shared" si="0"/>
        <v>0.47499999999999998</v>
      </c>
      <c r="F34">
        <f t="shared" si="1"/>
        <v>0</v>
      </c>
      <c r="G34">
        <f t="shared" si="2"/>
        <v>0.5</v>
      </c>
    </row>
    <row r="35" spans="4:7" x14ac:dyDescent="0.25">
      <c r="D35" s="1">
        <v>0.33</v>
      </c>
      <c r="E35">
        <f t="shared" si="0"/>
        <v>0.46249999999999997</v>
      </c>
      <c r="F35">
        <f t="shared" si="1"/>
        <v>0</v>
      </c>
      <c r="G35">
        <f t="shared" si="2"/>
        <v>0.5</v>
      </c>
    </row>
    <row r="36" spans="4:7" x14ac:dyDescent="0.25">
      <c r="D36" s="1">
        <v>0.34</v>
      </c>
      <c r="E36">
        <f t="shared" si="0"/>
        <v>0.44999999999999996</v>
      </c>
      <c r="F36">
        <f t="shared" si="1"/>
        <v>0</v>
      </c>
      <c r="G36">
        <f t="shared" si="2"/>
        <v>0.5</v>
      </c>
    </row>
    <row r="37" spans="4:7" x14ac:dyDescent="0.25">
      <c r="D37" s="1">
        <v>0.35</v>
      </c>
      <c r="E37">
        <f t="shared" si="0"/>
        <v>0.4375</v>
      </c>
      <c r="F37">
        <f t="shared" si="1"/>
        <v>0</v>
      </c>
      <c r="G37">
        <f t="shared" si="2"/>
        <v>0.5</v>
      </c>
    </row>
    <row r="38" spans="4:7" x14ac:dyDescent="0.25">
      <c r="D38" s="1">
        <v>0.36</v>
      </c>
      <c r="E38">
        <f t="shared" si="0"/>
        <v>0.42500000000000004</v>
      </c>
      <c r="F38">
        <f t="shared" si="1"/>
        <v>0</v>
      </c>
      <c r="G38">
        <f t="shared" si="2"/>
        <v>0.5</v>
      </c>
    </row>
    <row r="39" spans="4:7" x14ac:dyDescent="0.25">
      <c r="D39" s="1">
        <v>0.37</v>
      </c>
      <c r="E39">
        <f t="shared" si="0"/>
        <v>0.41249999999999998</v>
      </c>
      <c r="F39">
        <f t="shared" si="1"/>
        <v>0</v>
      </c>
      <c r="G39">
        <f t="shared" si="2"/>
        <v>0.5</v>
      </c>
    </row>
    <row r="40" spans="4:7" x14ac:dyDescent="0.25">
      <c r="D40" s="1">
        <v>0.38</v>
      </c>
      <c r="E40">
        <f t="shared" si="0"/>
        <v>0.4</v>
      </c>
      <c r="F40">
        <f t="shared" si="1"/>
        <v>0</v>
      </c>
      <c r="G40">
        <f t="shared" si="2"/>
        <v>0.5</v>
      </c>
    </row>
    <row r="41" spans="4:7" x14ac:dyDescent="0.25">
      <c r="D41" s="1">
        <v>0.39</v>
      </c>
      <c r="E41">
        <f t="shared" si="0"/>
        <v>0.38749999999999996</v>
      </c>
      <c r="F41">
        <f t="shared" si="1"/>
        <v>0</v>
      </c>
      <c r="G41">
        <f t="shared" si="2"/>
        <v>0.5</v>
      </c>
    </row>
    <row r="42" spans="4:7" x14ac:dyDescent="0.25">
      <c r="D42" s="1">
        <v>0.4</v>
      </c>
      <c r="E42">
        <f t="shared" si="0"/>
        <v>0.375</v>
      </c>
      <c r="F42">
        <f t="shared" si="1"/>
        <v>1.3877787807814457E-17</v>
      </c>
      <c r="G42">
        <f t="shared" si="2"/>
        <v>0.5</v>
      </c>
    </row>
    <row r="43" spans="4:7" x14ac:dyDescent="0.25">
      <c r="D43" s="1">
        <v>0.41</v>
      </c>
      <c r="E43">
        <f t="shared" si="0"/>
        <v>0.36250000000000004</v>
      </c>
      <c r="F43">
        <f t="shared" si="1"/>
        <v>2.7777777777777818E-3</v>
      </c>
      <c r="G43">
        <f t="shared" si="2"/>
        <v>0.5</v>
      </c>
    </row>
    <row r="44" spans="4:7" x14ac:dyDescent="0.25">
      <c r="D44" s="1">
        <v>0.42</v>
      </c>
      <c r="E44">
        <f t="shared" si="0"/>
        <v>0.35</v>
      </c>
      <c r="F44">
        <f t="shared" si="1"/>
        <v>5.5555555555555636E-3</v>
      </c>
      <c r="G44">
        <f t="shared" si="2"/>
        <v>0.5</v>
      </c>
    </row>
    <row r="45" spans="4:7" x14ac:dyDescent="0.25">
      <c r="D45" s="1">
        <v>0.43</v>
      </c>
      <c r="E45">
        <f t="shared" si="0"/>
        <v>0.33750000000000002</v>
      </c>
      <c r="F45">
        <f t="shared" si="1"/>
        <v>8.3333333333333454E-3</v>
      </c>
      <c r="G45">
        <f t="shared" si="2"/>
        <v>0.5</v>
      </c>
    </row>
    <row r="46" spans="4:7" x14ac:dyDescent="0.25">
      <c r="D46" s="1">
        <v>0.44</v>
      </c>
      <c r="E46">
        <f t="shared" si="0"/>
        <v>0.32499999999999996</v>
      </c>
      <c r="F46">
        <f t="shared" si="1"/>
        <v>1.1111111111111127E-2</v>
      </c>
      <c r="G46">
        <f t="shared" si="2"/>
        <v>0.5</v>
      </c>
    </row>
    <row r="47" spans="4:7" x14ac:dyDescent="0.25">
      <c r="D47" s="1">
        <v>0.45</v>
      </c>
      <c r="E47">
        <f t="shared" si="0"/>
        <v>0.3125</v>
      </c>
      <c r="F47">
        <f t="shared" si="1"/>
        <v>1.3888888888888895E-2</v>
      </c>
      <c r="G47">
        <f t="shared" si="2"/>
        <v>0.5</v>
      </c>
    </row>
    <row r="48" spans="4:7" x14ac:dyDescent="0.25">
      <c r="D48" s="1">
        <v>0.46</v>
      </c>
      <c r="E48">
        <f t="shared" si="0"/>
        <v>0.29999999999999993</v>
      </c>
      <c r="F48">
        <f t="shared" si="1"/>
        <v>1.6666666666666691E-2</v>
      </c>
      <c r="G48">
        <f t="shared" si="2"/>
        <v>0.5</v>
      </c>
    </row>
    <row r="49" spans="4:7" x14ac:dyDescent="0.25">
      <c r="D49" s="1">
        <v>0.47</v>
      </c>
      <c r="E49">
        <f t="shared" si="0"/>
        <v>0.28750000000000009</v>
      </c>
      <c r="F49">
        <f t="shared" si="1"/>
        <v>1.9444444444444459E-2</v>
      </c>
      <c r="G49">
        <f t="shared" si="2"/>
        <v>0.5</v>
      </c>
    </row>
    <row r="50" spans="4:7" x14ac:dyDescent="0.25">
      <c r="D50" s="1">
        <v>0.48</v>
      </c>
      <c r="E50">
        <f t="shared" si="0"/>
        <v>0.27500000000000002</v>
      </c>
      <c r="F50">
        <f t="shared" si="1"/>
        <v>2.2222222222222227E-2</v>
      </c>
      <c r="G50">
        <f t="shared" si="2"/>
        <v>0.5</v>
      </c>
    </row>
    <row r="51" spans="4:7" x14ac:dyDescent="0.25">
      <c r="D51" s="1">
        <v>0.49</v>
      </c>
      <c r="E51">
        <f t="shared" si="0"/>
        <v>0.26249999999999996</v>
      </c>
      <c r="F51">
        <f t="shared" si="1"/>
        <v>2.5000000000000022E-2</v>
      </c>
      <c r="G51">
        <f t="shared" si="2"/>
        <v>0.5</v>
      </c>
    </row>
    <row r="52" spans="4:7" x14ac:dyDescent="0.25">
      <c r="D52" s="1">
        <v>0.5</v>
      </c>
      <c r="E52">
        <f t="shared" si="0"/>
        <v>0.25</v>
      </c>
      <c r="F52">
        <f t="shared" si="1"/>
        <v>2.777777777777779E-2</v>
      </c>
      <c r="G52">
        <f t="shared" si="2"/>
        <v>0.5</v>
      </c>
    </row>
    <row r="53" spans="4:7" x14ac:dyDescent="0.25">
      <c r="D53" s="1">
        <v>0.51</v>
      </c>
      <c r="E53">
        <f t="shared" si="0"/>
        <v>0.23750000000000004</v>
      </c>
      <c r="F53">
        <f t="shared" si="1"/>
        <v>3.0555555555555558E-2</v>
      </c>
      <c r="G53">
        <f t="shared" si="2"/>
        <v>0.5</v>
      </c>
    </row>
    <row r="54" spans="4:7" x14ac:dyDescent="0.25">
      <c r="D54" s="1">
        <v>0.52</v>
      </c>
      <c r="E54">
        <f t="shared" si="0"/>
        <v>0.22499999999999998</v>
      </c>
      <c r="F54">
        <f t="shared" si="1"/>
        <v>3.3333333333333354E-2</v>
      </c>
      <c r="G54">
        <f t="shared" si="2"/>
        <v>0.5</v>
      </c>
    </row>
    <row r="55" spans="4:7" x14ac:dyDescent="0.25">
      <c r="D55" s="1">
        <v>0.53</v>
      </c>
      <c r="E55">
        <f t="shared" si="0"/>
        <v>0.21249999999999991</v>
      </c>
      <c r="F55">
        <f t="shared" si="1"/>
        <v>3.6111111111111122E-2</v>
      </c>
      <c r="G55">
        <f t="shared" si="2"/>
        <v>0.5</v>
      </c>
    </row>
    <row r="56" spans="4:7" x14ac:dyDescent="0.25">
      <c r="D56" s="1">
        <v>0.54</v>
      </c>
      <c r="E56">
        <f t="shared" si="0"/>
        <v>0.19999999999999996</v>
      </c>
      <c r="F56">
        <f t="shared" si="1"/>
        <v>3.8888888888888917E-2</v>
      </c>
      <c r="G56">
        <f t="shared" si="2"/>
        <v>0.5</v>
      </c>
    </row>
    <row r="57" spans="4:7" x14ac:dyDescent="0.25">
      <c r="D57" s="1">
        <v>0.55000000000000004</v>
      </c>
      <c r="E57">
        <f t="shared" si="0"/>
        <v>0.1875</v>
      </c>
      <c r="F57">
        <f t="shared" si="1"/>
        <v>4.1666666666666685E-2</v>
      </c>
      <c r="G57">
        <f t="shared" si="2"/>
        <v>0.5</v>
      </c>
    </row>
    <row r="58" spans="4:7" x14ac:dyDescent="0.25">
      <c r="D58" s="1">
        <v>0.56000000000000005</v>
      </c>
      <c r="E58">
        <f t="shared" si="0"/>
        <v>0.17499999999999993</v>
      </c>
      <c r="F58">
        <f t="shared" si="1"/>
        <v>4.4444444444444481E-2</v>
      </c>
      <c r="G58">
        <f t="shared" si="2"/>
        <v>0.5</v>
      </c>
    </row>
    <row r="59" spans="4:7" x14ac:dyDescent="0.25">
      <c r="D59" s="1">
        <v>0.56999999999999995</v>
      </c>
      <c r="E59">
        <f t="shared" si="0"/>
        <v>0.16250000000000009</v>
      </c>
      <c r="F59">
        <f t="shared" si="1"/>
        <v>4.7222222222222221E-2</v>
      </c>
      <c r="G59">
        <f t="shared" si="2"/>
        <v>0.5</v>
      </c>
    </row>
    <row r="60" spans="4:7" x14ac:dyDescent="0.25">
      <c r="D60" s="1">
        <v>0.57999999999999996</v>
      </c>
      <c r="E60">
        <f t="shared" si="0"/>
        <v>0.15000000000000002</v>
      </c>
      <c r="F60">
        <f t="shared" si="1"/>
        <v>4.9999999999999989E-2</v>
      </c>
      <c r="G60">
        <f t="shared" si="2"/>
        <v>0.5</v>
      </c>
    </row>
    <row r="61" spans="4:7" x14ac:dyDescent="0.25">
      <c r="D61" s="1">
        <v>0.59</v>
      </c>
      <c r="E61">
        <f t="shared" si="0"/>
        <v>0.13750000000000007</v>
      </c>
      <c r="F61">
        <f t="shared" si="1"/>
        <v>5.2777777777777785E-2</v>
      </c>
      <c r="G61">
        <f t="shared" si="2"/>
        <v>0.5</v>
      </c>
    </row>
    <row r="62" spans="4:7" x14ac:dyDescent="0.25">
      <c r="D62" s="1">
        <v>0.6</v>
      </c>
      <c r="E62">
        <f t="shared" si="0"/>
        <v>0.125</v>
      </c>
      <c r="F62">
        <f t="shared" si="1"/>
        <v>5.5555555555555552E-2</v>
      </c>
      <c r="G62">
        <f t="shared" si="2"/>
        <v>0.5</v>
      </c>
    </row>
    <row r="63" spans="4:7" x14ac:dyDescent="0.25">
      <c r="D63" s="1">
        <v>0.61</v>
      </c>
      <c r="E63">
        <f t="shared" si="0"/>
        <v>0.11250000000000004</v>
      </c>
      <c r="F63">
        <f t="shared" si="1"/>
        <v>5.8333333333333348E-2</v>
      </c>
      <c r="G63">
        <f t="shared" si="2"/>
        <v>0.5</v>
      </c>
    </row>
    <row r="64" spans="4:7" x14ac:dyDescent="0.25">
      <c r="D64" s="1">
        <v>0.62</v>
      </c>
      <c r="E64">
        <f t="shared" si="0"/>
        <v>9.9999999999999978E-2</v>
      </c>
      <c r="F64">
        <f t="shared" si="1"/>
        <v>6.1111111111111116E-2</v>
      </c>
      <c r="G64">
        <f t="shared" si="2"/>
        <v>0.5</v>
      </c>
    </row>
    <row r="65" spans="4:7" x14ac:dyDescent="0.25">
      <c r="D65" s="1">
        <v>0.63</v>
      </c>
      <c r="E65">
        <f t="shared" si="0"/>
        <v>8.7500000000000022E-2</v>
      </c>
      <c r="F65">
        <f t="shared" si="1"/>
        <v>6.3888888888888912E-2</v>
      </c>
      <c r="G65">
        <f t="shared" si="2"/>
        <v>0.5</v>
      </c>
    </row>
    <row r="66" spans="4:7" x14ac:dyDescent="0.25">
      <c r="D66" s="1">
        <v>0.64</v>
      </c>
      <c r="E66">
        <f t="shared" si="0"/>
        <v>7.4999999999999956E-2</v>
      </c>
      <c r="F66">
        <f t="shared" si="1"/>
        <v>6.666666666666668E-2</v>
      </c>
      <c r="G66">
        <f t="shared" si="2"/>
        <v>0.5</v>
      </c>
    </row>
    <row r="67" spans="4:7" x14ac:dyDescent="0.25">
      <c r="D67" s="1">
        <v>0.65</v>
      </c>
      <c r="E67">
        <f t="shared" ref="E67:E102" si="3">IF(D67&lt;0.3,$B$2, IF(D67&lt;0.7,(($A$2-$B$2)/0.4)*D67-0.75*$A$2+1.75*$B$2,$A$2))</f>
        <v>6.25E-2</v>
      </c>
      <c r="F67">
        <f t="shared" ref="F67:F102" si="4">IF(D67&lt;0.2,(5*$A$2-5*$B$2)*D67+$B$2,IF(D67&lt;0.4,$A$2,(5*$B$2/9-$A$2/0.9)*D67+13*$A$2/9-2*$B$2/9))</f>
        <v>6.9444444444444475E-2</v>
      </c>
      <c r="G67">
        <f t="shared" ref="G67:G102" si="5">IF(D67&lt;0.3, ($B$2-$A$2)*D67*10/3+$A$2, $B$2)</f>
        <v>0.5</v>
      </c>
    </row>
    <row r="68" spans="4:7" x14ac:dyDescent="0.25">
      <c r="D68" s="1">
        <v>0.66</v>
      </c>
      <c r="E68">
        <f t="shared" si="3"/>
        <v>4.9999999999999933E-2</v>
      </c>
      <c r="F68">
        <f t="shared" si="4"/>
        <v>7.2222222222222243E-2</v>
      </c>
      <c r="G68">
        <f t="shared" si="5"/>
        <v>0.5</v>
      </c>
    </row>
    <row r="69" spans="4:7" x14ac:dyDescent="0.25">
      <c r="D69" s="1">
        <v>0.67</v>
      </c>
      <c r="E69">
        <f t="shared" si="3"/>
        <v>3.7499999999999978E-2</v>
      </c>
      <c r="F69">
        <f t="shared" si="4"/>
        <v>7.5000000000000039E-2</v>
      </c>
      <c r="G69">
        <f t="shared" si="5"/>
        <v>0.5</v>
      </c>
    </row>
    <row r="70" spans="4:7" x14ac:dyDescent="0.25">
      <c r="D70" s="1">
        <v>0.68</v>
      </c>
      <c r="E70">
        <f t="shared" si="3"/>
        <v>2.4999999999999911E-2</v>
      </c>
      <c r="F70">
        <f t="shared" si="4"/>
        <v>7.7777777777777807E-2</v>
      </c>
      <c r="G70">
        <f t="shared" si="5"/>
        <v>0.5</v>
      </c>
    </row>
    <row r="71" spans="4:7" x14ac:dyDescent="0.25">
      <c r="D71" s="1">
        <v>0.69</v>
      </c>
      <c r="E71">
        <f t="shared" si="3"/>
        <v>1.2500000000000067E-2</v>
      </c>
      <c r="F71">
        <f t="shared" si="4"/>
        <v>8.0555555555555547E-2</v>
      </c>
      <c r="G71">
        <f t="shared" si="5"/>
        <v>0.5</v>
      </c>
    </row>
    <row r="72" spans="4:7" x14ac:dyDescent="0.25">
      <c r="D72" s="1">
        <v>0.7</v>
      </c>
      <c r="E72">
        <f t="shared" si="3"/>
        <v>0</v>
      </c>
      <c r="F72">
        <f t="shared" si="4"/>
        <v>8.3333333333333343E-2</v>
      </c>
      <c r="G72">
        <f t="shared" si="5"/>
        <v>0.5</v>
      </c>
    </row>
    <row r="73" spans="4:7" x14ac:dyDescent="0.25">
      <c r="D73" s="1">
        <v>0.71</v>
      </c>
      <c r="E73">
        <f t="shared" si="3"/>
        <v>0</v>
      </c>
      <c r="F73">
        <f t="shared" si="4"/>
        <v>8.611111111111111E-2</v>
      </c>
      <c r="G73">
        <f t="shared" si="5"/>
        <v>0.5</v>
      </c>
    </row>
    <row r="74" spans="4:7" x14ac:dyDescent="0.25">
      <c r="D74" s="1">
        <v>0.72</v>
      </c>
      <c r="E74">
        <f t="shared" si="3"/>
        <v>0</v>
      </c>
      <c r="F74">
        <f t="shared" si="4"/>
        <v>8.8888888888888906E-2</v>
      </c>
      <c r="G74">
        <f t="shared" si="5"/>
        <v>0.5</v>
      </c>
    </row>
    <row r="75" spans="4:7" x14ac:dyDescent="0.25">
      <c r="D75" s="1">
        <v>0.73</v>
      </c>
      <c r="E75">
        <f t="shared" si="3"/>
        <v>0</v>
      </c>
      <c r="F75">
        <f t="shared" si="4"/>
        <v>9.1666666666666674E-2</v>
      </c>
      <c r="G75">
        <f t="shared" si="5"/>
        <v>0.5</v>
      </c>
    </row>
    <row r="76" spans="4:7" x14ac:dyDescent="0.25">
      <c r="D76" s="1">
        <v>0.74</v>
      </c>
      <c r="E76">
        <f t="shared" si="3"/>
        <v>0</v>
      </c>
      <c r="F76">
        <f t="shared" si="4"/>
        <v>9.444444444444447E-2</v>
      </c>
      <c r="G76">
        <f t="shared" si="5"/>
        <v>0.5</v>
      </c>
    </row>
    <row r="77" spans="4:7" x14ac:dyDescent="0.25">
      <c r="D77" s="1">
        <v>0.75</v>
      </c>
      <c r="E77">
        <f t="shared" si="3"/>
        <v>0</v>
      </c>
      <c r="F77">
        <f t="shared" si="4"/>
        <v>9.7222222222222238E-2</v>
      </c>
      <c r="G77">
        <f t="shared" si="5"/>
        <v>0.5</v>
      </c>
    </row>
    <row r="78" spans="4:7" x14ac:dyDescent="0.25">
      <c r="D78" s="1">
        <v>0.76</v>
      </c>
      <c r="E78">
        <f t="shared" si="3"/>
        <v>0</v>
      </c>
      <c r="F78">
        <f t="shared" si="4"/>
        <v>0.1</v>
      </c>
      <c r="G78">
        <f t="shared" si="5"/>
        <v>0.5</v>
      </c>
    </row>
    <row r="79" spans="4:7" x14ac:dyDescent="0.25">
      <c r="D79" s="1">
        <v>0.77</v>
      </c>
      <c r="E79">
        <f t="shared" si="3"/>
        <v>0</v>
      </c>
      <c r="F79">
        <f t="shared" si="4"/>
        <v>0.1027777777777778</v>
      </c>
      <c r="G79">
        <f t="shared" si="5"/>
        <v>0.5</v>
      </c>
    </row>
    <row r="80" spans="4:7" x14ac:dyDescent="0.25">
      <c r="D80" s="1">
        <v>0.78</v>
      </c>
      <c r="E80">
        <f t="shared" si="3"/>
        <v>0</v>
      </c>
      <c r="F80">
        <f t="shared" si="4"/>
        <v>0.10555555555555557</v>
      </c>
      <c r="G80">
        <f t="shared" si="5"/>
        <v>0.5</v>
      </c>
    </row>
    <row r="81" spans="4:7" x14ac:dyDescent="0.25">
      <c r="D81" s="1">
        <v>0.79</v>
      </c>
      <c r="E81">
        <f t="shared" si="3"/>
        <v>0</v>
      </c>
      <c r="F81">
        <f t="shared" si="4"/>
        <v>0.10833333333333336</v>
      </c>
      <c r="G81">
        <f t="shared" si="5"/>
        <v>0.5</v>
      </c>
    </row>
    <row r="82" spans="4:7" x14ac:dyDescent="0.25">
      <c r="D82" s="1">
        <v>0.8</v>
      </c>
      <c r="E82">
        <f t="shared" si="3"/>
        <v>0</v>
      </c>
      <c r="F82">
        <f t="shared" si="4"/>
        <v>0.11111111111111113</v>
      </c>
      <c r="G82">
        <f t="shared" si="5"/>
        <v>0.5</v>
      </c>
    </row>
    <row r="83" spans="4:7" x14ac:dyDescent="0.25">
      <c r="D83" s="1">
        <v>0.81</v>
      </c>
      <c r="E83">
        <f t="shared" si="3"/>
        <v>0</v>
      </c>
      <c r="F83">
        <f t="shared" si="4"/>
        <v>0.11388888888888893</v>
      </c>
      <c r="G83">
        <f t="shared" si="5"/>
        <v>0.5</v>
      </c>
    </row>
    <row r="84" spans="4:7" x14ac:dyDescent="0.25">
      <c r="D84" s="1">
        <v>0.82</v>
      </c>
      <c r="E84">
        <f t="shared" si="3"/>
        <v>0</v>
      </c>
      <c r="F84">
        <f t="shared" si="4"/>
        <v>0.11666666666666667</v>
      </c>
      <c r="G84">
        <f t="shared" si="5"/>
        <v>0.5</v>
      </c>
    </row>
    <row r="85" spans="4:7" x14ac:dyDescent="0.25">
      <c r="D85" s="1">
        <v>0.83</v>
      </c>
      <c r="E85">
        <f t="shared" si="3"/>
        <v>0</v>
      </c>
      <c r="F85">
        <f t="shared" si="4"/>
        <v>0.11944444444444444</v>
      </c>
      <c r="G85">
        <f t="shared" si="5"/>
        <v>0.5</v>
      </c>
    </row>
    <row r="86" spans="4:7" x14ac:dyDescent="0.25">
      <c r="D86" s="1">
        <v>0.84</v>
      </c>
      <c r="E86">
        <f t="shared" si="3"/>
        <v>0</v>
      </c>
      <c r="F86">
        <f t="shared" si="4"/>
        <v>0.12222222222222223</v>
      </c>
      <c r="G86">
        <f t="shared" si="5"/>
        <v>0.5</v>
      </c>
    </row>
    <row r="87" spans="4:7" x14ac:dyDescent="0.25">
      <c r="D87" s="1">
        <v>0.85</v>
      </c>
      <c r="E87">
        <f t="shared" si="3"/>
        <v>0</v>
      </c>
      <c r="F87">
        <f t="shared" si="4"/>
        <v>0.125</v>
      </c>
      <c r="G87">
        <f t="shared" si="5"/>
        <v>0.5</v>
      </c>
    </row>
    <row r="88" spans="4:7" x14ac:dyDescent="0.25">
      <c r="D88" s="1">
        <v>0.86</v>
      </c>
      <c r="E88">
        <f t="shared" si="3"/>
        <v>0</v>
      </c>
      <c r="F88">
        <f t="shared" si="4"/>
        <v>0.1277777777777778</v>
      </c>
      <c r="G88">
        <f t="shared" si="5"/>
        <v>0.5</v>
      </c>
    </row>
    <row r="89" spans="4:7" x14ac:dyDescent="0.25">
      <c r="D89" s="1">
        <v>0.87</v>
      </c>
      <c r="E89">
        <f t="shared" si="3"/>
        <v>0</v>
      </c>
      <c r="F89">
        <f t="shared" si="4"/>
        <v>0.13055555555555556</v>
      </c>
      <c r="G89">
        <f t="shared" si="5"/>
        <v>0.5</v>
      </c>
    </row>
    <row r="90" spans="4:7" x14ac:dyDescent="0.25">
      <c r="D90" s="1">
        <v>0.88</v>
      </c>
      <c r="E90">
        <f t="shared" si="3"/>
        <v>0</v>
      </c>
      <c r="F90">
        <f t="shared" si="4"/>
        <v>0.13333333333333336</v>
      </c>
      <c r="G90">
        <f t="shared" si="5"/>
        <v>0.5</v>
      </c>
    </row>
    <row r="91" spans="4:7" x14ac:dyDescent="0.25">
      <c r="D91" s="1">
        <v>0.89</v>
      </c>
      <c r="E91">
        <f t="shared" si="3"/>
        <v>0</v>
      </c>
      <c r="F91">
        <f t="shared" si="4"/>
        <v>0.13611111111111113</v>
      </c>
      <c r="G91">
        <f t="shared" si="5"/>
        <v>0.5</v>
      </c>
    </row>
    <row r="92" spans="4:7" x14ac:dyDescent="0.25">
      <c r="D92" s="1">
        <v>0.9</v>
      </c>
      <c r="E92">
        <f t="shared" si="3"/>
        <v>0</v>
      </c>
      <c r="F92">
        <f t="shared" si="4"/>
        <v>0.1388888888888889</v>
      </c>
      <c r="G92">
        <f t="shared" si="5"/>
        <v>0.5</v>
      </c>
    </row>
    <row r="93" spans="4:7" x14ac:dyDescent="0.25">
      <c r="D93" s="1">
        <v>0.91</v>
      </c>
      <c r="E93">
        <f t="shared" si="3"/>
        <v>0</v>
      </c>
      <c r="F93">
        <f t="shared" si="4"/>
        <v>0.14166666666666672</v>
      </c>
      <c r="G93">
        <f t="shared" si="5"/>
        <v>0.5</v>
      </c>
    </row>
    <row r="94" spans="4:7" x14ac:dyDescent="0.25">
      <c r="D94" s="1">
        <v>0.92</v>
      </c>
      <c r="E94">
        <f t="shared" si="3"/>
        <v>0</v>
      </c>
      <c r="F94">
        <f t="shared" si="4"/>
        <v>0.14444444444444449</v>
      </c>
      <c r="G94">
        <f t="shared" si="5"/>
        <v>0.5</v>
      </c>
    </row>
    <row r="95" spans="4:7" x14ac:dyDescent="0.25">
      <c r="D95" s="1">
        <v>0.93</v>
      </c>
      <c r="E95">
        <f t="shared" si="3"/>
        <v>0</v>
      </c>
      <c r="F95">
        <f t="shared" si="4"/>
        <v>0.14722222222222225</v>
      </c>
      <c r="G95">
        <f t="shared" si="5"/>
        <v>0.5</v>
      </c>
    </row>
    <row r="96" spans="4:7" x14ac:dyDescent="0.25">
      <c r="D96" s="1">
        <v>0.94</v>
      </c>
      <c r="E96">
        <f t="shared" si="3"/>
        <v>0</v>
      </c>
      <c r="F96">
        <f t="shared" si="4"/>
        <v>0.15000000000000002</v>
      </c>
      <c r="G96">
        <f t="shared" si="5"/>
        <v>0.5</v>
      </c>
    </row>
    <row r="97" spans="4:7" x14ac:dyDescent="0.25">
      <c r="D97" s="1">
        <v>0.95</v>
      </c>
      <c r="E97">
        <f t="shared" si="3"/>
        <v>0</v>
      </c>
      <c r="F97">
        <f t="shared" si="4"/>
        <v>0.15277777777777779</v>
      </c>
      <c r="G97">
        <f t="shared" si="5"/>
        <v>0.5</v>
      </c>
    </row>
    <row r="98" spans="4:7" x14ac:dyDescent="0.25">
      <c r="D98" s="1">
        <v>0.96</v>
      </c>
      <c r="E98">
        <f t="shared" si="3"/>
        <v>0</v>
      </c>
      <c r="F98">
        <f t="shared" si="4"/>
        <v>0.15555555555555556</v>
      </c>
      <c r="G98">
        <f t="shared" si="5"/>
        <v>0.5</v>
      </c>
    </row>
    <row r="99" spans="4:7" x14ac:dyDescent="0.25">
      <c r="D99" s="1">
        <v>0.97</v>
      </c>
      <c r="E99">
        <f t="shared" si="3"/>
        <v>0</v>
      </c>
      <c r="F99">
        <f t="shared" si="4"/>
        <v>0.15833333333333333</v>
      </c>
      <c r="G99">
        <f t="shared" si="5"/>
        <v>0.5</v>
      </c>
    </row>
    <row r="100" spans="4:7" x14ac:dyDescent="0.25">
      <c r="D100" s="1">
        <v>0.98</v>
      </c>
      <c r="E100">
        <f t="shared" si="3"/>
        <v>0</v>
      </c>
      <c r="F100">
        <f t="shared" si="4"/>
        <v>0.16111111111111115</v>
      </c>
      <c r="G100">
        <f t="shared" si="5"/>
        <v>0.5</v>
      </c>
    </row>
    <row r="101" spans="4:7" x14ac:dyDescent="0.25">
      <c r="D101" s="1">
        <v>0.99</v>
      </c>
      <c r="E101">
        <f t="shared" si="3"/>
        <v>0</v>
      </c>
      <c r="F101">
        <f t="shared" si="4"/>
        <v>0.16388888888888892</v>
      </c>
      <c r="G101">
        <f t="shared" si="5"/>
        <v>0.5</v>
      </c>
    </row>
    <row r="102" spans="4:7" x14ac:dyDescent="0.25">
      <c r="D102" s="1">
        <v>1</v>
      </c>
      <c r="E102">
        <f t="shared" si="3"/>
        <v>0</v>
      </c>
      <c r="F102">
        <f t="shared" si="4"/>
        <v>0.16666666666666669</v>
      </c>
      <c r="G102">
        <f t="shared" si="5"/>
        <v>0.5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0CB7-18B9-452C-BF54-549EBC860513}">
  <dimension ref="A1:AC102"/>
  <sheetViews>
    <sheetView tabSelected="1" workbookViewId="0">
      <selection activeCell="K23" sqref="K23"/>
    </sheetView>
  </sheetViews>
  <sheetFormatPr defaultRowHeight="15" x14ac:dyDescent="0.25"/>
  <cols>
    <col min="4" max="4" width="9.140625" style="5"/>
  </cols>
  <sheetData>
    <row r="1" spans="1:29" x14ac:dyDescent="0.25">
      <c r="A1" t="s">
        <v>11</v>
      </c>
      <c r="B1" t="s">
        <v>10</v>
      </c>
      <c r="D1" t="s">
        <v>25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29" x14ac:dyDescent="0.25">
      <c r="A2">
        <v>0</v>
      </c>
      <c r="B2">
        <v>0.5</v>
      </c>
      <c r="D2" s="4">
        <v>0</v>
      </c>
      <c r="E2">
        <v>-0.5</v>
      </c>
      <c r="F2">
        <v>-0.5</v>
      </c>
      <c r="G2">
        <v>-0.5</v>
      </c>
      <c r="H2">
        <v>-0.5</v>
      </c>
      <c r="I2">
        <v>-0.5</v>
      </c>
    </row>
    <row r="3" spans="1:29" x14ac:dyDescent="0.25">
      <c r="D3" s="4">
        <v>1</v>
      </c>
      <c r="E3">
        <v>-0.1</v>
      </c>
      <c r="F3">
        <v>-0.1</v>
      </c>
      <c r="G3">
        <v>-0.1</v>
      </c>
      <c r="H3">
        <v>-0.1</v>
      </c>
      <c r="I3">
        <v>-0.1</v>
      </c>
      <c r="X3" t="s">
        <v>25</v>
      </c>
      <c r="Y3" t="s">
        <v>5</v>
      </c>
      <c r="Z3" t="s">
        <v>6</v>
      </c>
      <c r="AA3" t="s">
        <v>7</v>
      </c>
      <c r="AB3" t="s">
        <v>8</v>
      </c>
      <c r="AC3" t="s">
        <v>9</v>
      </c>
    </row>
    <row r="4" spans="1:29" x14ac:dyDescent="0.25">
      <c r="D4" s="4">
        <v>2</v>
      </c>
      <c r="E4">
        <v>0</v>
      </c>
      <c r="F4">
        <v>0</v>
      </c>
      <c r="G4">
        <v>0</v>
      </c>
      <c r="H4">
        <v>0</v>
      </c>
      <c r="I4">
        <v>0</v>
      </c>
      <c r="X4" s="4">
        <v>0</v>
      </c>
      <c r="Y4">
        <f>IF($D4 &lt; 2, $A$2, $B$2)</f>
        <v>0.5</v>
      </c>
      <c r="Z4">
        <f t="shared" ref="Z4:AC4" si="0">IF($D4 &lt; 2, $A$2, $B$2)</f>
        <v>0.5</v>
      </c>
      <c r="AA4">
        <f t="shared" si="0"/>
        <v>0.5</v>
      </c>
      <c r="AB4">
        <f t="shared" si="0"/>
        <v>0.5</v>
      </c>
      <c r="AC4">
        <f t="shared" si="0"/>
        <v>0.5</v>
      </c>
    </row>
    <row r="5" spans="1:29" x14ac:dyDescent="0.25">
      <c r="D5" s="4">
        <v>3</v>
      </c>
      <c r="E5">
        <v>0</v>
      </c>
      <c r="F5">
        <v>0</v>
      </c>
      <c r="G5">
        <v>0</v>
      </c>
      <c r="H5">
        <v>0</v>
      </c>
      <c r="I5">
        <v>0</v>
      </c>
      <c r="X5" s="4">
        <v>1</v>
      </c>
      <c r="Y5">
        <f t="shared" ref="Y5:AC13" si="1">IF($D5 &lt; 2, $A$2, $B$2)</f>
        <v>0.5</v>
      </c>
      <c r="Z5">
        <f t="shared" si="1"/>
        <v>0.5</v>
      </c>
      <c r="AA5">
        <f t="shared" si="1"/>
        <v>0.5</v>
      </c>
      <c r="AB5">
        <f t="shared" si="1"/>
        <v>0.5</v>
      </c>
      <c r="AC5">
        <f t="shared" si="1"/>
        <v>0.5</v>
      </c>
    </row>
    <row r="6" spans="1:29" x14ac:dyDescent="0.25">
      <c r="D6" s="4">
        <v>4</v>
      </c>
      <c r="E6">
        <f t="shared" ref="E6:E25" si="2">IF($D6 &lt; 2, $A$2, $B$2/5)</f>
        <v>0.1</v>
      </c>
      <c r="F6">
        <f t="shared" ref="F6:F25" si="3">IF($D6 &lt; 2, $A$2, $B$2/5)</f>
        <v>0.1</v>
      </c>
      <c r="G6">
        <v>0.1</v>
      </c>
      <c r="H6">
        <f>0.125</f>
        <v>0.125</v>
      </c>
      <c r="I6">
        <v>0.2</v>
      </c>
      <c r="X6" s="4">
        <v>2</v>
      </c>
      <c r="Y6">
        <f>IF($D6 &lt; 2, $A$2, $B$2/5)</f>
        <v>0.1</v>
      </c>
      <c r="Z6">
        <f>IF($D6 &lt; 2, $A$2, $B$2/5)</f>
        <v>0.1</v>
      </c>
      <c r="AA6">
        <v>0.1</v>
      </c>
      <c r="AB6">
        <f>0.1</f>
        <v>0.1</v>
      </c>
      <c r="AC6">
        <v>0.1</v>
      </c>
    </row>
    <row r="7" spans="1:29" x14ac:dyDescent="0.25">
      <c r="D7" s="4">
        <v>5</v>
      </c>
      <c r="E7">
        <f t="shared" si="2"/>
        <v>0.1</v>
      </c>
      <c r="F7">
        <f t="shared" si="3"/>
        <v>0.1</v>
      </c>
      <c r="G7">
        <v>0.1</v>
      </c>
      <c r="H7">
        <f t="shared" ref="H7:H15" si="4">0.125</f>
        <v>0.125</v>
      </c>
      <c r="I7">
        <v>0.2</v>
      </c>
      <c r="X7" s="4">
        <v>3</v>
      </c>
      <c r="Y7">
        <f t="shared" ref="Y7:Z26" si="5">IF($D7 &lt; 2, $A$2, $B$2/5)</f>
        <v>0.1</v>
      </c>
      <c r="Z7">
        <f t="shared" si="5"/>
        <v>0.1</v>
      </c>
      <c r="AA7">
        <v>0.1</v>
      </c>
      <c r="AB7">
        <f t="shared" ref="AB7:AB13" si="6">0.1</f>
        <v>0.1</v>
      </c>
      <c r="AC7">
        <v>0.1</v>
      </c>
    </row>
    <row r="8" spans="1:29" x14ac:dyDescent="0.25">
      <c r="D8" s="4">
        <v>6</v>
      </c>
      <c r="E8">
        <f t="shared" si="2"/>
        <v>0.1</v>
      </c>
      <c r="F8">
        <f t="shared" si="3"/>
        <v>0.1</v>
      </c>
      <c r="G8">
        <v>0.1</v>
      </c>
      <c r="H8">
        <f t="shared" si="4"/>
        <v>0.125</v>
      </c>
      <c r="I8">
        <v>0.2</v>
      </c>
      <c r="X8" s="4">
        <v>4</v>
      </c>
      <c r="Y8">
        <f t="shared" si="5"/>
        <v>0.1</v>
      </c>
      <c r="Z8">
        <f t="shared" si="5"/>
        <v>0.1</v>
      </c>
      <c r="AA8">
        <v>0.1</v>
      </c>
      <c r="AB8">
        <f t="shared" si="6"/>
        <v>0.1</v>
      </c>
      <c r="AC8">
        <v>0.1</v>
      </c>
    </row>
    <row r="9" spans="1:29" x14ac:dyDescent="0.25">
      <c r="D9" s="4">
        <v>7</v>
      </c>
      <c r="E9">
        <f t="shared" si="2"/>
        <v>0.1</v>
      </c>
      <c r="F9">
        <f t="shared" si="3"/>
        <v>0.1</v>
      </c>
      <c r="G9">
        <v>0.1</v>
      </c>
      <c r="H9">
        <f t="shared" si="4"/>
        <v>0.125</v>
      </c>
      <c r="I9">
        <v>0.2</v>
      </c>
      <c r="X9" s="4">
        <v>5</v>
      </c>
      <c r="Y9">
        <f t="shared" si="5"/>
        <v>0.1</v>
      </c>
      <c r="Z9">
        <f t="shared" si="5"/>
        <v>0.1</v>
      </c>
      <c r="AA9">
        <v>0.1</v>
      </c>
      <c r="AB9">
        <f t="shared" si="6"/>
        <v>0.1</v>
      </c>
      <c r="AC9">
        <v>0.1</v>
      </c>
    </row>
    <row r="10" spans="1:29" x14ac:dyDescent="0.25">
      <c r="D10" s="4">
        <v>8</v>
      </c>
      <c r="E10">
        <f t="shared" si="2"/>
        <v>0.1</v>
      </c>
      <c r="F10">
        <f t="shared" si="3"/>
        <v>0.1</v>
      </c>
      <c r="G10">
        <v>0.1</v>
      </c>
      <c r="H10">
        <f t="shared" si="4"/>
        <v>0.125</v>
      </c>
      <c r="I10">
        <v>0.5</v>
      </c>
      <c r="X10" s="4">
        <v>6</v>
      </c>
      <c r="Y10">
        <f t="shared" si="5"/>
        <v>0.1</v>
      </c>
      <c r="Z10">
        <f t="shared" si="5"/>
        <v>0.1</v>
      </c>
      <c r="AA10">
        <v>0.1</v>
      </c>
      <c r="AB10">
        <f t="shared" si="6"/>
        <v>0.1</v>
      </c>
      <c r="AC10">
        <v>0.1</v>
      </c>
    </row>
    <row r="11" spans="1:29" x14ac:dyDescent="0.25">
      <c r="D11" s="4">
        <v>9</v>
      </c>
      <c r="E11">
        <f t="shared" si="2"/>
        <v>0.1</v>
      </c>
      <c r="F11">
        <f t="shared" si="3"/>
        <v>0.1</v>
      </c>
      <c r="G11">
        <v>0.1</v>
      </c>
      <c r="H11">
        <f t="shared" si="4"/>
        <v>0.125</v>
      </c>
      <c r="I11">
        <v>0.5</v>
      </c>
      <c r="X11" s="4">
        <v>7</v>
      </c>
      <c r="Y11">
        <f t="shared" si="5"/>
        <v>0.1</v>
      </c>
      <c r="Z11">
        <f t="shared" si="5"/>
        <v>0.1</v>
      </c>
      <c r="AA11">
        <v>0.1</v>
      </c>
      <c r="AB11">
        <f t="shared" si="6"/>
        <v>0.1</v>
      </c>
      <c r="AC11">
        <f t="shared" si="1"/>
        <v>0.5</v>
      </c>
    </row>
    <row r="12" spans="1:29" x14ac:dyDescent="0.25">
      <c r="D12" s="4">
        <v>10</v>
      </c>
      <c r="E12">
        <f t="shared" si="2"/>
        <v>0.1</v>
      </c>
      <c r="F12">
        <f t="shared" si="3"/>
        <v>0.1</v>
      </c>
      <c r="G12">
        <v>0.1</v>
      </c>
      <c r="H12">
        <f t="shared" si="4"/>
        <v>0.125</v>
      </c>
      <c r="I12">
        <v>0.5</v>
      </c>
      <c r="X12" s="4">
        <v>8</v>
      </c>
      <c r="Y12">
        <f t="shared" si="5"/>
        <v>0.1</v>
      </c>
      <c r="Z12">
        <f t="shared" si="5"/>
        <v>0.1</v>
      </c>
      <c r="AA12">
        <v>0.1</v>
      </c>
      <c r="AB12">
        <f t="shared" si="6"/>
        <v>0.1</v>
      </c>
      <c r="AC12">
        <v>0.5</v>
      </c>
    </row>
    <row r="13" spans="1:29" x14ac:dyDescent="0.25">
      <c r="D13" s="4">
        <v>11</v>
      </c>
      <c r="E13">
        <f t="shared" si="2"/>
        <v>0.1</v>
      </c>
      <c r="F13">
        <f t="shared" si="3"/>
        <v>0.1</v>
      </c>
      <c r="G13">
        <v>0.1</v>
      </c>
      <c r="H13">
        <f t="shared" si="4"/>
        <v>0.125</v>
      </c>
      <c r="I13">
        <v>0.5</v>
      </c>
      <c r="X13" s="4">
        <v>9</v>
      </c>
      <c r="Y13">
        <f t="shared" si="5"/>
        <v>0.1</v>
      </c>
      <c r="Z13">
        <f t="shared" si="5"/>
        <v>0.1</v>
      </c>
      <c r="AA13">
        <v>0.1</v>
      </c>
      <c r="AB13">
        <f t="shared" si="6"/>
        <v>0.1</v>
      </c>
      <c r="AC13">
        <f t="shared" si="1"/>
        <v>0.5</v>
      </c>
    </row>
    <row r="14" spans="1:29" x14ac:dyDescent="0.25">
      <c r="D14" s="4">
        <v>12</v>
      </c>
      <c r="E14">
        <f t="shared" si="2"/>
        <v>0.1</v>
      </c>
      <c r="F14">
        <f t="shared" si="3"/>
        <v>0.1</v>
      </c>
      <c r="G14">
        <v>0.1</v>
      </c>
      <c r="H14">
        <v>0.5</v>
      </c>
      <c r="I14">
        <v>0.5</v>
      </c>
      <c r="X14" s="4">
        <v>10</v>
      </c>
      <c r="Y14">
        <f t="shared" si="5"/>
        <v>0.1</v>
      </c>
      <c r="Z14">
        <f t="shared" si="5"/>
        <v>0.1</v>
      </c>
      <c r="AA14">
        <v>0.1</v>
      </c>
      <c r="AB14">
        <v>0.1</v>
      </c>
      <c r="AC14">
        <v>0.5</v>
      </c>
    </row>
    <row r="15" spans="1:29" x14ac:dyDescent="0.25">
      <c r="D15" s="4">
        <v>13</v>
      </c>
      <c r="E15">
        <f t="shared" si="2"/>
        <v>0.1</v>
      </c>
      <c r="F15">
        <f t="shared" si="3"/>
        <v>0.1</v>
      </c>
      <c r="G15">
        <v>0.1</v>
      </c>
      <c r="H15">
        <v>0.5</v>
      </c>
      <c r="I15">
        <v>0.5</v>
      </c>
      <c r="X15" s="4">
        <v>11</v>
      </c>
      <c r="Y15">
        <f t="shared" si="5"/>
        <v>0.1</v>
      </c>
      <c r="Z15">
        <f t="shared" si="5"/>
        <v>0.1</v>
      </c>
      <c r="AA15">
        <v>0.1</v>
      </c>
      <c r="AB15">
        <v>0.5</v>
      </c>
      <c r="AC15">
        <v>1</v>
      </c>
    </row>
    <row r="16" spans="1:29" x14ac:dyDescent="0.25">
      <c r="D16" s="4">
        <v>14</v>
      </c>
      <c r="E16">
        <f t="shared" si="2"/>
        <v>0.1</v>
      </c>
      <c r="F16">
        <f t="shared" si="3"/>
        <v>0.1</v>
      </c>
      <c r="G16">
        <v>0.1</v>
      </c>
      <c r="H16">
        <v>0.5</v>
      </c>
      <c r="I16">
        <v>0.5</v>
      </c>
      <c r="X16" s="4">
        <v>12</v>
      </c>
      <c r="Y16">
        <f t="shared" si="5"/>
        <v>0.1</v>
      </c>
      <c r="Z16">
        <f t="shared" si="5"/>
        <v>0.1</v>
      </c>
      <c r="AA16">
        <v>0.1</v>
      </c>
      <c r="AB16">
        <v>0.5</v>
      </c>
      <c r="AC16">
        <v>1</v>
      </c>
    </row>
    <row r="17" spans="4:29" x14ac:dyDescent="0.25">
      <c r="D17" s="4">
        <v>15</v>
      </c>
      <c r="E17">
        <f t="shared" si="2"/>
        <v>0.1</v>
      </c>
      <c r="F17">
        <f t="shared" si="3"/>
        <v>0.1</v>
      </c>
      <c r="G17">
        <v>0.1</v>
      </c>
      <c r="H17">
        <v>0.5</v>
      </c>
      <c r="I17">
        <v>0.5</v>
      </c>
      <c r="X17" s="4">
        <v>13</v>
      </c>
      <c r="Y17">
        <f t="shared" si="5"/>
        <v>0.1</v>
      </c>
      <c r="Z17">
        <f t="shared" si="5"/>
        <v>0.1</v>
      </c>
      <c r="AA17">
        <v>0.1</v>
      </c>
      <c r="AB17">
        <v>0.5</v>
      </c>
      <c r="AC17">
        <v>1</v>
      </c>
    </row>
    <row r="18" spans="4:29" x14ac:dyDescent="0.25">
      <c r="D18" s="4">
        <v>16</v>
      </c>
      <c r="E18">
        <f t="shared" si="2"/>
        <v>0.1</v>
      </c>
      <c r="F18">
        <f t="shared" si="3"/>
        <v>0.1</v>
      </c>
      <c r="G18">
        <v>0.1</v>
      </c>
      <c r="H18">
        <v>0.5</v>
      </c>
      <c r="I18">
        <v>0.5</v>
      </c>
      <c r="X18" s="4">
        <v>14</v>
      </c>
      <c r="Y18">
        <f t="shared" si="5"/>
        <v>0.1</v>
      </c>
      <c r="Z18">
        <f t="shared" si="5"/>
        <v>0.1</v>
      </c>
      <c r="AA18">
        <v>0.1</v>
      </c>
      <c r="AB18">
        <v>0.5</v>
      </c>
      <c r="AC18">
        <v>1</v>
      </c>
    </row>
    <row r="19" spans="4:29" x14ac:dyDescent="0.25">
      <c r="D19" s="4">
        <v>17</v>
      </c>
      <c r="E19">
        <f t="shared" si="2"/>
        <v>0.1</v>
      </c>
      <c r="F19">
        <f t="shared" si="3"/>
        <v>0.1</v>
      </c>
      <c r="G19">
        <v>0.1</v>
      </c>
      <c r="H19">
        <v>0.5</v>
      </c>
      <c r="I19">
        <v>0.5</v>
      </c>
      <c r="X19" s="4">
        <v>15</v>
      </c>
      <c r="Y19">
        <f t="shared" si="5"/>
        <v>0.1</v>
      </c>
      <c r="Z19">
        <f t="shared" si="5"/>
        <v>0.1</v>
      </c>
      <c r="AA19">
        <v>0.5</v>
      </c>
      <c r="AB19">
        <v>1</v>
      </c>
      <c r="AC19">
        <v>1</v>
      </c>
    </row>
    <row r="20" spans="4:29" x14ac:dyDescent="0.25">
      <c r="D20" s="4">
        <v>18</v>
      </c>
      <c r="E20">
        <f t="shared" si="2"/>
        <v>0.1</v>
      </c>
      <c r="F20">
        <f t="shared" si="3"/>
        <v>0.1</v>
      </c>
      <c r="G20">
        <v>0.1</v>
      </c>
      <c r="H20">
        <v>0.5</v>
      </c>
      <c r="I20">
        <v>0.5</v>
      </c>
      <c r="X20" s="4">
        <v>16</v>
      </c>
      <c r="Y20">
        <f t="shared" si="5"/>
        <v>0.1</v>
      </c>
      <c r="Z20">
        <f t="shared" si="5"/>
        <v>0.1</v>
      </c>
      <c r="AA20">
        <v>0.5</v>
      </c>
      <c r="AB20">
        <v>1</v>
      </c>
      <c r="AC20">
        <v>1</v>
      </c>
    </row>
    <row r="21" spans="4:29" x14ac:dyDescent="0.25">
      <c r="D21" s="4">
        <v>19</v>
      </c>
      <c r="E21">
        <f t="shared" si="2"/>
        <v>0.1</v>
      </c>
      <c r="F21">
        <f t="shared" si="3"/>
        <v>0.1</v>
      </c>
      <c r="G21">
        <v>0.5</v>
      </c>
      <c r="H21">
        <v>0.5</v>
      </c>
      <c r="I21">
        <v>0.5</v>
      </c>
      <c r="X21" s="4">
        <v>17</v>
      </c>
      <c r="Y21">
        <f t="shared" si="5"/>
        <v>0.1</v>
      </c>
      <c r="Z21">
        <f t="shared" si="5"/>
        <v>0.1</v>
      </c>
      <c r="AA21">
        <v>0.5</v>
      </c>
      <c r="AB21">
        <v>1</v>
      </c>
      <c r="AC21">
        <v>1</v>
      </c>
    </row>
    <row r="22" spans="4:29" x14ac:dyDescent="0.25">
      <c r="D22" s="4">
        <v>20</v>
      </c>
      <c r="E22">
        <f t="shared" si="2"/>
        <v>0.1</v>
      </c>
      <c r="F22">
        <f t="shared" si="3"/>
        <v>0.1</v>
      </c>
      <c r="G22">
        <v>0.5</v>
      </c>
      <c r="H22">
        <v>0.5</v>
      </c>
      <c r="I22">
        <v>0.5</v>
      </c>
      <c r="X22" s="4">
        <v>18</v>
      </c>
      <c r="Y22">
        <f t="shared" si="5"/>
        <v>0.1</v>
      </c>
      <c r="Z22">
        <f t="shared" si="5"/>
        <v>0.1</v>
      </c>
      <c r="AA22">
        <v>0.5</v>
      </c>
      <c r="AB22">
        <v>1</v>
      </c>
      <c r="AC22">
        <v>1</v>
      </c>
    </row>
    <row r="23" spans="4:29" x14ac:dyDescent="0.25">
      <c r="D23" s="4">
        <v>21</v>
      </c>
      <c r="E23">
        <f t="shared" si="2"/>
        <v>0.1</v>
      </c>
      <c r="F23">
        <f t="shared" si="3"/>
        <v>0.1</v>
      </c>
      <c r="G23">
        <v>0.5</v>
      </c>
      <c r="H23">
        <v>0.5</v>
      </c>
      <c r="I23">
        <v>0.5</v>
      </c>
      <c r="X23" s="4">
        <v>19</v>
      </c>
      <c r="Y23">
        <f t="shared" si="5"/>
        <v>0.1</v>
      </c>
      <c r="Z23">
        <f t="shared" si="5"/>
        <v>0.1</v>
      </c>
      <c r="AA23">
        <v>1</v>
      </c>
      <c r="AB23">
        <v>1</v>
      </c>
      <c r="AC23">
        <v>1</v>
      </c>
    </row>
    <row r="24" spans="4:29" x14ac:dyDescent="0.25">
      <c r="D24" s="4">
        <v>22</v>
      </c>
      <c r="E24">
        <f t="shared" si="2"/>
        <v>0.1</v>
      </c>
      <c r="F24">
        <f t="shared" si="3"/>
        <v>0.1</v>
      </c>
      <c r="G24">
        <v>0.5</v>
      </c>
      <c r="H24">
        <v>0.5</v>
      </c>
      <c r="I24">
        <v>0.5</v>
      </c>
      <c r="X24" s="4">
        <v>20</v>
      </c>
      <c r="Y24">
        <f t="shared" si="5"/>
        <v>0.1</v>
      </c>
      <c r="Z24">
        <f t="shared" si="5"/>
        <v>0.1</v>
      </c>
      <c r="AA24">
        <v>1</v>
      </c>
      <c r="AB24">
        <v>1</v>
      </c>
      <c r="AC24">
        <v>1</v>
      </c>
    </row>
    <row r="25" spans="4:29" x14ac:dyDescent="0.25">
      <c r="D25" s="4">
        <v>23</v>
      </c>
      <c r="E25">
        <f t="shared" si="2"/>
        <v>0.1</v>
      </c>
      <c r="F25">
        <f t="shared" si="3"/>
        <v>0.1</v>
      </c>
      <c r="G25">
        <v>0.5</v>
      </c>
      <c r="H25">
        <v>0.5</v>
      </c>
      <c r="I25">
        <v>0.5</v>
      </c>
      <c r="X25" s="4">
        <v>21</v>
      </c>
      <c r="Y25">
        <f t="shared" si="5"/>
        <v>0.1</v>
      </c>
      <c r="Z25">
        <f t="shared" si="5"/>
        <v>0.1</v>
      </c>
      <c r="AA25">
        <v>1</v>
      </c>
      <c r="AB25">
        <v>1</v>
      </c>
      <c r="AC25">
        <v>1</v>
      </c>
    </row>
    <row r="26" spans="4:29" x14ac:dyDescent="0.25">
      <c r="D26" s="4"/>
      <c r="X26" s="4">
        <v>22</v>
      </c>
      <c r="Y26">
        <f t="shared" si="5"/>
        <v>0</v>
      </c>
      <c r="Z26">
        <f t="shared" si="5"/>
        <v>0</v>
      </c>
      <c r="AA26">
        <v>1</v>
      </c>
      <c r="AB26">
        <v>1</v>
      </c>
      <c r="AC26">
        <v>1</v>
      </c>
    </row>
    <row r="27" spans="4:29" x14ac:dyDescent="0.25">
      <c r="D27" s="4"/>
    </row>
    <row r="28" spans="4:29" x14ac:dyDescent="0.25">
      <c r="D28" s="4"/>
    </row>
    <row r="29" spans="4:29" x14ac:dyDescent="0.25">
      <c r="D29" s="4"/>
    </row>
    <row r="30" spans="4:29" x14ac:dyDescent="0.25">
      <c r="D30" s="4"/>
    </row>
    <row r="31" spans="4:29" x14ac:dyDescent="0.25">
      <c r="D31" s="4"/>
    </row>
    <row r="32" spans="4:29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A9F5CF-5AED-4F49-883F-E51303B859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Speed + Strategies</vt:lpstr>
      <vt:lpstr>Grip</vt:lpstr>
      <vt:lpstr>Rain Wear</vt:lpstr>
      <vt:lpstr>Lap Wear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Pinto</dc:creator>
  <cp:lastModifiedBy>Ricardo Pinto</cp:lastModifiedBy>
  <dcterms:created xsi:type="dcterms:W3CDTF">2024-08-07T04:21:20Z</dcterms:created>
  <dcterms:modified xsi:type="dcterms:W3CDTF">2024-09-01T14:06:51Z</dcterms:modified>
</cp:coreProperties>
</file>