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 tabRatio="838"/>
  </bookViews>
  <sheets>
    <sheet name="To Do!!!" sheetId="10" r:id="rId1"/>
    <sheet name="Sys setup" sheetId="13" r:id="rId2"/>
    <sheet name="Pin Layout" sheetId="1" r:id="rId3"/>
    <sheet name="Light sensor #1" sheetId="15" r:id="rId4"/>
    <sheet name="Light sensor #2" sheetId="16" r:id="rId5"/>
    <sheet name="SW layout" sheetId="11" r:id="rId6"/>
    <sheet name="Timer Reload Value" sheetId="8" r:id="rId7"/>
    <sheet name="Motor calc" sheetId="9" r:id="rId8"/>
    <sheet name="LCD text test" sheetId="7" r:id="rId9"/>
    <sheet name="Images Hex Gen" sheetId="5" r:id="rId10"/>
    <sheet name="Wellcome IMG WIP" sheetId="6" r:id="rId11"/>
    <sheet name="Font and symbol Hex Gen" sheetId="12" r:id="rId12"/>
  </sheets>
  <definedNames>
    <definedName name="R_1" localSheetId="4">'Light sensor #2'!$D$1</definedName>
    <definedName name="R_1">'Light sensor #1'!$D$1</definedName>
    <definedName name="R_2" localSheetId="4">'Light sensor #2'!$D$2</definedName>
    <definedName name="R_2">'Light sensor #1'!$D$2</definedName>
    <definedName name="R_3" localSheetId="4">'Light sensor #2'!$D$3</definedName>
    <definedName name="R_3">'Light sensor #1'!$D$3</definedName>
    <definedName name="R_4" localSheetId="4">'Light sensor #2'!$D$4</definedName>
    <definedName name="R_4">'Light sensor #1'!$D$4</definedName>
    <definedName name="V_in" localSheetId="4">'Light sensor #2'!$B$5</definedName>
    <definedName name="V_in">'Light sensor #1'!$B$5</definedName>
  </definedNames>
  <calcPr calcId="152511"/>
</workbook>
</file>

<file path=xl/calcChain.xml><?xml version="1.0" encoding="utf-8"?>
<calcChain xmlns="http://schemas.openxmlformats.org/spreadsheetml/2006/main">
  <c r="I6" i="16" l="1"/>
  <c r="D4" i="16"/>
  <c r="M5" i="16" s="1"/>
  <c r="D3" i="16"/>
  <c r="L4" i="16" s="1"/>
  <c r="D2" i="16"/>
  <c r="D1" i="16"/>
  <c r="I6" i="15"/>
  <c r="N4" i="16" l="1"/>
  <c r="N8" i="16"/>
  <c r="N11" i="16"/>
  <c r="N7" i="16"/>
  <c r="N10" i="16"/>
  <c r="N6" i="16"/>
  <c r="N9" i="16"/>
  <c r="N5" i="16"/>
  <c r="O4" i="16"/>
  <c r="O5" i="16"/>
  <c r="O10" i="16"/>
  <c r="O7" i="16"/>
  <c r="O11" i="16"/>
  <c r="O9" i="16"/>
  <c r="O6" i="16"/>
  <c r="O8" i="16"/>
  <c r="M4" i="16"/>
  <c r="M11" i="16"/>
  <c r="M8" i="16"/>
  <c r="M7" i="16"/>
  <c r="M10" i="16"/>
  <c r="M6" i="16"/>
  <c r="M9" i="16"/>
  <c r="L11" i="16"/>
  <c r="L7" i="16"/>
  <c r="L10" i="16"/>
  <c r="L6" i="16"/>
  <c r="L9" i="16"/>
  <c r="L5" i="16"/>
  <c r="L8" i="16"/>
  <c r="B7" i="16"/>
  <c r="D4" i="15" l="1"/>
  <c r="D3" i="15"/>
  <c r="D2" i="15"/>
  <c r="D1" i="15"/>
  <c r="B7" i="15" l="1"/>
  <c r="M5" i="15"/>
  <c r="M9" i="15"/>
  <c r="L5" i="15"/>
  <c r="L9" i="15"/>
  <c r="M6" i="15"/>
  <c r="M10" i="15"/>
  <c r="L6" i="15"/>
  <c r="L10" i="15"/>
  <c r="M7" i="15"/>
  <c r="M11" i="15"/>
  <c r="L7" i="15"/>
  <c r="L11" i="15"/>
  <c r="M8" i="15"/>
  <c r="M4" i="15"/>
  <c r="L8" i="15"/>
  <c r="L4" i="15"/>
  <c r="CH2" i="6" l="1"/>
  <c r="CF55" i="6"/>
  <c r="CE55" i="6"/>
  <c r="CD55" i="6"/>
  <c r="CC55" i="6"/>
  <c r="CB55" i="6"/>
  <c r="CA55" i="6"/>
  <c r="BZ55" i="6"/>
  <c r="BY55" i="6"/>
  <c r="BX55" i="6"/>
  <c r="BW55" i="6"/>
  <c r="BV55" i="6"/>
  <c r="BU55" i="6"/>
  <c r="BT55" i="6"/>
  <c r="BS55" i="6"/>
  <c r="BR55" i="6"/>
  <c r="BQ55" i="6"/>
  <c r="BP55" i="6"/>
  <c r="BO55" i="6"/>
  <c r="BN55" i="6"/>
  <c r="BM55" i="6"/>
  <c r="BL55" i="6"/>
  <c r="BK55" i="6"/>
  <c r="BJ55" i="6"/>
  <c r="BI55" i="6"/>
  <c r="BH55" i="6"/>
  <c r="BG55" i="6"/>
  <c r="BF55" i="6"/>
  <c r="BE55" i="6"/>
  <c r="BD55" i="6"/>
  <c r="BC55" i="6"/>
  <c r="BB55" i="6"/>
  <c r="BA55" i="6"/>
  <c r="AZ55" i="6"/>
  <c r="AY55" i="6"/>
  <c r="AX55" i="6"/>
  <c r="AW55" i="6"/>
  <c r="AV55" i="6"/>
  <c r="AU55" i="6"/>
  <c r="AT55" i="6"/>
  <c r="AS55" i="6"/>
  <c r="AR55" i="6"/>
  <c r="AQ55" i="6"/>
  <c r="AP55" i="6"/>
  <c r="AO55" i="6"/>
  <c r="AN55" i="6"/>
  <c r="AM55" i="6"/>
  <c r="AL55" i="6"/>
  <c r="AK55" i="6"/>
  <c r="AJ55" i="6"/>
  <c r="AI55" i="6"/>
  <c r="AH55" i="6"/>
  <c r="AG55" i="6"/>
  <c r="AF55" i="6"/>
  <c r="AE55" i="6"/>
  <c r="AD55" i="6"/>
  <c r="AC55" i="6"/>
  <c r="AB55" i="6"/>
  <c r="AA55" i="6"/>
  <c r="Z55" i="6"/>
  <c r="Y55" i="6"/>
  <c r="X55" i="6"/>
  <c r="W55" i="6"/>
  <c r="V55" i="6"/>
  <c r="U55" i="6"/>
  <c r="T55" i="6"/>
  <c r="S55" i="6"/>
  <c r="R55" i="6"/>
  <c r="Q55" i="6"/>
  <c r="P55" i="6"/>
  <c r="O55" i="6"/>
  <c r="N55" i="6"/>
  <c r="M55" i="6"/>
  <c r="L55" i="6"/>
  <c r="K55" i="6"/>
  <c r="J55" i="6"/>
  <c r="I55" i="6"/>
  <c r="H55" i="6"/>
  <c r="G55" i="6"/>
  <c r="F55" i="6"/>
  <c r="E55" i="6"/>
  <c r="D55" i="6"/>
  <c r="C55" i="6"/>
  <c r="B55" i="6"/>
  <c r="CF54" i="6"/>
  <c r="CE54" i="6"/>
  <c r="CD54" i="6"/>
  <c r="CC54" i="6"/>
  <c r="CB54" i="6"/>
  <c r="CA54" i="6"/>
  <c r="BZ54" i="6"/>
  <c r="BY54" i="6"/>
  <c r="BX54" i="6"/>
  <c r="BW54" i="6"/>
  <c r="BV54" i="6"/>
  <c r="BU54" i="6"/>
  <c r="BT54" i="6"/>
  <c r="BS54" i="6"/>
  <c r="BR54" i="6"/>
  <c r="BQ54" i="6"/>
  <c r="BP54" i="6"/>
  <c r="BO54" i="6"/>
  <c r="BN54" i="6"/>
  <c r="BM54" i="6"/>
  <c r="BL54" i="6"/>
  <c r="BK54" i="6"/>
  <c r="BJ54" i="6"/>
  <c r="BI54" i="6"/>
  <c r="BH54" i="6"/>
  <c r="BG54" i="6"/>
  <c r="BF54" i="6"/>
  <c r="BE54" i="6"/>
  <c r="BD54" i="6"/>
  <c r="BC54" i="6"/>
  <c r="BB54" i="6"/>
  <c r="BA54" i="6"/>
  <c r="AZ54" i="6"/>
  <c r="AY54" i="6"/>
  <c r="AX54" i="6"/>
  <c r="AW54" i="6"/>
  <c r="AV54" i="6"/>
  <c r="AU54" i="6"/>
  <c r="AT54" i="6"/>
  <c r="AS54" i="6"/>
  <c r="AR54" i="6"/>
  <c r="AQ54" i="6"/>
  <c r="AP54" i="6"/>
  <c r="AO54" i="6"/>
  <c r="AN54" i="6"/>
  <c r="AM54" i="6"/>
  <c r="AL54" i="6"/>
  <c r="AK54" i="6"/>
  <c r="AJ54" i="6"/>
  <c r="AI54" i="6"/>
  <c r="AH54" i="6"/>
  <c r="AG54" i="6"/>
  <c r="AF54" i="6"/>
  <c r="AE54" i="6"/>
  <c r="AD54" i="6"/>
  <c r="AC54" i="6"/>
  <c r="AB54" i="6"/>
  <c r="AA54" i="6"/>
  <c r="Z54" i="6"/>
  <c r="Y54" i="6"/>
  <c r="X54" i="6"/>
  <c r="W54" i="6"/>
  <c r="V54" i="6"/>
  <c r="U54" i="6"/>
  <c r="T54" i="6"/>
  <c r="S54" i="6"/>
  <c r="R54" i="6"/>
  <c r="Q54" i="6"/>
  <c r="P54" i="6"/>
  <c r="O54" i="6"/>
  <c r="N54" i="6"/>
  <c r="M54" i="6"/>
  <c r="L54" i="6"/>
  <c r="K54" i="6"/>
  <c r="J54" i="6"/>
  <c r="I54" i="6"/>
  <c r="H54" i="6"/>
  <c r="G54" i="6"/>
  <c r="F54" i="6"/>
  <c r="E54" i="6"/>
  <c r="D54" i="6"/>
  <c r="C54" i="6"/>
  <c r="B54" i="6"/>
  <c r="CF53" i="6"/>
  <c r="CE53" i="6"/>
  <c r="CD53" i="6"/>
  <c r="CC53" i="6"/>
  <c r="CB53" i="6"/>
  <c r="CA53" i="6"/>
  <c r="BZ53" i="6"/>
  <c r="BY53" i="6"/>
  <c r="BX53" i="6"/>
  <c r="BW53" i="6"/>
  <c r="BV53" i="6"/>
  <c r="BU53" i="6"/>
  <c r="BT53" i="6"/>
  <c r="BS53" i="6"/>
  <c r="BR53" i="6"/>
  <c r="BQ53" i="6"/>
  <c r="BP53" i="6"/>
  <c r="BO53" i="6"/>
  <c r="BN53" i="6"/>
  <c r="BM53" i="6"/>
  <c r="BL53" i="6"/>
  <c r="BK53" i="6"/>
  <c r="BJ53" i="6"/>
  <c r="BI53" i="6"/>
  <c r="BH53" i="6"/>
  <c r="BG53" i="6"/>
  <c r="BF53" i="6"/>
  <c r="BE53" i="6"/>
  <c r="BD53" i="6"/>
  <c r="BC53" i="6"/>
  <c r="BB53" i="6"/>
  <c r="BA53" i="6"/>
  <c r="AZ53" i="6"/>
  <c r="AY53" i="6"/>
  <c r="AX53" i="6"/>
  <c r="AW53" i="6"/>
  <c r="AV53" i="6"/>
  <c r="AU53" i="6"/>
  <c r="AT53" i="6"/>
  <c r="AS53" i="6"/>
  <c r="AR53" i="6"/>
  <c r="AQ53" i="6"/>
  <c r="AP53" i="6"/>
  <c r="AO53" i="6"/>
  <c r="AN53" i="6"/>
  <c r="AM53" i="6"/>
  <c r="AL53" i="6"/>
  <c r="AK53" i="6"/>
  <c r="AJ53" i="6"/>
  <c r="AI53" i="6"/>
  <c r="AH53" i="6"/>
  <c r="AG53" i="6"/>
  <c r="AF53" i="6"/>
  <c r="AE53" i="6"/>
  <c r="AD53" i="6"/>
  <c r="AC53" i="6"/>
  <c r="AB53" i="6"/>
  <c r="AA53" i="6"/>
  <c r="Z53" i="6"/>
  <c r="Y53" i="6"/>
  <c r="X53" i="6"/>
  <c r="W53" i="6"/>
  <c r="V53" i="6"/>
  <c r="U53" i="6"/>
  <c r="T53" i="6"/>
  <c r="S53" i="6"/>
  <c r="R53" i="6"/>
  <c r="Q53" i="6"/>
  <c r="P53" i="6"/>
  <c r="O53" i="6"/>
  <c r="N53" i="6"/>
  <c r="M53" i="6"/>
  <c r="L53" i="6"/>
  <c r="K53" i="6"/>
  <c r="J53" i="6"/>
  <c r="I53" i="6"/>
  <c r="H53" i="6"/>
  <c r="G53" i="6"/>
  <c r="F53" i="6"/>
  <c r="E53" i="6"/>
  <c r="D53" i="6"/>
  <c r="C53" i="6"/>
  <c r="B53" i="6"/>
  <c r="CF52" i="6"/>
  <c r="CE52" i="6"/>
  <c r="CD52" i="6"/>
  <c r="CC52" i="6"/>
  <c r="CB52" i="6"/>
  <c r="CA52" i="6"/>
  <c r="BZ52" i="6"/>
  <c r="BY52" i="6"/>
  <c r="BX52" i="6"/>
  <c r="BW52" i="6"/>
  <c r="BV52" i="6"/>
  <c r="BU52" i="6"/>
  <c r="BT52" i="6"/>
  <c r="BS52" i="6"/>
  <c r="BR52" i="6"/>
  <c r="BQ52" i="6"/>
  <c r="BP52" i="6"/>
  <c r="BO52" i="6"/>
  <c r="BN52" i="6"/>
  <c r="BM52" i="6"/>
  <c r="BL52" i="6"/>
  <c r="BK52" i="6"/>
  <c r="BJ52" i="6"/>
  <c r="BI52" i="6"/>
  <c r="BH52" i="6"/>
  <c r="BG52" i="6"/>
  <c r="BF52" i="6"/>
  <c r="BE52" i="6"/>
  <c r="BD52" i="6"/>
  <c r="BC52" i="6"/>
  <c r="BB52" i="6"/>
  <c r="BA52" i="6"/>
  <c r="AZ52" i="6"/>
  <c r="AY52" i="6"/>
  <c r="AX52" i="6"/>
  <c r="AW52" i="6"/>
  <c r="AV52" i="6"/>
  <c r="AU52" i="6"/>
  <c r="AT52" i="6"/>
  <c r="AS52" i="6"/>
  <c r="AR52" i="6"/>
  <c r="AQ52" i="6"/>
  <c r="AP52" i="6"/>
  <c r="AO52" i="6"/>
  <c r="AN52" i="6"/>
  <c r="AM52" i="6"/>
  <c r="AL52" i="6"/>
  <c r="AK52" i="6"/>
  <c r="AJ52" i="6"/>
  <c r="AI52" i="6"/>
  <c r="AH52" i="6"/>
  <c r="AG52" i="6"/>
  <c r="AF52" i="6"/>
  <c r="AE52" i="6"/>
  <c r="AD52" i="6"/>
  <c r="AC52" i="6"/>
  <c r="AB52" i="6"/>
  <c r="AA52" i="6"/>
  <c r="Z52" i="6"/>
  <c r="Y52" i="6"/>
  <c r="X52" i="6"/>
  <c r="W52" i="6"/>
  <c r="V52" i="6"/>
  <c r="U52" i="6"/>
  <c r="T52" i="6"/>
  <c r="S52" i="6"/>
  <c r="R52" i="6"/>
  <c r="Q52" i="6"/>
  <c r="P52" i="6"/>
  <c r="O52" i="6"/>
  <c r="N52" i="6"/>
  <c r="M52" i="6"/>
  <c r="L52" i="6"/>
  <c r="K52" i="6"/>
  <c r="J52" i="6"/>
  <c r="I52" i="6"/>
  <c r="H52" i="6"/>
  <c r="G52" i="6"/>
  <c r="F52" i="6"/>
  <c r="E52" i="6"/>
  <c r="D52" i="6"/>
  <c r="C52" i="6"/>
  <c r="B52" i="6"/>
  <c r="CF51" i="6"/>
  <c r="CE51" i="6"/>
  <c r="CD51" i="6"/>
  <c r="CC51" i="6"/>
  <c r="CB51" i="6"/>
  <c r="CA51" i="6"/>
  <c r="BZ51" i="6"/>
  <c r="BY51" i="6"/>
  <c r="BX51" i="6"/>
  <c r="BW51" i="6"/>
  <c r="BV51" i="6"/>
  <c r="BU51" i="6"/>
  <c r="BT51" i="6"/>
  <c r="BS51" i="6"/>
  <c r="BR51" i="6"/>
  <c r="BQ51" i="6"/>
  <c r="BP51" i="6"/>
  <c r="BO51" i="6"/>
  <c r="BN51" i="6"/>
  <c r="BM51" i="6"/>
  <c r="BL51" i="6"/>
  <c r="BK51" i="6"/>
  <c r="BJ51" i="6"/>
  <c r="BI51" i="6"/>
  <c r="BH51" i="6"/>
  <c r="BG51" i="6"/>
  <c r="BF51" i="6"/>
  <c r="BE51" i="6"/>
  <c r="BD51" i="6"/>
  <c r="BC51" i="6"/>
  <c r="BB51" i="6"/>
  <c r="BA51" i="6"/>
  <c r="AZ51" i="6"/>
  <c r="AY51" i="6"/>
  <c r="AX51" i="6"/>
  <c r="AW51" i="6"/>
  <c r="AV51" i="6"/>
  <c r="AU51" i="6"/>
  <c r="AT51" i="6"/>
  <c r="AS51" i="6"/>
  <c r="AR51" i="6"/>
  <c r="AQ51" i="6"/>
  <c r="AP51" i="6"/>
  <c r="AO51" i="6"/>
  <c r="AN51" i="6"/>
  <c r="AM51" i="6"/>
  <c r="AL51" i="6"/>
  <c r="AK51" i="6"/>
  <c r="AJ51" i="6"/>
  <c r="AI51" i="6"/>
  <c r="AH51" i="6"/>
  <c r="AG51" i="6"/>
  <c r="AF51" i="6"/>
  <c r="AE51" i="6"/>
  <c r="AD51" i="6"/>
  <c r="AC51" i="6"/>
  <c r="AB51" i="6"/>
  <c r="AA51" i="6"/>
  <c r="Z51" i="6"/>
  <c r="Y51" i="6"/>
  <c r="X51" i="6"/>
  <c r="W51" i="6"/>
  <c r="V51" i="6"/>
  <c r="U51" i="6"/>
  <c r="T51" i="6"/>
  <c r="S51" i="6"/>
  <c r="R51" i="6"/>
  <c r="Q51" i="6"/>
  <c r="P51" i="6"/>
  <c r="O51" i="6"/>
  <c r="N51" i="6"/>
  <c r="M51" i="6"/>
  <c r="L51" i="6"/>
  <c r="K51" i="6"/>
  <c r="J51" i="6"/>
  <c r="I51" i="6"/>
  <c r="H51" i="6"/>
  <c r="G51" i="6"/>
  <c r="F51" i="6"/>
  <c r="E51" i="6"/>
  <c r="D51" i="6"/>
  <c r="C51" i="6"/>
  <c r="B51" i="6"/>
  <c r="CF50" i="6"/>
  <c r="CE50" i="6"/>
  <c r="CD50" i="6"/>
  <c r="CC50" i="6"/>
  <c r="CB50" i="6"/>
  <c r="CA50" i="6"/>
  <c r="BZ50" i="6"/>
  <c r="BY50" i="6"/>
  <c r="BX50" i="6"/>
  <c r="BW50" i="6"/>
  <c r="BV50" i="6"/>
  <c r="BU50" i="6"/>
  <c r="BT50" i="6"/>
  <c r="BS50" i="6"/>
  <c r="BR50" i="6"/>
  <c r="BQ50" i="6"/>
  <c r="BP50" i="6"/>
  <c r="BO50" i="6"/>
  <c r="BN50" i="6"/>
  <c r="BM50" i="6"/>
  <c r="BL50" i="6"/>
  <c r="BK50" i="6"/>
  <c r="BJ50" i="6"/>
  <c r="BI50" i="6"/>
  <c r="BH50" i="6"/>
  <c r="BG50" i="6"/>
  <c r="BF50" i="6"/>
  <c r="BE50" i="6"/>
  <c r="BD50" i="6"/>
  <c r="BC50" i="6"/>
  <c r="BB50" i="6"/>
  <c r="BA50" i="6"/>
  <c r="AZ50" i="6"/>
  <c r="AY50" i="6"/>
  <c r="AX50" i="6"/>
  <c r="AW50" i="6"/>
  <c r="AV50" i="6"/>
  <c r="AU50" i="6"/>
  <c r="AT50" i="6"/>
  <c r="AS50" i="6"/>
  <c r="AR50" i="6"/>
  <c r="AQ50" i="6"/>
  <c r="AP50" i="6"/>
  <c r="AO50" i="6"/>
  <c r="AN50" i="6"/>
  <c r="AM50" i="6"/>
  <c r="AL50" i="6"/>
  <c r="AK50" i="6"/>
  <c r="AJ50" i="6"/>
  <c r="AI50" i="6"/>
  <c r="AH50" i="6"/>
  <c r="AG50" i="6"/>
  <c r="AF50" i="6"/>
  <c r="AE50" i="6"/>
  <c r="AD50" i="6"/>
  <c r="AC50" i="6"/>
  <c r="AB50" i="6"/>
  <c r="AA50" i="6"/>
  <c r="Z50" i="6"/>
  <c r="Y50" i="6"/>
  <c r="X50" i="6"/>
  <c r="W50" i="6"/>
  <c r="V50" i="6"/>
  <c r="U50" i="6"/>
  <c r="T50" i="6"/>
  <c r="S50" i="6"/>
  <c r="R50" i="6"/>
  <c r="Q50" i="6"/>
  <c r="P50" i="6"/>
  <c r="O50" i="6"/>
  <c r="N50" i="6"/>
  <c r="M50" i="6"/>
  <c r="L50" i="6"/>
  <c r="K50" i="6"/>
  <c r="J50" i="6"/>
  <c r="I50" i="6"/>
  <c r="H50" i="6"/>
  <c r="G50" i="6"/>
  <c r="F50" i="6"/>
  <c r="E50" i="6"/>
  <c r="D50" i="6"/>
  <c r="C50" i="6"/>
  <c r="B50" i="6"/>
  <c r="F3" i="8"/>
  <c r="E6" i="8" l="1"/>
  <c r="AL25" i="12"/>
  <c r="AK25" i="12"/>
  <c r="AJ25" i="12"/>
  <c r="AI25" i="12"/>
  <c r="AH25" i="12"/>
  <c r="AL12" i="12"/>
  <c r="AK12" i="12"/>
  <c r="AJ12" i="12"/>
  <c r="AI12" i="12"/>
  <c r="AH12" i="12"/>
  <c r="C19" i="8" l="1"/>
  <c r="D18" i="8"/>
  <c r="AD25" i="12" l="1"/>
  <c r="AC25" i="12"/>
  <c r="AB25" i="12"/>
  <c r="AA25" i="12"/>
  <c r="Z25" i="12"/>
  <c r="AD12" i="12"/>
  <c r="AC12" i="12"/>
  <c r="AB12" i="12"/>
  <c r="AA12" i="12"/>
  <c r="Z12" i="12"/>
  <c r="V25" i="12"/>
  <c r="U25" i="12"/>
  <c r="T25" i="12"/>
  <c r="S25" i="12"/>
  <c r="R25" i="12"/>
  <c r="V12" i="12"/>
  <c r="U12" i="12"/>
  <c r="T12" i="12"/>
  <c r="S12" i="12"/>
  <c r="R12" i="12"/>
  <c r="N25" i="12"/>
  <c r="M25" i="12"/>
  <c r="L25" i="12"/>
  <c r="K25" i="12"/>
  <c r="J25" i="12"/>
  <c r="N12" i="12"/>
  <c r="M12" i="12"/>
  <c r="L12" i="12"/>
  <c r="K12" i="12"/>
  <c r="J12" i="12"/>
  <c r="F25" i="12"/>
  <c r="E25" i="12"/>
  <c r="D25" i="12"/>
  <c r="C25" i="12"/>
  <c r="B25" i="12"/>
  <c r="F12" i="12"/>
  <c r="E12" i="12"/>
  <c r="D12" i="12"/>
  <c r="C12" i="12"/>
  <c r="B12" i="12"/>
  <c r="B15" i="9" l="1"/>
  <c r="C15" i="9"/>
  <c r="D15" i="9"/>
  <c r="E15" i="9"/>
  <c r="F15" i="9"/>
  <c r="F14" i="9" l="1"/>
  <c r="F16" i="9" s="1"/>
  <c r="E14" i="9"/>
  <c r="E16" i="9" s="1"/>
  <c r="E17" i="9" s="1"/>
  <c r="E18" i="9" s="1"/>
  <c r="D14" i="9"/>
  <c r="D16" i="9" s="1"/>
  <c r="D17" i="9" s="1"/>
  <c r="D18" i="9" s="1"/>
  <c r="C14" i="9"/>
  <c r="C16" i="9" s="1"/>
  <c r="C17" i="9" s="1"/>
  <c r="C18" i="9" s="1"/>
  <c r="B14" i="9"/>
  <c r="B16" i="9" s="1"/>
  <c r="B17" i="9" s="1"/>
  <c r="B18" i="9" s="1"/>
  <c r="F6" i="9"/>
  <c r="E6" i="9"/>
  <c r="D6" i="9"/>
  <c r="C6" i="9"/>
  <c r="B6" i="9"/>
  <c r="E3" i="9"/>
  <c r="E8" i="9" s="1"/>
  <c r="D3" i="9"/>
  <c r="D8" i="9" s="1"/>
  <c r="C3" i="9"/>
  <c r="B3" i="9"/>
  <c r="F3" i="9" s="1"/>
  <c r="F8" i="9" s="1"/>
  <c r="F2" i="9"/>
  <c r="C8" i="9" l="1"/>
  <c r="B8" i="9"/>
  <c r="B10" i="9" s="1"/>
  <c r="B11" i="9" s="1"/>
  <c r="F17" i="9"/>
  <c r="F18" i="9" s="1"/>
  <c r="F10" i="9"/>
  <c r="F11" i="9" s="1"/>
  <c r="F9" i="9"/>
  <c r="C10" i="9"/>
  <c r="C11" i="9" s="1"/>
  <c r="C9" i="9"/>
  <c r="D9" i="9"/>
  <c r="D10" i="9"/>
  <c r="D11" i="9" s="1"/>
  <c r="E10" i="9"/>
  <c r="E11" i="9" s="1"/>
  <c r="E9" i="9"/>
  <c r="B9" i="9"/>
  <c r="D1" i="8" l="1"/>
  <c r="H1" i="8" s="1"/>
  <c r="B2" i="8"/>
  <c r="F2" i="8" s="1"/>
  <c r="H2" i="8" s="1"/>
  <c r="B3" i="8"/>
  <c r="H3" i="8"/>
  <c r="B4" i="8" l="1"/>
  <c r="H4" i="8" s="1"/>
  <c r="H5" i="8"/>
  <c r="D2" i="8"/>
  <c r="F1" i="8"/>
  <c r="D3" i="8"/>
  <c r="A55" i="6"/>
  <c r="A54" i="6"/>
  <c r="A53" i="6"/>
  <c r="CH19" i="6"/>
  <c r="A52" i="6"/>
  <c r="A51" i="6"/>
  <c r="A50" i="6"/>
  <c r="CF55" i="5"/>
  <c r="CE55" i="5"/>
  <c r="CD55" i="5"/>
  <c r="CC55" i="5"/>
  <c r="CB55" i="5"/>
  <c r="CA55" i="5"/>
  <c r="BZ55" i="5"/>
  <c r="BY55" i="5"/>
  <c r="BX55" i="5"/>
  <c r="BW55" i="5"/>
  <c r="BV55" i="5"/>
  <c r="BU55" i="5"/>
  <c r="BT55" i="5"/>
  <c r="BS55" i="5"/>
  <c r="BR55" i="5"/>
  <c r="BQ55" i="5"/>
  <c r="BP55" i="5"/>
  <c r="BO55" i="5"/>
  <c r="BN55" i="5"/>
  <c r="BM55" i="5"/>
  <c r="BL55" i="5"/>
  <c r="BK55" i="5"/>
  <c r="BJ55" i="5"/>
  <c r="BI55" i="5"/>
  <c r="BH55" i="5"/>
  <c r="BG55" i="5"/>
  <c r="BF55" i="5"/>
  <c r="BE55" i="5"/>
  <c r="CH37" i="5" s="1"/>
  <c r="BD55" i="5"/>
  <c r="BC55" i="5"/>
  <c r="BB55" i="5"/>
  <c r="BA55" i="5"/>
  <c r="AZ55" i="5"/>
  <c r="AY55" i="5"/>
  <c r="AX55" i="5"/>
  <c r="AW55" i="5"/>
  <c r="AV55" i="5"/>
  <c r="AU55" i="5"/>
  <c r="AT55" i="5"/>
  <c r="AS55" i="5"/>
  <c r="CH36" i="5" s="1"/>
  <c r="AR55" i="5"/>
  <c r="AQ55" i="5"/>
  <c r="AP55" i="5"/>
  <c r="AO55" i="5"/>
  <c r="AN55" i="5"/>
  <c r="AM55" i="5"/>
  <c r="AL55" i="5"/>
  <c r="AK55" i="5"/>
  <c r="AJ55" i="5"/>
  <c r="AI55" i="5"/>
  <c r="AH55" i="5"/>
  <c r="AG55" i="5"/>
  <c r="AF55" i="5"/>
  <c r="AE55" i="5"/>
  <c r="AD55" i="5"/>
  <c r="AC55" i="5"/>
  <c r="AB55" i="5"/>
  <c r="AA55" i="5"/>
  <c r="Z55" i="5"/>
  <c r="Y55" i="5"/>
  <c r="X55" i="5"/>
  <c r="W55" i="5"/>
  <c r="V55" i="5"/>
  <c r="U55" i="5"/>
  <c r="T55" i="5"/>
  <c r="S55" i="5"/>
  <c r="R55" i="5"/>
  <c r="Q55" i="5"/>
  <c r="P55" i="5"/>
  <c r="O55" i="5"/>
  <c r="N55" i="5"/>
  <c r="M55" i="5"/>
  <c r="L55" i="5"/>
  <c r="K55" i="5"/>
  <c r="J55" i="5"/>
  <c r="I55" i="5"/>
  <c r="H55" i="5"/>
  <c r="G55" i="5"/>
  <c r="F55" i="5"/>
  <c r="E55" i="5"/>
  <c r="D55" i="5"/>
  <c r="C55" i="5"/>
  <c r="B55" i="5"/>
  <c r="A55" i="5"/>
  <c r="CF54" i="5"/>
  <c r="CE54" i="5"/>
  <c r="CD54" i="5"/>
  <c r="CC54" i="5"/>
  <c r="CB54" i="5"/>
  <c r="CA54" i="5"/>
  <c r="BZ54" i="5"/>
  <c r="BY54" i="5"/>
  <c r="BX54" i="5"/>
  <c r="BW54" i="5"/>
  <c r="BV54" i="5"/>
  <c r="BU54" i="5"/>
  <c r="CH32" i="5" s="1"/>
  <c r="BT54" i="5"/>
  <c r="BS54" i="5"/>
  <c r="BR54" i="5"/>
  <c r="BQ54" i="5"/>
  <c r="BP54" i="5"/>
  <c r="BO54" i="5"/>
  <c r="BN54" i="5"/>
  <c r="BM54" i="5"/>
  <c r="BL54" i="5"/>
  <c r="BK54" i="5"/>
  <c r="BJ54" i="5"/>
  <c r="BI54" i="5"/>
  <c r="BH54" i="5"/>
  <c r="BG54" i="5"/>
  <c r="BF54" i="5"/>
  <c r="BE54" i="5"/>
  <c r="BD54" i="5"/>
  <c r="BC54" i="5"/>
  <c r="BB54" i="5"/>
  <c r="BA54" i="5"/>
  <c r="AZ54" i="5"/>
  <c r="AY54" i="5"/>
  <c r="AX54" i="5"/>
  <c r="AW54" i="5"/>
  <c r="AV54" i="5"/>
  <c r="AU54" i="5"/>
  <c r="AT54" i="5"/>
  <c r="AS54" i="5"/>
  <c r="AR54" i="5"/>
  <c r="AQ54" i="5"/>
  <c r="AP54" i="5"/>
  <c r="AO54" i="5"/>
  <c r="AN54" i="5"/>
  <c r="AM54" i="5"/>
  <c r="AL54" i="5"/>
  <c r="AK54" i="5"/>
  <c r="AJ54" i="5"/>
  <c r="AI54" i="5"/>
  <c r="AH54" i="5"/>
  <c r="AG54" i="5"/>
  <c r="AF54" i="5"/>
  <c r="AE54" i="5"/>
  <c r="AD54" i="5"/>
  <c r="AC54" i="5"/>
  <c r="CH29" i="5" s="1"/>
  <c r="AB54" i="5"/>
  <c r="AA54" i="5"/>
  <c r="Z54" i="5"/>
  <c r="Y54" i="5"/>
  <c r="X54" i="5"/>
  <c r="W54" i="5"/>
  <c r="V54" i="5"/>
  <c r="U54" i="5"/>
  <c r="T54" i="5"/>
  <c r="S54" i="5"/>
  <c r="R54" i="5"/>
  <c r="Q54" i="5"/>
  <c r="CH28" i="5" s="1"/>
  <c r="P54" i="5"/>
  <c r="O54" i="5"/>
  <c r="N54" i="5"/>
  <c r="M54" i="5"/>
  <c r="L54" i="5"/>
  <c r="K54" i="5"/>
  <c r="J54" i="5"/>
  <c r="I54" i="5"/>
  <c r="H54" i="5"/>
  <c r="G54" i="5"/>
  <c r="F54" i="5"/>
  <c r="E54" i="5"/>
  <c r="D54" i="5"/>
  <c r="C54" i="5"/>
  <c r="B54" i="5"/>
  <c r="A54" i="5"/>
  <c r="CH27" i="5" s="1"/>
  <c r="CF53" i="5"/>
  <c r="CE53" i="5"/>
  <c r="CD53" i="5"/>
  <c r="CC53" i="5"/>
  <c r="CB53" i="5"/>
  <c r="CA53" i="5"/>
  <c r="BZ53" i="5"/>
  <c r="BY53" i="5"/>
  <c r="BX53" i="5"/>
  <c r="BW53" i="5"/>
  <c r="BV53" i="5"/>
  <c r="BU53" i="5"/>
  <c r="BT53" i="5"/>
  <c r="BS53" i="5"/>
  <c r="BR53" i="5"/>
  <c r="BQ53" i="5"/>
  <c r="BP53" i="5"/>
  <c r="BO53" i="5"/>
  <c r="BN53" i="5"/>
  <c r="BM53" i="5"/>
  <c r="BL53" i="5"/>
  <c r="BK53" i="5"/>
  <c r="BJ53" i="5"/>
  <c r="BI53" i="5"/>
  <c r="BH53" i="5"/>
  <c r="BG53" i="5"/>
  <c r="BF53" i="5"/>
  <c r="BE53" i="5"/>
  <c r="CH25" i="5" s="1"/>
  <c r="BD53" i="5"/>
  <c r="BC53" i="5"/>
  <c r="BB53" i="5"/>
  <c r="BA53" i="5"/>
  <c r="AZ53" i="5"/>
  <c r="AY53" i="5"/>
  <c r="AX53" i="5"/>
  <c r="AW53" i="5"/>
  <c r="AV53" i="5"/>
  <c r="AU53" i="5"/>
  <c r="AT53" i="5"/>
  <c r="AS53" i="5"/>
  <c r="CH24" i="5" s="1"/>
  <c r="AR53" i="5"/>
  <c r="AQ53" i="5"/>
  <c r="AP53" i="5"/>
  <c r="AO53" i="5"/>
  <c r="AN53" i="5"/>
  <c r="AM53" i="5"/>
  <c r="AL53" i="5"/>
  <c r="AK53" i="5"/>
  <c r="AJ53" i="5"/>
  <c r="AI53" i="5"/>
  <c r="AH53" i="5"/>
  <c r="AG53" i="5"/>
  <c r="AF53" i="5"/>
  <c r="AE53" i="5"/>
  <c r="AD53" i="5"/>
  <c r="AC53" i="5"/>
  <c r="AB53" i="5"/>
  <c r="AA53" i="5"/>
  <c r="Z53" i="5"/>
  <c r="Y53" i="5"/>
  <c r="X53" i="5"/>
  <c r="W53" i="5"/>
  <c r="V53" i="5"/>
  <c r="U53" i="5"/>
  <c r="T53" i="5"/>
  <c r="S53" i="5"/>
  <c r="R53" i="5"/>
  <c r="Q53" i="5"/>
  <c r="P53" i="5"/>
  <c r="O53" i="5"/>
  <c r="N53" i="5"/>
  <c r="M53" i="5"/>
  <c r="L53" i="5"/>
  <c r="K53" i="5"/>
  <c r="J53" i="5"/>
  <c r="I53" i="5"/>
  <c r="H53" i="5"/>
  <c r="G53" i="5"/>
  <c r="F53" i="5"/>
  <c r="E53" i="5"/>
  <c r="D53" i="5"/>
  <c r="C53" i="5"/>
  <c r="B53" i="5"/>
  <c r="A53" i="5"/>
  <c r="CH21" i="5" s="1"/>
  <c r="CF52" i="5"/>
  <c r="CE52" i="5"/>
  <c r="CD52" i="5"/>
  <c r="CC52" i="5"/>
  <c r="CB52" i="5"/>
  <c r="CA52" i="5"/>
  <c r="BZ52" i="5"/>
  <c r="BY52" i="5"/>
  <c r="BX52" i="5"/>
  <c r="BW52" i="5"/>
  <c r="BV52" i="5"/>
  <c r="BU52" i="5"/>
  <c r="CH20" i="5" s="1"/>
  <c r="BT52" i="5"/>
  <c r="BS52" i="5"/>
  <c r="BR52" i="5"/>
  <c r="BQ52" i="5"/>
  <c r="BP52" i="5"/>
  <c r="BO52" i="5"/>
  <c r="BN52" i="5"/>
  <c r="BM52" i="5"/>
  <c r="BL52" i="5"/>
  <c r="BK52" i="5"/>
  <c r="BJ52" i="5"/>
  <c r="BI52" i="5"/>
  <c r="BH52" i="5"/>
  <c r="BG52" i="5"/>
  <c r="BF52" i="5"/>
  <c r="BE52" i="5"/>
  <c r="BD52" i="5"/>
  <c r="BC52" i="5"/>
  <c r="BB52" i="5"/>
  <c r="BA52" i="5"/>
  <c r="AZ52" i="5"/>
  <c r="AY52" i="5"/>
  <c r="AX52" i="5"/>
  <c r="AW52" i="5"/>
  <c r="AV52" i="5"/>
  <c r="AU52" i="5"/>
  <c r="AT52" i="5"/>
  <c r="AS52" i="5"/>
  <c r="AR52" i="5"/>
  <c r="AQ52" i="5"/>
  <c r="AP52" i="5"/>
  <c r="AO52" i="5"/>
  <c r="AN52" i="5"/>
  <c r="AM52" i="5"/>
  <c r="AL52" i="5"/>
  <c r="AK52" i="5"/>
  <c r="AJ52" i="5"/>
  <c r="AI52" i="5"/>
  <c r="AH52" i="5"/>
  <c r="AG52" i="5"/>
  <c r="AF52" i="5"/>
  <c r="AE52" i="5"/>
  <c r="AD52" i="5"/>
  <c r="AC52" i="5"/>
  <c r="CH17" i="5" s="1"/>
  <c r="AB52" i="5"/>
  <c r="AA52" i="5"/>
  <c r="Z52" i="5"/>
  <c r="Y52" i="5"/>
  <c r="X52" i="5"/>
  <c r="W52" i="5"/>
  <c r="V52" i="5"/>
  <c r="U52" i="5"/>
  <c r="T52" i="5"/>
  <c r="S52" i="5"/>
  <c r="R52" i="5"/>
  <c r="Q52" i="5"/>
  <c r="CH16" i="5" s="1"/>
  <c r="P52" i="5"/>
  <c r="O52" i="5"/>
  <c r="N52" i="5"/>
  <c r="M52" i="5"/>
  <c r="L52" i="5"/>
  <c r="K52" i="5"/>
  <c r="J52" i="5"/>
  <c r="I52" i="5"/>
  <c r="H52" i="5"/>
  <c r="G52" i="5"/>
  <c r="F52" i="5"/>
  <c r="E52" i="5"/>
  <c r="D52" i="5"/>
  <c r="C52" i="5"/>
  <c r="B52" i="5"/>
  <c r="A52" i="5"/>
  <c r="CF51" i="5"/>
  <c r="CE51" i="5"/>
  <c r="CD51" i="5"/>
  <c r="CC51" i="5"/>
  <c r="CB51" i="5"/>
  <c r="CA51" i="5"/>
  <c r="BZ51" i="5"/>
  <c r="BY51" i="5"/>
  <c r="BX51" i="5"/>
  <c r="BW51" i="5"/>
  <c r="BV51" i="5"/>
  <c r="BU51" i="5"/>
  <c r="BT51" i="5"/>
  <c r="BS51" i="5"/>
  <c r="BR51" i="5"/>
  <c r="BQ51" i="5"/>
  <c r="BP51" i="5"/>
  <c r="BO51" i="5"/>
  <c r="BN51" i="5"/>
  <c r="BM51" i="5"/>
  <c r="BL51" i="5"/>
  <c r="BK51" i="5"/>
  <c r="BJ51" i="5"/>
  <c r="BI51" i="5"/>
  <c r="BH51" i="5"/>
  <c r="BG51" i="5"/>
  <c r="BF51" i="5"/>
  <c r="BE51" i="5"/>
  <c r="CH13" i="5" s="1"/>
  <c r="BD51" i="5"/>
  <c r="BC51" i="5"/>
  <c r="BB51" i="5"/>
  <c r="BA51" i="5"/>
  <c r="AZ51" i="5"/>
  <c r="AY51" i="5"/>
  <c r="AX51" i="5"/>
  <c r="AW51" i="5"/>
  <c r="AV51" i="5"/>
  <c r="AU51" i="5"/>
  <c r="AT51" i="5"/>
  <c r="AS51" i="5"/>
  <c r="AR51" i="5"/>
  <c r="CH12" i="5" s="1"/>
  <c r="AQ51" i="5"/>
  <c r="AP51" i="5"/>
  <c r="AO51" i="5"/>
  <c r="AN51" i="5"/>
  <c r="AM51" i="5"/>
  <c r="AL51" i="5"/>
  <c r="AK51" i="5"/>
  <c r="AJ51" i="5"/>
  <c r="AI51" i="5"/>
  <c r="AH51" i="5"/>
  <c r="AG51" i="5"/>
  <c r="AF51" i="5"/>
  <c r="AE51" i="5"/>
  <c r="AD51" i="5"/>
  <c r="AC51" i="5"/>
  <c r="AB51" i="5"/>
  <c r="AA51" i="5"/>
  <c r="Z51" i="5"/>
  <c r="Y51" i="5"/>
  <c r="X51" i="5"/>
  <c r="W51" i="5"/>
  <c r="V51" i="5"/>
  <c r="U51" i="5"/>
  <c r="T51" i="5"/>
  <c r="S51" i="5"/>
  <c r="R51" i="5"/>
  <c r="Q51" i="5"/>
  <c r="P51" i="5"/>
  <c r="O51" i="5"/>
  <c r="N51" i="5"/>
  <c r="M51" i="5"/>
  <c r="L51" i="5"/>
  <c r="K51" i="5"/>
  <c r="J51" i="5"/>
  <c r="I51" i="5"/>
  <c r="H51" i="5"/>
  <c r="G51" i="5"/>
  <c r="F51" i="5"/>
  <c r="E51" i="5"/>
  <c r="D51" i="5"/>
  <c r="C51" i="5"/>
  <c r="B51" i="5"/>
  <c r="A51" i="5"/>
  <c r="CH9" i="5" s="1"/>
  <c r="CF50" i="5"/>
  <c r="CE50" i="5"/>
  <c r="CD50" i="5"/>
  <c r="CC50" i="5"/>
  <c r="CB50" i="5"/>
  <c r="CA50" i="5"/>
  <c r="BZ50" i="5"/>
  <c r="BY50" i="5"/>
  <c r="BX50" i="5"/>
  <c r="BW50" i="5"/>
  <c r="BV50" i="5"/>
  <c r="BU50" i="5"/>
  <c r="BT50" i="5"/>
  <c r="CH8" i="5" s="1"/>
  <c r="BS50" i="5"/>
  <c r="BR50" i="5"/>
  <c r="BQ50" i="5"/>
  <c r="BP50" i="5"/>
  <c r="BO50" i="5"/>
  <c r="BN50" i="5"/>
  <c r="BM50" i="5"/>
  <c r="BL50" i="5"/>
  <c r="BK50" i="5"/>
  <c r="BJ50" i="5"/>
  <c r="BI50" i="5"/>
  <c r="BH50" i="5"/>
  <c r="CH7" i="5" s="1"/>
  <c r="BG50" i="5"/>
  <c r="BF50" i="5"/>
  <c r="BE50" i="5"/>
  <c r="BD50" i="5"/>
  <c r="BC50" i="5"/>
  <c r="BB50" i="5"/>
  <c r="BA50" i="5"/>
  <c r="AZ50" i="5"/>
  <c r="AY50" i="5"/>
  <c r="AX50" i="5"/>
  <c r="AW50" i="5"/>
  <c r="AV50" i="5"/>
  <c r="AU50" i="5"/>
  <c r="AT50" i="5"/>
  <c r="AS50" i="5"/>
  <c r="AR50" i="5"/>
  <c r="AQ50" i="5"/>
  <c r="AP50" i="5"/>
  <c r="AO50" i="5"/>
  <c r="AN50" i="5"/>
  <c r="AM50" i="5"/>
  <c r="AL50" i="5"/>
  <c r="AK50" i="5"/>
  <c r="AJ50" i="5"/>
  <c r="AI50" i="5"/>
  <c r="AH50" i="5"/>
  <c r="AG50" i="5"/>
  <c r="AF50" i="5"/>
  <c r="AE50" i="5"/>
  <c r="AD50" i="5"/>
  <c r="AC50" i="5"/>
  <c r="CH5" i="5" s="1"/>
  <c r="AB50" i="5"/>
  <c r="AA50" i="5"/>
  <c r="Z50" i="5"/>
  <c r="Y50" i="5"/>
  <c r="X50" i="5"/>
  <c r="W50" i="5"/>
  <c r="V50" i="5"/>
  <c r="U50" i="5"/>
  <c r="T50" i="5"/>
  <c r="S50" i="5"/>
  <c r="R50" i="5"/>
  <c r="Q50" i="5"/>
  <c r="P50" i="5"/>
  <c r="CH4" i="5" s="1"/>
  <c r="O50" i="5"/>
  <c r="N50" i="5"/>
  <c r="M50" i="5"/>
  <c r="L50" i="5"/>
  <c r="K50" i="5"/>
  <c r="J50" i="5"/>
  <c r="I50" i="5"/>
  <c r="H50" i="5"/>
  <c r="G50" i="5"/>
  <c r="F50" i="5"/>
  <c r="E50" i="5"/>
  <c r="D50" i="5"/>
  <c r="CH3" i="5" s="1"/>
  <c r="C50" i="5"/>
  <c r="B50" i="5"/>
  <c r="A50" i="5"/>
  <c r="CH38" i="5"/>
  <c r="CH35" i="5"/>
  <c r="CH34" i="5"/>
  <c r="CH31" i="5"/>
  <c r="CH30" i="5"/>
  <c r="CH26" i="5"/>
  <c r="CH23" i="5"/>
  <c r="CH22" i="5"/>
  <c r="CH19" i="5"/>
  <c r="CH18" i="5"/>
  <c r="CH15" i="5"/>
  <c r="CH14" i="5"/>
  <c r="CH11" i="5"/>
  <c r="CH10" i="5"/>
  <c r="CH6" i="5"/>
  <c r="CH2" i="5"/>
  <c r="CH27" i="6" l="1"/>
  <c r="CH15" i="6"/>
  <c r="CH31" i="6"/>
  <c r="CH7" i="6"/>
  <c r="CH23" i="6"/>
  <c r="CH35" i="6"/>
  <c r="CH11" i="6"/>
  <c r="CH3" i="6"/>
  <c r="CH6" i="6"/>
  <c r="CH10" i="6"/>
  <c r="CH14" i="6"/>
  <c r="CH4" i="6"/>
  <c r="CH5" i="6"/>
  <c r="CH8" i="6"/>
  <c r="CH9" i="6"/>
  <c r="CH12" i="6"/>
  <c r="CH13" i="6"/>
  <c r="CH16" i="6"/>
  <c r="CH20" i="6"/>
  <c r="CH21" i="6"/>
  <c r="CH22" i="6"/>
  <c r="CH25" i="6"/>
  <c r="CH26" i="6"/>
  <c r="CH28" i="6"/>
  <c r="CH29" i="6"/>
  <c r="CH30" i="6"/>
  <c r="CH32" i="6"/>
  <c r="CH33" i="6"/>
  <c r="CH34" i="6"/>
  <c r="CH37" i="6"/>
  <c r="CH38" i="6"/>
  <c r="D4" i="8"/>
  <c r="F4" i="8" s="1"/>
  <c r="B6" i="8"/>
  <c r="B7" i="8" s="1"/>
  <c r="CH36" i="6"/>
  <c r="CH24" i="6"/>
  <c r="CH18" i="6"/>
  <c r="CH17" i="6"/>
  <c r="CH33" i="5"/>
</calcChain>
</file>

<file path=xl/sharedStrings.xml><?xml version="1.0" encoding="utf-8"?>
<sst xmlns="http://schemas.openxmlformats.org/spreadsheetml/2006/main" count="449" uniqueCount="295">
  <si>
    <t>PF0 (SW 2)</t>
  </si>
  <si>
    <t>Port / Pin</t>
  </si>
  <si>
    <t>Go Left</t>
  </si>
  <si>
    <t>PF4 (SW1)</t>
  </si>
  <si>
    <t>Go Right</t>
  </si>
  <si>
    <t>-</t>
  </si>
  <si>
    <t>Type</t>
  </si>
  <si>
    <t>Input</t>
  </si>
  <si>
    <t>Direction</t>
  </si>
  <si>
    <t>Output</t>
  </si>
  <si>
    <t>PF2 ( Blue LED)</t>
  </si>
  <si>
    <t>PF3 (Green LED)</t>
  </si>
  <si>
    <t>PF1 (Red LED)</t>
  </si>
  <si>
    <t>Function Description</t>
  </si>
  <si>
    <t>PF2 Big DC, PF3 Small DC</t>
  </si>
  <si>
    <t>PF3 Big DC, PF2 Small DC</t>
  </si>
  <si>
    <t>Function to do</t>
  </si>
  <si>
    <t>Potenciometer</t>
  </si>
  <si>
    <t>S</t>
  </si>
  <si>
    <t>Y</t>
  </si>
  <si>
    <r>
      <t>5 k</t>
    </r>
    <r>
      <rPr>
        <sz val="11"/>
        <color theme="1"/>
        <rFont val="Calibri"/>
        <family val="2"/>
        <charset val="238"/>
      </rPr>
      <t>Ω</t>
    </r>
  </si>
  <si>
    <r>
      <t>10 k</t>
    </r>
    <r>
      <rPr>
        <sz val="11"/>
        <color theme="1"/>
        <rFont val="Calibri"/>
        <family val="2"/>
        <charset val="238"/>
      </rPr>
      <t>Ω</t>
    </r>
  </si>
  <si>
    <t>PD0</t>
  </si>
  <si>
    <t>PD1</t>
  </si>
  <si>
    <t>50% DC</t>
  </si>
  <si>
    <t>Mic input (analog)</t>
  </si>
  <si>
    <t>Go Back - Right motor</t>
  </si>
  <si>
    <t>Go Back - Left motor</t>
  </si>
  <si>
    <t>Go Forward - Right motor</t>
  </si>
  <si>
    <t>Go Forward - Left motor</t>
  </si>
  <si>
    <t>x DC</t>
  </si>
  <si>
    <t>D</t>
  </si>
  <si>
    <t>F</t>
  </si>
  <si>
    <t>C</t>
  </si>
  <si>
    <t>PC6</t>
  </si>
  <si>
    <t>PC7</t>
  </si>
  <si>
    <t>Analog Comparator 0+</t>
  </si>
  <si>
    <t>Analog Comparator 0-</t>
  </si>
  <si>
    <t>from amplifier &amp; filter</t>
  </si>
  <si>
    <t>A</t>
  </si>
  <si>
    <t>PA0</t>
  </si>
  <si>
    <t>PA1</t>
  </si>
  <si>
    <t>PA2</t>
  </si>
  <si>
    <t>PA3</t>
  </si>
  <si>
    <t>PA4</t>
  </si>
  <si>
    <t>PA5</t>
  </si>
  <si>
    <t>PA6</t>
  </si>
  <si>
    <t>PA7</t>
  </si>
  <si>
    <t>SPI / SSI</t>
  </si>
  <si>
    <t>LCD Display RST</t>
  </si>
  <si>
    <t>LCD Display DC</t>
  </si>
  <si>
    <t>LCD Display DIN</t>
  </si>
  <si>
    <t>LCD Display CLK</t>
  </si>
  <si>
    <t>LCD Display CE</t>
  </si>
  <si>
    <r>
      <t>SSI0Rx</t>
    </r>
    <r>
      <rPr>
        <sz val="11"/>
        <color rgb="FF3C3C3C"/>
        <rFont val="Calibri"/>
        <family val="2"/>
        <charset val="238"/>
        <scheme val="minor"/>
      </rPr>
      <t> -whould been if we would have data from display to UC</t>
    </r>
  </si>
  <si>
    <t>Reset</t>
  </si>
  <si>
    <t>SSI0Fss - slave select</t>
  </si>
  <si>
    <t>SSI0Tx</t>
  </si>
  <si>
    <t>SSI0Clk</t>
  </si>
  <si>
    <t>Data / Command</t>
  </si>
  <si>
    <t>Name_goes_here</t>
  </si>
  <si>
    <t>};</t>
  </si>
  <si>
    <r>
      <rPr>
        <b/>
        <sz val="11"/>
        <color indexed="10"/>
        <rFont val="Calibri"/>
        <family val="2"/>
      </rPr>
      <t>red</t>
    </r>
    <r>
      <rPr>
        <sz val="11"/>
        <color theme="1"/>
        <rFont val="Calibri"/>
        <family val="2"/>
        <scheme val="minor"/>
      </rPr>
      <t xml:space="preserve"> is input; </t>
    </r>
    <r>
      <rPr>
        <b/>
        <sz val="11"/>
        <color indexed="30"/>
        <rFont val="Calibri"/>
        <family val="2"/>
      </rPr>
      <t>blue</t>
    </r>
    <r>
      <rPr>
        <sz val="11"/>
        <color theme="1"/>
        <rFont val="Calibri"/>
        <family val="2"/>
        <scheme val="minor"/>
      </rPr>
      <t xml:space="preserve"> is output</t>
    </r>
  </si>
  <si>
    <r>
      <t xml:space="preserve">CAUTION: be careful when using copy+paste in the image area to only move </t>
    </r>
    <r>
      <rPr>
        <u/>
        <sz val="11"/>
        <color indexed="8"/>
        <rFont val="Calibri"/>
        <family val="2"/>
      </rPr>
      <t>values</t>
    </r>
    <r>
      <rPr>
        <sz val="11"/>
        <color theme="1"/>
        <rFont val="Calibri"/>
        <family val="2"/>
        <scheme val="minor"/>
      </rPr>
      <t xml:space="preserve"> and not </t>
    </r>
    <r>
      <rPr>
        <u/>
        <sz val="11"/>
        <color indexed="8"/>
        <rFont val="Calibri"/>
        <family val="2"/>
      </rPr>
      <t>references</t>
    </r>
  </si>
  <si>
    <t>otherwise the blue code above will get scrambled</t>
  </si>
  <si>
    <t>M</t>
  </si>
  <si>
    <t>t</t>
  </si>
  <si>
    <t>r</t>
  </si>
  <si>
    <t>L</t>
  </si>
  <si>
    <t>%</t>
  </si>
  <si>
    <t>T</t>
  </si>
  <si>
    <t>d</t>
  </si>
  <si>
    <t>R</t>
  </si>
  <si>
    <t>i</t>
  </si>
  <si>
    <t>c</t>
  </si>
  <si>
    <t>e</t>
  </si>
  <si>
    <t>m</t>
  </si>
  <si>
    <t>p</t>
  </si>
  <si>
    <t>:</t>
  </si>
  <si>
    <r>
      <t>First convert 0.1ms to 100,000ns. The interrupt period will be (</t>
    </r>
    <r>
      <rPr>
        <b/>
        <sz val="12"/>
        <color rgb="FF3C3C3C"/>
        <rFont val="Verdana"/>
        <family val="2"/>
        <charset val="238"/>
      </rPr>
      <t>RELOAD</t>
    </r>
    <r>
      <rPr>
        <sz val="12"/>
        <color rgb="FF3C3C3C"/>
        <rFont val="Verdana"/>
        <family val="2"/>
        <charset val="238"/>
      </rPr>
      <t>+1)*12.5ns. So set (</t>
    </r>
    <r>
      <rPr>
        <b/>
        <sz val="12"/>
        <color rgb="FF3C3C3C"/>
        <rFont val="Verdana"/>
        <family val="2"/>
        <charset val="238"/>
      </rPr>
      <t>RELOAD</t>
    </r>
    <r>
      <rPr>
        <sz val="12"/>
        <color rgb="FF3C3C3C"/>
        <rFont val="Verdana"/>
        <family val="2"/>
        <charset val="238"/>
      </rPr>
      <t>+1)*12.5ns=100,000ns. Solving we get (</t>
    </r>
    <r>
      <rPr>
        <b/>
        <sz val="12"/>
        <color rgb="FF3C3C3C"/>
        <rFont val="Verdana"/>
        <family val="2"/>
        <charset val="238"/>
      </rPr>
      <t>RELOAD</t>
    </r>
    <r>
      <rPr>
        <sz val="12"/>
        <color rgb="FF3C3C3C"/>
        <rFont val="Verdana"/>
        <family val="2"/>
        <charset val="238"/>
      </rPr>
      <t>+1)=8,000, or </t>
    </r>
    <r>
      <rPr>
        <b/>
        <sz val="12"/>
        <color rgb="FF3C3C3C"/>
        <rFont val="Verdana"/>
        <family val="2"/>
        <charset val="238"/>
      </rPr>
      <t>RELOAD</t>
    </r>
    <r>
      <rPr>
        <sz val="12"/>
        <color rgb="FF3C3C3C"/>
        <rFont val="Verdana"/>
        <family val="2"/>
        <charset val="238"/>
      </rPr>
      <t>=7,999.</t>
    </r>
  </si>
  <si>
    <r>
      <t>Assume the bus clock is 80 MHz. What do I write into the </t>
    </r>
    <r>
      <rPr>
        <b/>
        <sz val="12"/>
        <color rgb="FF3C3C3C"/>
        <rFont val="Verdana"/>
        <family val="2"/>
        <charset val="238"/>
      </rPr>
      <t>RELOAD</t>
    </r>
    <r>
      <rPr>
        <sz val="12"/>
        <color rgb="FF3C3C3C"/>
        <rFont val="Verdana"/>
        <family val="2"/>
        <charset val="238"/>
      </rPr>
      <t> register if I wish to interrupt at 10 kHz (every 0.1ms)?</t>
    </r>
  </si>
  <si>
    <t>Input datas</t>
  </si>
  <si>
    <t>PWM</t>
  </si>
  <si>
    <t>16Mhz</t>
  </si>
  <si>
    <t>Reload Value HEX</t>
  </si>
  <si>
    <t>8Mhz</t>
  </si>
  <si>
    <t>Reload Value DEC</t>
  </si>
  <si>
    <t>80*10^6 times / second</t>
  </si>
  <si>
    <t>80 MHz</t>
  </si>
  <si>
    <t>ns</t>
  </si>
  <si>
    <t>us</t>
  </si>
  <si>
    <t>ms</t>
  </si>
  <si>
    <t>s</t>
  </si>
  <si>
    <t>bus cycle duration</t>
  </si>
  <si>
    <t>100 times / 1 second</t>
  </si>
  <si>
    <t>100Hz =  100/s</t>
  </si>
  <si>
    <t>GHz</t>
  </si>
  <si>
    <t>MHz</t>
  </si>
  <si>
    <t>kHz</t>
  </si>
  <si>
    <t>Hz</t>
  </si>
  <si>
    <t>bus clock</t>
  </si>
  <si>
    <t>onece / 1 second</t>
  </si>
  <si>
    <t>1Hz = 1/s</t>
  </si>
  <si>
    <t>Ghz</t>
  </si>
  <si>
    <t>req freq</t>
  </si>
  <si>
    <t>required period</t>
  </si>
  <si>
    <t>Config 1</t>
  </si>
  <si>
    <t>Config 3</t>
  </si>
  <si>
    <t>Config 4</t>
  </si>
  <si>
    <t>Config 2</t>
  </si>
  <si>
    <t>Unit</t>
  </si>
  <si>
    <t>Wheel Dia</t>
  </si>
  <si>
    <t>mm</t>
  </si>
  <si>
    <t>Wheel Circ.</t>
  </si>
  <si>
    <t>Engine Speed</t>
  </si>
  <si>
    <t>RPM</t>
  </si>
  <si>
    <t>RPS</t>
  </si>
  <si>
    <t>Robot Speed</t>
  </si>
  <si>
    <t>mm/s</t>
  </si>
  <si>
    <t>cm/s</t>
  </si>
  <si>
    <t>m/s</t>
  </si>
  <si>
    <t>km/h</t>
  </si>
  <si>
    <t>Torque</t>
  </si>
  <si>
    <t>Oz*In</t>
  </si>
  <si>
    <t>N*m</t>
  </si>
  <si>
    <t>N*mm</t>
  </si>
  <si>
    <t>Force at wheel</t>
  </si>
  <si>
    <t>N</t>
  </si>
  <si>
    <t>kg</t>
  </si>
  <si>
    <t>LP1</t>
  </si>
  <si>
    <t>MP1</t>
  </si>
  <si>
    <t>MP2</t>
  </si>
  <si>
    <t>HP</t>
  </si>
  <si>
    <t>LP current</t>
  </si>
  <si>
    <t>current setup</t>
  </si>
  <si>
    <t xml:space="preserve">next setup1 </t>
  </si>
  <si>
    <t>next setup2</t>
  </si>
  <si>
    <t>https://courses.edx.org/courses/UTAustinX/UT.6.02x/1T2015/courseware/36c91ba5262c4710a7e44779b8209f74/6fe9e07015464907ae9181402b526ca5/</t>
  </si>
  <si>
    <t>how to implement DC motor:</t>
  </si>
  <si>
    <t>mN*m</t>
  </si>
  <si>
    <t>GPIO service to toggle PF1</t>
  </si>
  <si>
    <t>Replace statemants in cyclic activity app with service call</t>
  </si>
  <si>
    <t>PWM for reverse</t>
  </si>
  <si>
    <t>Service for 50ms cyclic activities</t>
  </si>
  <si>
    <t>Code for 2s, 5s and 10s cyclic activities</t>
  </si>
  <si>
    <t>WIP</t>
  </si>
  <si>
    <t>Done</t>
  </si>
  <si>
    <t>Error!!!</t>
  </si>
  <si>
    <t>Replace LCD driver with TivaWare API &amp; own driver</t>
  </si>
  <si>
    <t>Normal Function LED</t>
  </si>
  <si>
    <t>Toggle every second, 20% duty cycle</t>
  </si>
  <si>
    <t>PWM for PF1 toggle (20% duty cycle) M1PWM5 - Generator 2</t>
  </si>
  <si>
    <t>Mechanical design</t>
  </si>
  <si>
    <t>Not started</t>
  </si>
  <si>
    <t>M1 PWM0 - Gen 0</t>
  </si>
  <si>
    <t>M1 PWM1 - Gen 0</t>
  </si>
  <si>
    <t>M1 PWM6 - Gen 3</t>
  </si>
  <si>
    <t>M1 PWM7 - Gen 3</t>
  </si>
  <si>
    <t>M1 PWM5 - Gen 2</t>
  </si>
  <si>
    <t>Universal delay function with interrupts disabled</t>
  </si>
  <si>
    <t>Universal delay function without interrupts disabled</t>
  </si>
  <si>
    <t>Function to set clock</t>
  </si>
  <si>
    <t>Function to obtain clock</t>
  </si>
  <si>
    <t>HW</t>
  </si>
  <si>
    <t>Add Pull Down resistor to Comparator analoge input</t>
  </si>
  <si>
    <t>PCB for analog signal test</t>
  </si>
  <si>
    <t>Mech</t>
  </si>
  <si>
    <t>chip enable</t>
  </si>
  <si>
    <t>serial data input</t>
  </si>
  <si>
    <t>On device</t>
  </si>
  <si>
    <t>serial clock input</t>
  </si>
  <si>
    <t>external reset input</t>
  </si>
  <si>
    <t>data / command</t>
  </si>
  <si>
    <t>Doc</t>
  </si>
  <si>
    <t>Schematic in Eagle</t>
  </si>
  <si>
    <t>PCB in Eagle</t>
  </si>
  <si>
    <t>Soft</t>
  </si>
  <si>
    <t>Wheatstone bridge PCB</t>
  </si>
  <si>
    <t>Light sensor range setting with potentiometer</t>
  </si>
  <si>
    <t>Part</t>
  </si>
  <si>
    <t>To Do Description</t>
  </si>
  <si>
    <t>SSI Clock source, data rate and data width</t>
  </si>
  <si>
    <t>GPIO mapping and handleing for PA6 and PA7</t>
  </si>
  <si>
    <t>Application layer:</t>
  </si>
  <si>
    <t>Service layer:</t>
  </si>
  <si>
    <t>Startup module to contain all initializations</t>
  </si>
  <si>
    <t>Driver layer</t>
  </si>
  <si>
    <t>Pull down resistors for PA6 and PA7</t>
  </si>
  <si>
    <t xml:space="preserve"> </t>
  </si>
  <si>
    <t>Create System Config module and Use SysCtlClockSet and SysCtlClockGet</t>
  </si>
  <si>
    <t>Delete old SYSCFG_clock_get function</t>
  </si>
  <si>
    <t>Clock config</t>
  </si>
  <si>
    <t>Peripherials enabled</t>
  </si>
  <si>
    <t>Period ms</t>
  </si>
  <si>
    <t>Reload value</t>
  </si>
  <si>
    <t>Clock KHz</t>
  </si>
  <si>
    <t>PLL, Main oscilator, 13.33 MHZ</t>
  </si>
  <si>
    <t>SysCtlClockSet(SYSCTL_SYSDIV_15 | SYSCTL_USE_PLL | SYSCTL_XTAL_16MHZ| SYSCTL_OSC_MAIN);</t>
  </si>
  <si>
    <t>System 13.33 MHz, 3.125 Mbits/second, 8 bit data width</t>
  </si>
  <si>
    <t>In System handler SYS_startup()</t>
  </si>
  <si>
    <t>Macro in System handler</t>
  </si>
  <si>
    <t>Function in System handler</t>
  </si>
  <si>
    <t>Fix LCD driver init</t>
  </si>
  <si>
    <t>Cyclic activity for 50, 100, 200 and 500 ms</t>
  </si>
  <si>
    <t>Create interrupt priority table</t>
  </si>
  <si>
    <t>Solve interrupt priorities</t>
  </si>
  <si>
    <t>Function to calculate timer &amp; PWM period for freq based on clock</t>
  </si>
  <si>
    <t>q</t>
  </si>
  <si>
    <t>res_welcome_img</t>
  </si>
  <si>
    <t>Interrupts</t>
  </si>
  <si>
    <t>Priority</t>
  </si>
  <si>
    <t>Source</t>
  </si>
  <si>
    <t>Function</t>
  </si>
  <si>
    <t>1 second timer</t>
  </si>
  <si>
    <t>Timer Wide 0A</t>
  </si>
  <si>
    <t>GPIO port F - Level triggered</t>
  </si>
  <si>
    <t>Light sensor</t>
  </si>
  <si>
    <t>Analog comparator</t>
  </si>
  <si>
    <t>Mic analog input</t>
  </si>
  <si>
    <t>50 ms timer</t>
  </si>
  <si>
    <t>AIN1</t>
  </si>
  <si>
    <t>AIN2</t>
  </si>
  <si>
    <t>BIN1</t>
  </si>
  <si>
    <t>BIN2</t>
  </si>
  <si>
    <t>System config, study how to obtain more clock speeds</t>
  </si>
  <si>
    <t>Delete ond PF1 (RED LED toggle functions through GPIO), convert to universal toggle function</t>
  </si>
  <si>
    <t>Do not delete function, rather convert it to an universal function to toggle any output pin, ad flag for 1st time running, and include initialization)</t>
  </si>
  <si>
    <t>Low prio</t>
  </si>
  <si>
    <t>High Prio</t>
  </si>
  <si>
    <t>Wire color</t>
  </si>
  <si>
    <r>
      <t xml:space="preserve">Final solution:
</t>
    </r>
    <r>
      <rPr>
        <b/>
        <u/>
        <sz val="8"/>
        <color theme="1"/>
        <rFont val="Calibri"/>
        <family val="2"/>
        <scheme val="minor"/>
      </rPr>
      <t>Driver</t>
    </r>
    <r>
      <rPr>
        <sz val="8"/>
        <color theme="1"/>
        <rFont val="Calibri"/>
        <family val="2"/>
        <scheme val="minor"/>
      </rPr>
      <t xml:space="preserve">
POLOLU 2135
http://www.tme.eu/ro/details/pololu-2135/drivere-modulare-de-motor/pololu/
</t>
    </r>
    <r>
      <rPr>
        <b/>
        <u/>
        <sz val="8"/>
        <color theme="1"/>
        <rFont val="Calibri"/>
        <family val="2"/>
        <scheme val="minor"/>
      </rPr>
      <t>Motor</t>
    </r>
    <r>
      <rPr>
        <sz val="8"/>
        <color theme="1"/>
        <rFont val="Calibri"/>
        <family val="2"/>
        <scheme val="minor"/>
      </rPr>
      <t xml:space="preserve">
POLOLU 2368 - MP - 150:1
http://www.tme.eu/ro/details/pololu-2368/micromotoare-si-accesorii/pololu/150_1-micro-metal-gearmotor-mp/
https://www.pololu.com/product/2368
https://www.pololu.com/product/2368/resources</t>
    </r>
  </si>
  <si>
    <t>ADC for temperature measurement, add info to LCD display</t>
  </si>
  <si>
    <t>Mic + Amplifier and filter PCB</t>
  </si>
  <si>
    <t>MP motors order</t>
  </si>
  <si>
    <t>Motor driver PCB &amp; IC order</t>
  </si>
  <si>
    <t>MP motor + driver install</t>
  </si>
  <si>
    <t>Update Software arhitecture layout</t>
  </si>
  <si>
    <t>SSI service for wifi communication through NRF</t>
  </si>
  <si>
    <t>CAN service</t>
  </si>
  <si>
    <t>Toggle PF2 and PF3 with PWM on / off, commanded by 2nd uC through CAN</t>
  </si>
  <si>
    <t>GPIO</t>
  </si>
  <si>
    <t>Eliminate</t>
  </si>
  <si>
    <t>Create Analog Comparator Input function for controling movement</t>
  </si>
  <si>
    <t>GPIO - Level Interrupt</t>
  </si>
  <si>
    <t>PC4</t>
  </si>
  <si>
    <t>PC5</t>
  </si>
  <si>
    <t>Analog Comparator 1-</t>
  </si>
  <si>
    <t>Analog Comparator 1+</t>
  </si>
  <si>
    <t>Photocell input</t>
  </si>
  <si>
    <t>Do not use</t>
  </si>
  <si>
    <t>kΩ</t>
  </si>
  <si>
    <t>Ω</t>
  </si>
  <si>
    <t>R2</t>
  </si>
  <si>
    <t>R3</t>
  </si>
  <si>
    <t>R4</t>
  </si>
  <si>
    <r>
      <t>V</t>
    </r>
    <r>
      <rPr>
        <vertAlign val="subscript"/>
        <sz val="11"/>
        <color theme="1"/>
        <rFont val="Calibri"/>
        <family val="2"/>
        <scheme val="minor"/>
      </rPr>
      <t>in</t>
    </r>
  </si>
  <si>
    <t>V</t>
  </si>
  <si>
    <r>
      <t>V</t>
    </r>
    <r>
      <rPr>
        <vertAlign val="subscript"/>
        <sz val="11"/>
        <color theme="1"/>
        <rFont val="Calibri"/>
        <family val="2"/>
        <scheme val="minor"/>
      </rPr>
      <t>out</t>
    </r>
  </si>
  <si>
    <t>Photo resistor</t>
  </si>
  <si>
    <t>Dark</t>
  </si>
  <si>
    <t>50 Lux</t>
  </si>
  <si>
    <t>1 Lux</t>
  </si>
  <si>
    <t>Small room light</t>
  </si>
  <si>
    <t>Dark day</t>
  </si>
  <si>
    <t>Lux</t>
  </si>
  <si>
    <t>Light intensity</t>
  </si>
  <si>
    <r>
      <t>k</t>
    </r>
    <r>
      <rPr>
        <b/>
        <sz val="11"/>
        <color theme="1"/>
        <rFont val="Calibri"/>
        <family val="2"/>
        <charset val="238"/>
      </rPr>
      <t>Ω</t>
    </r>
  </si>
  <si>
    <t>Twighlight</t>
  </si>
  <si>
    <t>Very dark day</t>
  </si>
  <si>
    <t>Overcast day</t>
  </si>
  <si>
    <t>Full daylight</t>
  </si>
  <si>
    <t>Sunlight</t>
  </si>
  <si>
    <t>Current photoresistor: A906012</t>
  </si>
  <si>
    <t>Alternative photoresistor: VT93N2</t>
  </si>
  <si>
    <t>A906012</t>
  </si>
  <si>
    <t>VT93N2</t>
  </si>
  <si>
    <t>Condition</t>
  </si>
  <si>
    <t>~= 2fc</t>
  </si>
  <si>
    <t>Output voltage</t>
  </si>
  <si>
    <t>Reliable data</t>
  </si>
  <si>
    <t>Need measured data</t>
  </si>
  <si>
    <t>Pot min</t>
  </si>
  <si>
    <t>Pot max</t>
  </si>
  <si>
    <t>Output voltage VT93N2</t>
  </si>
  <si>
    <t>Pot minimum</t>
  </si>
  <si>
    <t>Pot maximum</t>
  </si>
  <si>
    <r>
      <t>0 -&gt; 10 k</t>
    </r>
    <r>
      <rPr>
        <sz val="11"/>
        <color theme="1"/>
        <rFont val="Calibri"/>
        <family val="2"/>
        <charset val="238"/>
      </rPr>
      <t>Ω</t>
    </r>
  </si>
  <si>
    <r>
      <t>0 -&gt; 20 k</t>
    </r>
    <r>
      <rPr>
        <sz val="11"/>
        <color theme="1"/>
        <rFont val="Calibri"/>
        <family val="2"/>
        <charset val="238"/>
      </rPr>
      <t>Ω</t>
    </r>
  </si>
  <si>
    <t>Output voltage A906012</t>
  </si>
  <si>
    <t>Recomended</t>
  </si>
  <si>
    <t>PD7</t>
  </si>
  <si>
    <t xml:space="preserve">Motor driver mode select </t>
  </si>
  <si>
    <t>(0 = In/In, 1 = Phase / Enable)</t>
  </si>
  <si>
    <t>MODE</t>
  </si>
  <si>
    <t>Motor mode select function and invocation, arrange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</si>
</sst>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</font>
    <font>
      <sz val="20"/>
      <color theme="1"/>
      <name val="Calibri"/>
      <family val="2"/>
      <scheme val="minor"/>
    </font>
    <font>
      <sz val="11"/>
      <color rgb="FF3C3C3C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b/>
      <sz val="11"/>
      <color rgb="FFFF0000"/>
      <name val="Calibri"/>
      <family val="2"/>
      <scheme val="minor"/>
    </font>
    <font>
      <b/>
      <sz val="11"/>
      <color rgb="FF0070C0"/>
      <name val="Courier New"/>
      <family val="3"/>
    </font>
    <font>
      <b/>
      <sz val="11"/>
      <color indexed="10"/>
      <name val="Calibri"/>
      <family val="2"/>
    </font>
    <font>
      <b/>
      <sz val="11"/>
      <color indexed="30"/>
      <name val="Calibri"/>
      <family val="2"/>
    </font>
    <font>
      <u/>
      <sz val="11"/>
      <color indexed="8"/>
      <name val="Calibri"/>
      <family val="2"/>
    </font>
    <font>
      <sz val="45"/>
      <color theme="1"/>
      <name val="Calibri"/>
      <family val="2"/>
      <scheme val="minor"/>
    </font>
    <font>
      <sz val="12"/>
      <color rgb="FF3C3C3C"/>
      <name val="Verdana"/>
      <family val="2"/>
      <charset val="238"/>
    </font>
    <font>
      <b/>
      <sz val="12"/>
      <color rgb="FF3C3C3C"/>
      <name val="Verdana"/>
      <family val="2"/>
      <charset val="238"/>
    </font>
    <font>
      <sz val="11"/>
      <name val="Calibri"/>
      <family val="2"/>
      <scheme val="minor"/>
    </font>
    <font>
      <b/>
      <sz val="11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"/>
      <name val="Calibri"/>
      <family val="2"/>
      <charset val="238"/>
      <scheme val="minor"/>
    </font>
    <font>
      <b/>
      <i/>
      <sz val="11"/>
      <color theme="1"/>
      <name val="Calibri"/>
      <family val="2"/>
      <charset val="238"/>
      <scheme val="minor"/>
    </font>
    <font>
      <sz val="8"/>
      <color theme="1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1"/>
      <color theme="1"/>
      <name val="Calibri"/>
      <family val="2"/>
      <charset val="238"/>
    </font>
    <font>
      <sz val="11"/>
      <color theme="1"/>
      <name val="Calibri"/>
      <family val="2"/>
    </font>
    <font>
      <vertAlign val="subscript"/>
      <sz val="11"/>
      <color theme="1"/>
      <name val="Calibri"/>
      <family val="2"/>
      <scheme val="minor"/>
    </font>
    <font>
      <b/>
      <sz val="11"/>
      <color rgb="FFFF0000"/>
      <name val="Calibri"/>
      <family val="2"/>
    </font>
  </fonts>
  <fills count="2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716B3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70C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8" fillId="0" borderId="0" applyNumberFormat="0" applyFill="0" applyBorder="0" applyAlignment="0" applyProtection="0"/>
  </cellStyleXfs>
  <cellXfs count="117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2" fillId="5" borderId="1" xfId="0" applyFont="1" applyFill="1" applyBorder="1"/>
    <xf numFmtId="0" fontId="7" fillId="0" borderId="2" xfId="0" applyFont="1" applyBorder="1"/>
    <xf numFmtId="0" fontId="7" fillId="0" borderId="3" xfId="0" applyFont="1" applyBorder="1"/>
    <xf numFmtId="0" fontId="7" fillId="0" borderId="4" xfId="0" applyFont="1" applyBorder="1"/>
    <xf numFmtId="0" fontId="7" fillId="0" borderId="0" xfId="0" applyFont="1"/>
    <xf numFmtId="0" fontId="7" fillId="0" borderId="5" xfId="0" applyFont="1" applyBorder="1"/>
    <xf numFmtId="0" fontId="7" fillId="0" borderId="0" xfId="0" applyFont="1" applyBorder="1"/>
    <xf numFmtId="0" fontId="7" fillId="0" borderId="6" xfId="0" applyFont="1" applyBorder="1"/>
    <xf numFmtId="0" fontId="8" fillId="0" borderId="0" xfId="0" applyFont="1"/>
    <xf numFmtId="0" fontId="7" fillId="0" borderId="7" xfId="0" applyFont="1" applyBorder="1"/>
    <xf numFmtId="0" fontId="7" fillId="0" borderId="8" xfId="0" applyFont="1" applyBorder="1"/>
    <xf numFmtId="0" fontId="7" fillId="0" borderId="9" xfId="0" applyFont="1" applyBorder="1"/>
    <xf numFmtId="0" fontId="0" fillId="0" borderId="0" xfId="0" applyAlignment="1">
      <alignment horizontal="right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right"/>
    </xf>
    <xf numFmtId="0" fontId="12" fillId="0" borderId="0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0" fontId="13" fillId="0" borderId="0" xfId="0" applyFont="1"/>
    <xf numFmtId="0" fontId="15" fillId="6" borderId="1" xfId="0" applyFont="1" applyFill="1" applyBorder="1"/>
    <xf numFmtId="164" fontId="0" fillId="0" borderId="0" xfId="0" applyNumberFormat="1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/>
    <xf numFmtId="0" fontId="0" fillId="7" borderId="0" xfId="0" applyFill="1"/>
    <xf numFmtId="0" fontId="16" fillId="8" borderId="1" xfId="0" applyFont="1" applyFill="1" applyBorder="1"/>
    <xf numFmtId="0" fontId="16" fillId="9" borderId="1" xfId="0" applyFont="1" applyFill="1" applyBorder="1"/>
    <xf numFmtId="0" fontId="16" fillId="10" borderId="1" xfId="0" applyFont="1" applyFill="1" applyBorder="1"/>
    <xf numFmtId="0" fontId="16" fillId="11" borderId="1" xfId="0" applyFont="1" applyFill="1" applyBorder="1"/>
    <xf numFmtId="0" fontId="2" fillId="4" borderId="1" xfId="0" applyFont="1" applyFill="1" applyBorder="1"/>
    <xf numFmtId="0" fontId="2" fillId="12" borderId="1" xfId="0" applyFont="1" applyFill="1" applyBorder="1"/>
    <xf numFmtId="0" fontId="2" fillId="13" borderId="1" xfId="0" applyFont="1" applyFill="1" applyBorder="1"/>
    <xf numFmtId="0" fontId="2" fillId="6" borderId="1" xfId="0" applyFont="1" applyFill="1" applyBorder="1"/>
    <xf numFmtId="0" fontId="2" fillId="14" borderId="1" xfId="0" applyFont="1" applyFill="1" applyBorder="1"/>
    <xf numFmtId="0" fontId="2" fillId="15" borderId="1" xfId="0" applyFont="1" applyFill="1" applyBorder="1"/>
    <xf numFmtId="0" fontId="6" fillId="16" borderId="1" xfId="0" applyFont="1" applyFill="1" applyBorder="1"/>
    <xf numFmtId="0" fontId="6" fillId="17" borderId="1" xfId="0" applyFont="1" applyFill="1" applyBorder="1"/>
    <xf numFmtId="0" fontId="6" fillId="18" borderId="1" xfId="0" applyFont="1" applyFill="1" applyBorder="1"/>
    <xf numFmtId="0" fontId="16" fillId="19" borderId="1" xfId="0" applyFont="1" applyFill="1" applyBorder="1"/>
    <xf numFmtId="0" fontId="0" fillId="0" borderId="1" xfId="0" applyFill="1" applyBorder="1"/>
    <xf numFmtId="2" fontId="2" fillId="3" borderId="1" xfId="0" applyNumberFormat="1" applyFont="1" applyFill="1" applyBorder="1"/>
    <xf numFmtId="2" fontId="2" fillId="4" borderId="1" xfId="0" applyNumberFormat="1" applyFont="1" applyFill="1" applyBorder="1"/>
    <xf numFmtId="2" fontId="17" fillId="6" borderId="1" xfId="0" applyNumberFormat="1" applyFont="1" applyFill="1" applyBorder="1"/>
    <xf numFmtId="2" fontId="17" fillId="3" borderId="1" xfId="0" applyNumberFormat="1" applyFont="1" applyFill="1" applyBorder="1"/>
    <xf numFmtId="2" fontId="17" fillId="4" borderId="1" xfId="0" applyNumberFormat="1" applyFont="1" applyFill="1" applyBorder="1"/>
    <xf numFmtId="0" fontId="2" fillId="0" borderId="0" xfId="0" applyFont="1"/>
    <xf numFmtId="2" fontId="2" fillId="6" borderId="1" xfId="0" applyNumberFormat="1" applyFont="1" applyFill="1" applyBorder="1"/>
    <xf numFmtId="0" fontId="0" fillId="6" borderId="0" xfId="0" applyFill="1"/>
    <xf numFmtId="0" fontId="0" fillId="3" borderId="0" xfId="0" applyFill="1"/>
    <xf numFmtId="0" fontId="0" fillId="4" borderId="0" xfId="0" applyFill="1"/>
    <xf numFmtId="0" fontId="18" fillId="0" borderId="0" xfId="1"/>
    <xf numFmtId="0" fontId="0" fillId="20" borderId="1" xfId="0" applyFill="1" applyBorder="1"/>
    <xf numFmtId="0" fontId="0" fillId="0" borderId="0" xfId="0" applyAlignment="1"/>
    <xf numFmtId="0" fontId="0" fillId="6" borderId="1" xfId="0" applyFill="1" applyBorder="1"/>
    <xf numFmtId="0" fontId="2" fillId="5" borderId="1" xfId="0" applyFont="1" applyFill="1" applyBorder="1" applyAlignment="1">
      <alignment horizontal="center"/>
    </xf>
    <xf numFmtId="0" fontId="0" fillId="21" borderId="0" xfId="0" applyFill="1"/>
    <xf numFmtId="0" fontId="0" fillId="0" borderId="0" xfId="0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7" fillId="7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0" fillId="0" borderId="0" xfId="0" applyNumberFormat="1"/>
    <xf numFmtId="0" fontId="19" fillId="0" borderId="0" xfId="0" applyFont="1"/>
    <xf numFmtId="0" fontId="20" fillId="0" borderId="0" xfId="0" applyFont="1"/>
    <xf numFmtId="0" fontId="0" fillId="0" borderId="14" xfId="0" applyBorder="1"/>
    <xf numFmtId="0" fontId="1" fillId="0" borderId="14" xfId="0" applyFont="1" applyBorder="1"/>
    <xf numFmtId="0" fontId="0" fillId="22" borderId="1" xfId="0" applyFill="1" applyBorder="1"/>
    <xf numFmtId="0" fontId="0" fillId="21" borderId="1" xfId="0" applyFill="1" applyBorder="1"/>
    <xf numFmtId="0" fontId="2" fillId="5" borderId="14" xfId="0" applyFont="1" applyFill="1" applyBorder="1"/>
    <xf numFmtId="0" fontId="0" fillId="23" borderId="1" xfId="0" applyFill="1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7" borderId="1" xfId="0" applyFill="1" applyBorder="1" applyAlignment="1">
      <alignment vertical="center"/>
    </xf>
    <xf numFmtId="0" fontId="0" fillId="4" borderId="1" xfId="0" applyFill="1" applyBorder="1" applyProtection="1">
      <protection locked="0"/>
    </xf>
    <xf numFmtId="0" fontId="25" fillId="4" borderId="1" xfId="0" applyFont="1" applyFill="1" applyBorder="1" applyProtection="1">
      <protection locked="0"/>
    </xf>
    <xf numFmtId="0" fontId="7" fillId="0" borderId="1" xfId="0" applyFont="1" applyBorder="1"/>
    <xf numFmtId="0" fontId="27" fillId="0" borderId="1" xfId="0" applyFont="1" applyBorder="1"/>
    <xf numFmtId="0" fontId="7" fillId="6" borderId="1" xfId="0" applyFont="1" applyFill="1" applyBorder="1"/>
    <xf numFmtId="0" fontId="2" fillId="6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quotePrefix="1" applyBorder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0" fontId="0" fillId="3" borderId="20" xfId="0" applyFill="1" applyBorder="1" applyAlignment="1">
      <alignment vertical="center"/>
    </xf>
    <xf numFmtId="0" fontId="0" fillId="3" borderId="0" xfId="0" applyFill="1" applyBorder="1" applyAlignment="1">
      <alignment vertical="center"/>
    </xf>
    <xf numFmtId="0" fontId="0" fillId="23" borderId="0" xfId="0" applyFill="1"/>
    <xf numFmtId="0" fontId="0" fillId="23" borderId="1" xfId="0" applyFill="1" applyBorder="1" applyAlignment="1">
      <alignment horizontal="center" vertical="center"/>
    </xf>
    <xf numFmtId="0" fontId="0" fillId="2" borderId="1" xfId="0" applyFill="1" applyBorder="1" applyProtection="1">
      <protection locked="0"/>
    </xf>
    <xf numFmtId="0" fontId="25" fillId="2" borderId="1" xfId="0" applyFont="1" applyFill="1" applyBorder="1" applyProtection="1">
      <protection locked="0"/>
    </xf>
    <xf numFmtId="0" fontId="0" fillId="24" borderId="1" xfId="0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0" fillId="3" borderId="1" xfId="0" applyFill="1" applyBorder="1" applyProtection="1">
      <protection locked="0"/>
    </xf>
    <xf numFmtId="0" fontId="25" fillId="3" borderId="1" xfId="0" applyFont="1" applyFill="1" applyBorder="1" applyProtection="1">
      <protection locked="0"/>
    </xf>
    <xf numFmtId="0" fontId="0" fillId="4" borderId="0" xfId="0" quotePrefix="1" applyFill="1"/>
    <xf numFmtId="0" fontId="0" fillId="25" borderId="0" xfId="0" quotePrefix="1" applyFill="1"/>
    <xf numFmtId="0" fontId="0" fillId="25" borderId="0" xfId="0" applyFill="1" applyAlignment="1">
      <alignment horizontal="right"/>
    </xf>
    <xf numFmtId="0" fontId="0" fillId="4" borderId="0" xfId="0" applyFill="1" applyAlignment="1">
      <alignment horizontal="right"/>
    </xf>
    <xf numFmtId="0" fontId="23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6" borderId="16" xfId="0" applyFont="1" applyFill="1" applyBorder="1" applyAlignment="1">
      <alignment horizontal="center" vertical="center"/>
    </xf>
    <xf numFmtId="0" fontId="2" fillId="6" borderId="17" xfId="0" applyFont="1" applyFill="1" applyBorder="1" applyAlignment="1">
      <alignment horizontal="center" vertical="center"/>
    </xf>
    <xf numFmtId="0" fontId="2" fillId="6" borderId="18" xfId="0" applyFont="1" applyFill="1" applyBorder="1" applyAlignment="1">
      <alignment horizontal="center" vertical="center"/>
    </xf>
    <xf numFmtId="0" fontId="2" fillId="6" borderId="16" xfId="0" applyFont="1" applyFill="1" applyBorder="1" applyAlignment="1">
      <alignment horizontal="center" vertical="center" wrapText="1"/>
    </xf>
    <xf numFmtId="0" fontId="2" fillId="6" borderId="18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2" fillId="6" borderId="14" xfId="0" applyFont="1" applyFill="1" applyBorder="1" applyAlignment="1">
      <alignment horizontal="center" vertical="center"/>
    </xf>
    <xf numFmtId="0" fontId="2" fillId="6" borderId="15" xfId="0" applyFont="1" applyFill="1" applyBorder="1" applyAlignment="1">
      <alignment horizontal="center" vertical="center"/>
    </xf>
    <xf numFmtId="0" fontId="2" fillId="6" borderId="19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1" fillId="3" borderId="0" xfId="0" applyFont="1" applyFill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77"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</dxfs>
  <tableStyles count="0" defaultTableStyle="TableStyleMedium2" defaultPivotStyle="PivotStyleMedium9"/>
  <colors>
    <mruColors>
      <color rgb="FF716B3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233081</xdr:colOff>
      <xdr:row>0</xdr:row>
      <xdr:rowOff>57150</xdr:rowOff>
    </xdr:from>
    <xdr:to>
      <xdr:col>20</xdr:col>
      <xdr:colOff>483180</xdr:colOff>
      <xdr:row>25</xdr:row>
      <xdr:rowOff>96308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168156" y="57150"/>
          <a:ext cx="5736499" cy="480165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263584</xdr:colOff>
      <xdr:row>4</xdr:row>
      <xdr:rowOff>114033</xdr:rowOff>
    </xdr:from>
    <xdr:to>
      <xdr:col>29</xdr:col>
      <xdr:colOff>129777</xdr:colOff>
      <xdr:row>19</xdr:row>
      <xdr:rowOff>54349</xdr:rowOff>
    </xdr:to>
    <xdr:grpSp>
      <xdr:nvGrpSpPr>
        <xdr:cNvPr id="31" name="Group 30"/>
        <xdr:cNvGrpSpPr/>
      </xdr:nvGrpSpPr>
      <xdr:grpSpPr>
        <a:xfrm>
          <a:off x="12657290" y="876033"/>
          <a:ext cx="5312252" cy="2865051"/>
          <a:chOff x="3113768" y="212084"/>
          <a:chExt cx="4456715" cy="2874016"/>
        </a:xfrm>
      </xdr:grpSpPr>
      <xdr:grpSp>
        <xdr:nvGrpSpPr>
          <xdr:cNvPr id="2" name="Group 1"/>
          <xdr:cNvGrpSpPr/>
        </xdr:nvGrpSpPr>
        <xdr:grpSpPr>
          <a:xfrm>
            <a:off x="3113768" y="212084"/>
            <a:ext cx="4456715" cy="2874016"/>
            <a:chOff x="4486275" y="729155"/>
            <a:chExt cx="4456715" cy="2797816"/>
          </a:xfrm>
          <a:solidFill>
            <a:schemeClr val="bg1">
              <a:lumMod val="95000"/>
            </a:schemeClr>
          </a:solidFill>
        </xdr:grpSpPr>
        <xdr:sp macro="" textlink="">
          <xdr:nvSpPr>
            <xdr:cNvPr id="3" name="Oval 2"/>
            <xdr:cNvSpPr/>
          </xdr:nvSpPr>
          <xdr:spPr>
            <a:xfrm>
              <a:off x="4486275" y="1762125"/>
              <a:ext cx="923925" cy="847725"/>
            </a:xfrm>
            <a:prstGeom prst="ellipse">
              <a:avLst/>
            </a:prstGeom>
            <a:grpFill/>
          </xdr:spPr>
          <xdr:style>
            <a:lnRef idx="2">
              <a:schemeClr val="accent2"/>
            </a:lnRef>
            <a:fillRef idx="1">
              <a:schemeClr val="lt1"/>
            </a:fillRef>
            <a:effectRef idx="0">
              <a:schemeClr val="accent2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sz="1600" b="1"/>
                <a:t>+</a:t>
              </a:r>
            </a:p>
            <a:p>
              <a:pPr algn="ctr"/>
              <a:r>
                <a:rPr lang="en-US" sz="1600" b="1"/>
                <a:t>-</a:t>
              </a:r>
            </a:p>
          </xdr:txBody>
        </xdr:sp>
        <xdr:cxnSp macro="">
          <xdr:nvCxnSpPr>
            <xdr:cNvPr id="4" name="Straight Connector 3"/>
            <xdr:cNvCxnSpPr>
              <a:endCxn id="3" idx="0"/>
            </xdr:cNvCxnSpPr>
          </xdr:nvCxnSpPr>
          <xdr:spPr>
            <a:xfrm flipH="1">
              <a:off x="4948238" y="733425"/>
              <a:ext cx="4762" cy="1028700"/>
            </a:xfrm>
            <a:prstGeom prst="line">
              <a:avLst/>
            </a:prstGeom>
            <a:grpFill/>
          </xdr:spPr>
          <xdr:style>
            <a:lnRef idx="2">
              <a:schemeClr val="accent2"/>
            </a:lnRef>
            <a:fillRef idx="0">
              <a:schemeClr val="accent2"/>
            </a:fillRef>
            <a:effectRef idx="1">
              <a:schemeClr val="accent2"/>
            </a:effectRef>
            <a:fontRef idx="minor">
              <a:schemeClr val="tx1"/>
            </a:fontRef>
          </xdr:style>
        </xdr:cxnSp>
        <xdr:cxnSp macro="">
          <xdr:nvCxnSpPr>
            <xdr:cNvPr id="5" name="Straight Connector 4"/>
            <xdr:cNvCxnSpPr/>
          </xdr:nvCxnSpPr>
          <xdr:spPr>
            <a:xfrm flipH="1">
              <a:off x="4941342" y="729155"/>
              <a:ext cx="2813978" cy="19707"/>
            </a:xfrm>
            <a:prstGeom prst="line">
              <a:avLst/>
            </a:prstGeom>
            <a:grpFill/>
          </xdr:spPr>
          <xdr:style>
            <a:lnRef idx="2">
              <a:schemeClr val="accent2"/>
            </a:lnRef>
            <a:fillRef idx="0">
              <a:schemeClr val="accent2"/>
            </a:fillRef>
            <a:effectRef idx="1">
              <a:schemeClr val="accent2"/>
            </a:effectRef>
            <a:fontRef idx="minor">
              <a:schemeClr val="tx1"/>
            </a:fontRef>
          </xdr:style>
        </xdr:cxnSp>
        <xdr:cxnSp macro="">
          <xdr:nvCxnSpPr>
            <xdr:cNvPr id="6" name="Straight Connector 5"/>
            <xdr:cNvCxnSpPr>
              <a:stCxn id="3" idx="4"/>
            </xdr:cNvCxnSpPr>
          </xdr:nvCxnSpPr>
          <xdr:spPr>
            <a:xfrm flipH="1">
              <a:off x="4947557" y="2609850"/>
              <a:ext cx="681" cy="917121"/>
            </a:xfrm>
            <a:prstGeom prst="line">
              <a:avLst/>
            </a:prstGeom>
            <a:grpFill/>
          </xdr:spPr>
          <xdr:style>
            <a:lnRef idx="2">
              <a:schemeClr val="accent2"/>
            </a:lnRef>
            <a:fillRef idx="0">
              <a:schemeClr val="accent2"/>
            </a:fillRef>
            <a:effectRef idx="1">
              <a:schemeClr val="accent2"/>
            </a:effectRef>
            <a:fontRef idx="minor">
              <a:schemeClr val="tx1"/>
            </a:fontRef>
          </xdr:style>
        </xdr:cxnSp>
        <xdr:cxnSp macro="">
          <xdr:nvCxnSpPr>
            <xdr:cNvPr id="7" name="Straight Connector 6"/>
            <xdr:cNvCxnSpPr/>
          </xdr:nvCxnSpPr>
          <xdr:spPr>
            <a:xfrm flipH="1">
              <a:off x="4958443" y="3488119"/>
              <a:ext cx="2836291" cy="27967"/>
            </a:xfrm>
            <a:prstGeom prst="line">
              <a:avLst/>
            </a:prstGeom>
            <a:grpFill/>
          </xdr:spPr>
          <xdr:style>
            <a:lnRef idx="2">
              <a:schemeClr val="accent2"/>
            </a:lnRef>
            <a:fillRef idx="0">
              <a:schemeClr val="accent2"/>
            </a:fillRef>
            <a:effectRef idx="1">
              <a:schemeClr val="accent2"/>
            </a:effectRef>
            <a:fontRef idx="minor">
              <a:schemeClr val="tx1"/>
            </a:fontRef>
          </xdr:style>
        </xdr:cxnSp>
        <xdr:grpSp>
          <xdr:nvGrpSpPr>
            <xdr:cNvPr id="8" name="Group 7"/>
            <xdr:cNvGrpSpPr/>
          </xdr:nvGrpSpPr>
          <xdr:grpSpPr>
            <a:xfrm>
              <a:off x="6653614" y="742293"/>
              <a:ext cx="2274924" cy="1402386"/>
              <a:chOff x="6666752" y="742293"/>
              <a:chExt cx="2280179" cy="1402386"/>
            </a:xfrm>
            <a:grpFill/>
          </xdr:grpSpPr>
          <xdr:cxnSp macro="">
            <xdr:nvCxnSpPr>
              <xdr:cNvPr id="20" name="Straight Connector 19"/>
              <xdr:cNvCxnSpPr>
                <a:endCxn id="21" idx="3"/>
              </xdr:cNvCxnSpPr>
            </xdr:nvCxnSpPr>
            <xdr:spPr>
              <a:xfrm flipH="1">
                <a:off x="7454121" y="742293"/>
                <a:ext cx="330104" cy="418033"/>
              </a:xfrm>
              <a:prstGeom prst="line">
                <a:avLst/>
              </a:prstGeom>
              <a:grpFill/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</xdr:cxnSp>
          <xdr:sp macro="" textlink="">
            <xdr:nvSpPr>
              <xdr:cNvPr id="21" name="Rectangle 20"/>
              <xdr:cNvSpPr/>
            </xdr:nvSpPr>
            <xdr:spPr>
              <a:xfrm rot="18774626">
                <a:off x="6816929" y="1252655"/>
                <a:ext cx="804730" cy="404740"/>
              </a:xfrm>
              <a:prstGeom prst="rect">
                <a:avLst/>
              </a:prstGeom>
              <a:grpFill/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ro-RO" sz="1050"/>
                  <a:t>Photo Resistor</a:t>
                </a:r>
                <a:endParaRPr lang="en-US" sz="1050"/>
              </a:p>
            </xdr:txBody>
          </xdr:sp>
          <xdr:cxnSp macro="">
            <xdr:nvCxnSpPr>
              <xdr:cNvPr id="22" name="Straight Connector 21"/>
              <xdr:cNvCxnSpPr>
                <a:endCxn id="23" idx="1"/>
              </xdr:cNvCxnSpPr>
            </xdr:nvCxnSpPr>
            <xdr:spPr>
              <a:xfrm>
                <a:off x="7777655" y="742293"/>
                <a:ext cx="367385" cy="383157"/>
              </a:xfrm>
              <a:prstGeom prst="line">
                <a:avLst/>
              </a:prstGeom>
              <a:grpFill/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</xdr:cxnSp>
          <xdr:sp macro="" textlink="">
            <xdr:nvSpPr>
              <xdr:cNvPr id="23" name="Rectangle 22"/>
              <xdr:cNvSpPr/>
            </xdr:nvSpPr>
            <xdr:spPr>
              <a:xfrm rot="2867613">
                <a:off x="7974381" y="1221124"/>
                <a:ext cx="804730" cy="404740"/>
              </a:xfrm>
              <a:prstGeom prst="rect">
                <a:avLst/>
              </a:prstGeom>
              <a:grpFill/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ro-RO" sz="800"/>
                  <a:t>Potentiometer</a:t>
                </a:r>
                <a:endParaRPr lang="en-US" sz="800"/>
              </a:p>
            </xdr:txBody>
          </xdr:sp>
          <xdr:cxnSp macro="">
            <xdr:nvCxnSpPr>
              <xdr:cNvPr id="24" name="Straight Connector 23"/>
              <xdr:cNvCxnSpPr>
                <a:stCxn id="21" idx="1"/>
              </xdr:cNvCxnSpPr>
            </xdr:nvCxnSpPr>
            <xdr:spPr>
              <a:xfrm flipH="1">
                <a:off x="6666752" y="1749725"/>
                <a:ext cx="317715" cy="394954"/>
              </a:xfrm>
              <a:prstGeom prst="line">
                <a:avLst/>
              </a:prstGeom>
              <a:grpFill/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</xdr:cxnSp>
          <xdr:cxnSp macro="">
            <xdr:nvCxnSpPr>
              <xdr:cNvPr id="25" name="Straight Connector 24"/>
              <xdr:cNvCxnSpPr>
                <a:stCxn id="23" idx="3"/>
              </xdr:cNvCxnSpPr>
            </xdr:nvCxnSpPr>
            <xdr:spPr>
              <a:xfrm>
                <a:off x="8608450" y="1721538"/>
                <a:ext cx="338481" cy="380531"/>
              </a:xfrm>
              <a:prstGeom prst="line">
                <a:avLst/>
              </a:prstGeom>
              <a:grpFill/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</xdr:cxnSp>
        </xdr:grpSp>
        <xdr:grpSp>
          <xdr:nvGrpSpPr>
            <xdr:cNvPr id="9" name="Group 8"/>
            <xdr:cNvGrpSpPr/>
          </xdr:nvGrpSpPr>
          <xdr:grpSpPr>
            <a:xfrm rot="10800000">
              <a:off x="6668066" y="2096817"/>
              <a:ext cx="2274924" cy="1402385"/>
              <a:chOff x="6666752" y="742291"/>
              <a:chExt cx="2280179" cy="1402385"/>
            </a:xfrm>
            <a:grpFill/>
          </xdr:grpSpPr>
          <xdr:cxnSp macro="">
            <xdr:nvCxnSpPr>
              <xdr:cNvPr id="14" name="Straight Connector 13"/>
              <xdr:cNvCxnSpPr>
                <a:endCxn id="15" idx="1"/>
              </xdr:cNvCxnSpPr>
            </xdr:nvCxnSpPr>
            <xdr:spPr>
              <a:xfrm rot="10800000" flipV="1">
                <a:off x="7440787" y="742291"/>
                <a:ext cx="343439" cy="404306"/>
              </a:xfrm>
              <a:prstGeom prst="line">
                <a:avLst/>
              </a:prstGeom>
              <a:grpFill/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</xdr:cxnSp>
          <xdr:sp macro="" textlink="">
            <xdr:nvSpPr>
              <xdr:cNvPr id="15" name="Rectangle 14"/>
              <xdr:cNvSpPr/>
            </xdr:nvSpPr>
            <xdr:spPr>
              <a:xfrm rot="7797357">
                <a:off x="6816928" y="1252655"/>
                <a:ext cx="804730" cy="404740"/>
              </a:xfrm>
              <a:prstGeom prst="rect">
                <a:avLst/>
              </a:prstGeom>
              <a:grpFill/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US" sz="1100"/>
                  <a:t>R4</a:t>
                </a:r>
              </a:p>
            </xdr:txBody>
          </xdr:sp>
          <xdr:cxnSp macro="">
            <xdr:nvCxnSpPr>
              <xdr:cNvPr id="16" name="Straight Connector 15"/>
              <xdr:cNvCxnSpPr>
                <a:endCxn id="17" idx="3"/>
              </xdr:cNvCxnSpPr>
            </xdr:nvCxnSpPr>
            <xdr:spPr>
              <a:xfrm rot="10800000" flipH="1" flipV="1">
                <a:off x="7777653" y="742291"/>
                <a:ext cx="362424" cy="388517"/>
              </a:xfrm>
              <a:prstGeom prst="line">
                <a:avLst/>
              </a:prstGeom>
              <a:grpFill/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</xdr:cxnSp>
          <xdr:sp macro="" textlink="">
            <xdr:nvSpPr>
              <xdr:cNvPr id="17" name="Rectangle 16"/>
              <xdr:cNvSpPr/>
            </xdr:nvSpPr>
            <xdr:spPr>
              <a:xfrm rot="13600202">
                <a:off x="7974381" y="1221124"/>
                <a:ext cx="804730" cy="404740"/>
              </a:xfrm>
              <a:prstGeom prst="rect">
                <a:avLst/>
              </a:prstGeom>
              <a:grpFill/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US" sz="1100"/>
                  <a:t>R2</a:t>
                </a:r>
              </a:p>
            </xdr:txBody>
          </xdr:sp>
          <xdr:cxnSp macro="">
            <xdr:nvCxnSpPr>
              <xdr:cNvPr id="18" name="Straight Connector 17"/>
              <xdr:cNvCxnSpPr>
                <a:stCxn id="15" idx="3"/>
              </xdr:cNvCxnSpPr>
            </xdr:nvCxnSpPr>
            <xdr:spPr>
              <a:xfrm rot="10800000" flipV="1">
                <a:off x="6666752" y="1763453"/>
                <a:ext cx="331047" cy="381223"/>
              </a:xfrm>
              <a:prstGeom prst="line">
                <a:avLst/>
              </a:prstGeom>
              <a:grpFill/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</xdr:cxnSp>
          <xdr:cxnSp macro="">
            <xdr:nvCxnSpPr>
              <xdr:cNvPr id="19" name="Straight Connector 18"/>
              <xdr:cNvCxnSpPr>
                <a:stCxn id="17" idx="1"/>
              </xdr:cNvCxnSpPr>
            </xdr:nvCxnSpPr>
            <xdr:spPr>
              <a:xfrm rot="10800000" flipH="1" flipV="1">
                <a:off x="8613416" y="1716179"/>
                <a:ext cx="333515" cy="385890"/>
              </a:xfrm>
              <a:prstGeom prst="line">
                <a:avLst/>
              </a:prstGeom>
              <a:grpFill/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</xdr:cxnSp>
        </xdr:grpSp>
        <xdr:cxnSp macro="">
          <xdr:nvCxnSpPr>
            <xdr:cNvPr id="10" name="Straight Connector 9"/>
            <xdr:cNvCxnSpPr/>
          </xdr:nvCxnSpPr>
          <xdr:spPr>
            <a:xfrm flipV="1">
              <a:off x="6672942" y="2133600"/>
              <a:ext cx="691244" cy="1"/>
            </a:xfrm>
            <a:prstGeom prst="line">
              <a:avLst/>
            </a:prstGeom>
            <a:grpFill/>
            <a:ln>
              <a:tailEnd type="oval"/>
            </a:ln>
          </xdr:spPr>
          <xdr:style>
            <a:lnRef idx="2">
              <a:schemeClr val="dk1"/>
            </a:lnRef>
            <a:fillRef idx="0">
              <a:schemeClr val="dk1"/>
            </a:fillRef>
            <a:effectRef idx="1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1" name="Straight Connector 10"/>
            <xdr:cNvCxnSpPr/>
          </xdr:nvCxnSpPr>
          <xdr:spPr>
            <a:xfrm flipH="1">
              <a:off x="8360229" y="2100943"/>
              <a:ext cx="582386" cy="10886"/>
            </a:xfrm>
            <a:prstGeom prst="line">
              <a:avLst/>
            </a:prstGeom>
            <a:grpFill/>
            <a:ln>
              <a:tailEnd type="oval"/>
            </a:ln>
          </xdr:spPr>
          <xdr:style>
            <a:lnRef idx="2">
              <a:schemeClr val="dk1"/>
            </a:lnRef>
            <a:fillRef idx="0">
              <a:schemeClr val="dk1"/>
            </a:fillRef>
            <a:effectRef idx="1">
              <a:schemeClr val="dk1"/>
            </a:effectRef>
            <a:fontRef idx="minor">
              <a:schemeClr val="tx1"/>
            </a:fontRef>
          </xdr:style>
        </xdr:cxnSp>
        <xdr:sp macro="" textlink="">
          <xdr:nvSpPr>
            <xdr:cNvPr id="12" name="TextBox 11"/>
            <xdr:cNvSpPr txBox="1"/>
          </xdr:nvSpPr>
          <xdr:spPr>
            <a:xfrm>
              <a:off x="4554675" y="2024686"/>
              <a:ext cx="376898" cy="311496"/>
            </a:xfrm>
            <a:prstGeom prst="rect">
              <a:avLst/>
            </a:prstGeom>
            <a:grp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sz="1400"/>
                <a:t>V</a:t>
              </a:r>
              <a:r>
                <a:rPr lang="en-US" sz="1400" baseline="-25000"/>
                <a:t>in</a:t>
              </a:r>
            </a:p>
          </xdr:txBody>
        </xdr:sp>
        <xdr:sp macro="" textlink="">
          <xdr:nvSpPr>
            <xdr:cNvPr id="13" name="TextBox 12"/>
            <xdr:cNvSpPr txBox="1"/>
          </xdr:nvSpPr>
          <xdr:spPr>
            <a:xfrm>
              <a:off x="7641771" y="1981201"/>
              <a:ext cx="535724" cy="311496"/>
            </a:xfrm>
            <a:prstGeom prst="rect">
              <a:avLst/>
            </a:prstGeom>
            <a:grp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sz="1400"/>
                <a:t>Vout</a:t>
              </a:r>
              <a:endParaRPr lang="en-US" sz="1400" baseline="-25000"/>
            </a:p>
          </xdr:txBody>
        </xdr:sp>
      </xdr:grpSp>
      <xdr:grpSp>
        <xdr:nvGrpSpPr>
          <xdr:cNvPr id="30" name="Group 29"/>
          <xdr:cNvGrpSpPr/>
        </xdr:nvGrpSpPr>
        <xdr:grpSpPr>
          <a:xfrm>
            <a:off x="5194514" y="317500"/>
            <a:ext cx="596900" cy="609600"/>
            <a:chOff x="4896064" y="298450"/>
            <a:chExt cx="596900" cy="609600"/>
          </a:xfrm>
        </xdr:grpSpPr>
        <xdr:cxnSp macro="">
          <xdr:nvCxnSpPr>
            <xdr:cNvPr id="27" name="Straight Arrow Connector 26"/>
            <xdr:cNvCxnSpPr/>
          </xdr:nvCxnSpPr>
          <xdr:spPr>
            <a:xfrm>
              <a:off x="4896064" y="641350"/>
              <a:ext cx="342900" cy="266700"/>
            </a:xfrm>
            <a:prstGeom prst="straightConnector1">
              <a:avLst/>
            </a:prstGeom>
            <a:ln>
              <a:solidFill>
                <a:srgbClr val="FFFF00"/>
              </a:solidFill>
              <a:tailEnd type="triangle"/>
            </a:ln>
          </xdr:spPr>
          <xdr:style>
            <a:lnRef idx="2">
              <a:schemeClr val="accent2"/>
            </a:lnRef>
            <a:fillRef idx="0">
              <a:schemeClr val="accent2"/>
            </a:fillRef>
            <a:effectRef idx="1">
              <a:schemeClr val="accent2"/>
            </a:effectRef>
            <a:fontRef idx="minor">
              <a:schemeClr val="tx1"/>
            </a:fontRef>
          </xdr:style>
        </xdr:cxnSp>
        <xdr:cxnSp macro="">
          <xdr:nvCxnSpPr>
            <xdr:cNvPr id="28" name="Straight Arrow Connector 27"/>
            <xdr:cNvCxnSpPr/>
          </xdr:nvCxnSpPr>
          <xdr:spPr>
            <a:xfrm>
              <a:off x="5023064" y="463550"/>
              <a:ext cx="342900" cy="266700"/>
            </a:xfrm>
            <a:prstGeom prst="straightConnector1">
              <a:avLst/>
            </a:prstGeom>
            <a:ln>
              <a:solidFill>
                <a:srgbClr val="FFFF00"/>
              </a:solidFill>
              <a:tailEnd type="triangle"/>
            </a:ln>
          </xdr:spPr>
          <xdr:style>
            <a:lnRef idx="2">
              <a:schemeClr val="accent2"/>
            </a:lnRef>
            <a:fillRef idx="0">
              <a:schemeClr val="accent2"/>
            </a:fillRef>
            <a:effectRef idx="1">
              <a:schemeClr val="accent2"/>
            </a:effectRef>
            <a:fontRef idx="minor">
              <a:schemeClr val="tx1"/>
            </a:fontRef>
          </xdr:style>
        </xdr:cxnSp>
        <xdr:cxnSp macro="">
          <xdr:nvCxnSpPr>
            <xdr:cNvPr id="29" name="Straight Arrow Connector 28"/>
            <xdr:cNvCxnSpPr/>
          </xdr:nvCxnSpPr>
          <xdr:spPr>
            <a:xfrm>
              <a:off x="5150064" y="298450"/>
              <a:ext cx="342900" cy="266700"/>
            </a:xfrm>
            <a:prstGeom prst="straightConnector1">
              <a:avLst/>
            </a:prstGeom>
            <a:ln>
              <a:solidFill>
                <a:srgbClr val="FFFF00"/>
              </a:solidFill>
              <a:tailEnd type="triangle"/>
            </a:ln>
          </xdr:spPr>
          <xdr:style>
            <a:lnRef idx="2">
              <a:schemeClr val="accent2"/>
            </a:lnRef>
            <a:fillRef idx="0">
              <a:schemeClr val="accent2"/>
            </a:fillRef>
            <a:effectRef idx="1">
              <a:schemeClr val="accent2"/>
            </a:effectRef>
            <a:fontRef idx="minor">
              <a:schemeClr val="tx1"/>
            </a:fontRef>
          </xdr:style>
        </xdr:cxnSp>
      </xdr:grpSp>
    </xdr:grpSp>
    <xdr:clientData/>
  </xdr:twoCellAnchor>
  <xdr:twoCellAnchor editAs="oneCell">
    <xdr:from>
      <xdr:col>0</xdr:col>
      <xdr:colOff>430493</xdr:colOff>
      <xdr:row>14</xdr:row>
      <xdr:rowOff>174814</xdr:rowOff>
    </xdr:from>
    <xdr:to>
      <xdr:col>9</xdr:col>
      <xdr:colOff>634932</xdr:colOff>
      <xdr:row>25</xdr:row>
      <xdr:rowOff>127477</xdr:rowOff>
    </xdr:to>
    <xdr:pic>
      <xdr:nvPicPr>
        <xdr:cNvPr id="32" name="Picture 3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0493" y="2909049"/>
          <a:ext cx="5303115" cy="2048163"/>
        </a:xfrm>
        <a:prstGeom prst="rect">
          <a:avLst/>
        </a:prstGeom>
      </xdr:spPr>
    </xdr:pic>
    <xdr:clientData/>
  </xdr:twoCellAnchor>
  <xdr:twoCellAnchor editAs="oneCell">
    <xdr:from>
      <xdr:col>10</xdr:col>
      <xdr:colOff>100853</xdr:colOff>
      <xdr:row>12</xdr:row>
      <xdr:rowOff>100853</xdr:rowOff>
    </xdr:from>
    <xdr:to>
      <xdr:col>18</xdr:col>
      <xdr:colOff>115483</xdr:colOff>
      <xdr:row>28</xdr:row>
      <xdr:rowOff>27959</xdr:rowOff>
    </xdr:to>
    <xdr:pic>
      <xdr:nvPicPr>
        <xdr:cNvPr id="80" name="Picture 79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27912" y="2454088"/>
          <a:ext cx="5371042" cy="297510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59018</xdr:colOff>
      <xdr:row>14</xdr:row>
      <xdr:rowOff>24095</xdr:rowOff>
    </xdr:from>
    <xdr:to>
      <xdr:col>13</xdr:col>
      <xdr:colOff>716174</xdr:colOff>
      <xdr:row>24</xdr:row>
      <xdr:rowOff>167258</xdr:rowOff>
    </xdr:to>
    <xdr:pic>
      <xdr:nvPicPr>
        <xdr:cNvPr id="31" name="Picture 3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16618" y="2767295"/>
          <a:ext cx="5333931" cy="2048163"/>
        </a:xfrm>
        <a:prstGeom prst="rect">
          <a:avLst/>
        </a:prstGeom>
      </xdr:spPr>
    </xdr:pic>
    <xdr:clientData/>
  </xdr:twoCellAnchor>
  <xdr:twoCellAnchor>
    <xdr:from>
      <xdr:col>21</xdr:col>
      <xdr:colOff>85725</xdr:colOff>
      <xdr:row>13</xdr:row>
      <xdr:rowOff>142875</xdr:rowOff>
    </xdr:from>
    <xdr:to>
      <xdr:col>25</xdr:col>
      <xdr:colOff>543763</xdr:colOff>
      <xdr:row>29</xdr:row>
      <xdr:rowOff>26634</xdr:rowOff>
    </xdr:to>
    <xdr:grpSp>
      <xdr:nvGrpSpPr>
        <xdr:cNvPr id="57" name="Group 56"/>
        <xdr:cNvGrpSpPr/>
      </xdr:nvGrpSpPr>
      <xdr:grpSpPr>
        <a:xfrm>
          <a:off x="13677900" y="2695575"/>
          <a:ext cx="2896438" cy="2931759"/>
          <a:chOff x="11405494" y="2126015"/>
          <a:chExt cx="2896438" cy="2931759"/>
        </a:xfrm>
      </xdr:grpSpPr>
      <xdr:grpSp>
        <xdr:nvGrpSpPr>
          <xdr:cNvPr id="58" name="Group 57"/>
          <xdr:cNvGrpSpPr/>
        </xdr:nvGrpSpPr>
        <xdr:grpSpPr>
          <a:xfrm>
            <a:off x="11405494" y="2228850"/>
            <a:ext cx="2896438" cy="2828924"/>
            <a:chOff x="6278562" y="728322"/>
            <a:chExt cx="2411564" cy="2762537"/>
          </a:xfrm>
          <a:solidFill>
            <a:schemeClr val="bg1">
              <a:lumMod val="95000"/>
            </a:schemeClr>
          </a:solidFill>
        </xdr:grpSpPr>
        <xdr:sp macro="" textlink="">
          <xdr:nvSpPr>
            <xdr:cNvPr id="63" name="Oval 62"/>
            <xdr:cNvSpPr/>
          </xdr:nvSpPr>
          <xdr:spPr>
            <a:xfrm>
              <a:off x="6278562" y="1762125"/>
              <a:ext cx="923925" cy="847725"/>
            </a:xfrm>
            <a:prstGeom prst="ellipse">
              <a:avLst/>
            </a:prstGeom>
            <a:grpFill/>
          </xdr:spPr>
          <xdr:style>
            <a:lnRef idx="2">
              <a:schemeClr val="accent2"/>
            </a:lnRef>
            <a:fillRef idx="1">
              <a:schemeClr val="lt1"/>
            </a:fillRef>
            <a:effectRef idx="0">
              <a:schemeClr val="accent2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sz="1600" b="1"/>
                <a:t>+</a:t>
              </a:r>
            </a:p>
            <a:p>
              <a:pPr algn="ctr"/>
              <a:r>
                <a:rPr lang="en-US" sz="1600" b="1"/>
                <a:t>-</a:t>
              </a:r>
            </a:p>
          </xdr:txBody>
        </xdr:sp>
        <xdr:cxnSp macro="">
          <xdr:nvCxnSpPr>
            <xdr:cNvPr id="64" name="Straight Connector 63"/>
            <xdr:cNvCxnSpPr>
              <a:endCxn id="63" idx="0"/>
            </xdr:cNvCxnSpPr>
          </xdr:nvCxnSpPr>
          <xdr:spPr>
            <a:xfrm flipH="1">
              <a:off x="6740529" y="733425"/>
              <a:ext cx="4762" cy="1028700"/>
            </a:xfrm>
            <a:prstGeom prst="line">
              <a:avLst/>
            </a:prstGeom>
            <a:grpFill/>
          </xdr:spPr>
          <xdr:style>
            <a:lnRef idx="2">
              <a:schemeClr val="accent2"/>
            </a:lnRef>
            <a:fillRef idx="0">
              <a:schemeClr val="accent2"/>
            </a:fillRef>
            <a:effectRef idx="1">
              <a:schemeClr val="accent2"/>
            </a:effectRef>
            <a:fontRef idx="minor">
              <a:schemeClr val="tx1"/>
            </a:fontRef>
          </xdr:style>
        </xdr:cxnSp>
        <xdr:cxnSp macro="">
          <xdr:nvCxnSpPr>
            <xdr:cNvPr id="65" name="Straight Connector 64"/>
            <xdr:cNvCxnSpPr/>
          </xdr:nvCxnSpPr>
          <xdr:spPr>
            <a:xfrm flipH="1">
              <a:off x="6743073" y="729155"/>
              <a:ext cx="1012247" cy="8468"/>
            </a:xfrm>
            <a:prstGeom prst="line">
              <a:avLst/>
            </a:prstGeom>
            <a:grpFill/>
          </xdr:spPr>
          <xdr:style>
            <a:lnRef idx="2">
              <a:schemeClr val="accent2"/>
            </a:lnRef>
            <a:fillRef idx="0">
              <a:schemeClr val="accent2"/>
            </a:fillRef>
            <a:effectRef idx="1">
              <a:schemeClr val="accent2"/>
            </a:effectRef>
            <a:fontRef idx="minor">
              <a:schemeClr val="tx1"/>
            </a:fontRef>
          </xdr:style>
        </xdr:cxnSp>
        <xdr:cxnSp macro="">
          <xdr:nvCxnSpPr>
            <xdr:cNvPr id="66" name="Straight Connector 65"/>
            <xdr:cNvCxnSpPr>
              <a:stCxn id="63" idx="4"/>
            </xdr:cNvCxnSpPr>
          </xdr:nvCxnSpPr>
          <xdr:spPr>
            <a:xfrm>
              <a:off x="6740524" y="2609851"/>
              <a:ext cx="10479" cy="862406"/>
            </a:xfrm>
            <a:prstGeom prst="line">
              <a:avLst/>
            </a:prstGeom>
            <a:grpFill/>
          </xdr:spPr>
          <xdr:style>
            <a:lnRef idx="2">
              <a:schemeClr val="accent2"/>
            </a:lnRef>
            <a:fillRef idx="0">
              <a:schemeClr val="accent2"/>
            </a:fillRef>
            <a:effectRef idx="1">
              <a:schemeClr val="accent2"/>
            </a:effectRef>
            <a:fontRef idx="minor">
              <a:schemeClr val="tx1"/>
            </a:fontRef>
          </xdr:style>
        </xdr:cxnSp>
        <xdr:cxnSp macro="">
          <xdr:nvCxnSpPr>
            <xdr:cNvPr id="67" name="Straight Connector 66"/>
            <xdr:cNvCxnSpPr/>
          </xdr:nvCxnSpPr>
          <xdr:spPr>
            <a:xfrm flipH="1" flipV="1">
              <a:off x="6751003" y="3472257"/>
              <a:ext cx="983381" cy="9301"/>
            </a:xfrm>
            <a:prstGeom prst="line">
              <a:avLst/>
            </a:prstGeom>
            <a:grpFill/>
          </xdr:spPr>
          <xdr:style>
            <a:lnRef idx="2">
              <a:schemeClr val="accent2"/>
            </a:lnRef>
            <a:fillRef idx="0">
              <a:schemeClr val="accent2"/>
            </a:fillRef>
            <a:effectRef idx="1">
              <a:schemeClr val="accent2"/>
            </a:effectRef>
            <a:fontRef idx="minor">
              <a:schemeClr val="tx1"/>
            </a:fontRef>
          </xdr:style>
        </xdr:cxnSp>
        <xdr:grpSp>
          <xdr:nvGrpSpPr>
            <xdr:cNvPr id="68" name="Group 67"/>
            <xdr:cNvGrpSpPr/>
          </xdr:nvGrpSpPr>
          <xdr:grpSpPr>
            <a:xfrm>
              <a:off x="7559116" y="728322"/>
              <a:ext cx="403807" cy="1144389"/>
              <a:chOff x="7574348" y="728322"/>
              <a:chExt cx="404740" cy="1144389"/>
            </a:xfrm>
            <a:grpFill/>
          </xdr:grpSpPr>
          <xdr:cxnSp macro="">
            <xdr:nvCxnSpPr>
              <xdr:cNvPr id="77" name="Straight Connector 76"/>
              <xdr:cNvCxnSpPr>
                <a:endCxn id="78" idx="3"/>
              </xdr:cNvCxnSpPr>
            </xdr:nvCxnSpPr>
            <xdr:spPr>
              <a:xfrm>
                <a:off x="7781816" y="728322"/>
                <a:ext cx="292" cy="339709"/>
              </a:xfrm>
              <a:prstGeom prst="line">
                <a:avLst/>
              </a:prstGeom>
              <a:grpFill/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</xdr:cxnSp>
          <xdr:sp macro="" textlink="">
            <xdr:nvSpPr>
              <xdr:cNvPr id="78" name="Rectangle 77"/>
              <xdr:cNvSpPr/>
            </xdr:nvSpPr>
            <xdr:spPr>
              <a:xfrm rot="16253888">
                <a:off x="7374353" y="1267976"/>
                <a:ext cx="804730" cy="404740"/>
              </a:xfrm>
              <a:prstGeom prst="rect">
                <a:avLst/>
              </a:prstGeom>
              <a:grpFill/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ro-RO" sz="1050"/>
                  <a:t>Photo Resistor</a:t>
                </a:r>
                <a:endParaRPr lang="en-US" sz="1050"/>
              </a:p>
            </xdr:txBody>
          </xdr:sp>
        </xdr:grpSp>
        <xdr:grpSp>
          <xdr:nvGrpSpPr>
            <xdr:cNvPr id="69" name="Group 68"/>
            <xdr:cNvGrpSpPr/>
          </xdr:nvGrpSpPr>
          <xdr:grpSpPr>
            <a:xfrm rot="10800000">
              <a:off x="7550520" y="1872661"/>
              <a:ext cx="403807" cy="1618198"/>
              <a:chOff x="7657704" y="750634"/>
              <a:chExt cx="404740" cy="1618198"/>
            </a:xfrm>
            <a:grpFill/>
          </xdr:grpSpPr>
          <xdr:cxnSp macro="">
            <xdr:nvCxnSpPr>
              <xdr:cNvPr id="74" name="Straight Connector 73"/>
              <xdr:cNvCxnSpPr>
                <a:endCxn id="75" idx="3"/>
              </xdr:cNvCxnSpPr>
            </xdr:nvCxnSpPr>
            <xdr:spPr>
              <a:xfrm rot="10800000" flipV="1">
                <a:off x="7860775" y="750634"/>
                <a:ext cx="1483" cy="344913"/>
              </a:xfrm>
              <a:prstGeom prst="line">
                <a:avLst/>
              </a:prstGeom>
              <a:grpFill/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</xdr:cxnSp>
          <xdr:sp macro="" textlink="">
            <xdr:nvSpPr>
              <xdr:cNvPr id="75" name="Rectangle 74"/>
              <xdr:cNvSpPr/>
            </xdr:nvSpPr>
            <xdr:spPr>
              <a:xfrm rot="16207008">
                <a:off x="7457709" y="1295541"/>
                <a:ext cx="804730" cy="404740"/>
              </a:xfrm>
              <a:prstGeom prst="rect">
                <a:avLst/>
              </a:prstGeom>
              <a:grpFill/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ro-RO" sz="1100"/>
                  <a:t>Potentiometer</a:t>
                </a:r>
                <a:endParaRPr lang="en-US" sz="1100"/>
              </a:p>
            </xdr:txBody>
          </xdr:sp>
          <xdr:cxnSp macro="">
            <xdr:nvCxnSpPr>
              <xdr:cNvPr id="76" name="Straight Connector 75"/>
              <xdr:cNvCxnSpPr>
                <a:stCxn id="75" idx="1"/>
                <a:endCxn id="78" idx="1"/>
              </xdr:cNvCxnSpPr>
            </xdr:nvCxnSpPr>
            <xdr:spPr>
              <a:xfrm rot="10800000" flipV="1">
                <a:off x="7856848" y="1900275"/>
                <a:ext cx="2525" cy="468557"/>
              </a:xfrm>
              <a:prstGeom prst="line">
                <a:avLst/>
              </a:prstGeom>
              <a:grpFill/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</xdr:cxnSp>
        </xdr:grpSp>
        <xdr:cxnSp macro="">
          <xdr:nvCxnSpPr>
            <xdr:cNvPr id="70" name="Straight Connector 69"/>
            <xdr:cNvCxnSpPr/>
          </xdr:nvCxnSpPr>
          <xdr:spPr>
            <a:xfrm flipV="1">
              <a:off x="7759418" y="2124299"/>
              <a:ext cx="691244" cy="1"/>
            </a:xfrm>
            <a:prstGeom prst="line">
              <a:avLst/>
            </a:prstGeom>
            <a:grpFill/>
            <a:ln>
              <a:tailEnd type="oval"/>
            </a:ln>
          </xdr:spPr>
          <xdr:style>
            <a:lnRef idx="2">
              <a:schemeClr val="dk1"/>
            </a:lnRef>
            <a:fillRef idx="0">
              <a:schemeClr val="dk1"/>
            </a:fillRef>
            <a:effectRef idx="1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71" name="Straight Connector 70"/>
            <xdr:cNvCxnSpPr/>
          </xdr:nvCxnSpPr>
          <xdr:spPr>
            <a:xfrm>
              <a:off x="7750244" y="3462955"/>
              <a:ext cx="689952" cy="18604"/>
            </a:xfrm>
            <a:prstGeom prst="line">
              <a:avLst/>
            </a:prstGeom>
            <a:grpFill/>
            <a:ln>
              <a:tailEnd type="oval"/>
            </a:ln>
          </xdr:spPr>
          <xdr:style>
            <a:lnRef idx="2">
              <a:schemeClr val="dk1"/>
            </a:lnRef>
            <a:fillRef idx="0">
              <a:schemeClr val="dk1"/>
            </a:fillRef>
            <a:effectRef idx="1">
              <a:schemeClr val="dk1"/>
            </a:effectRef>
            <a:fontRef idx="minor">
              <a:schemeClr val="tx1"/>
            </a:fontRef>
          </xdr:style>
        </xdr:cxnSp>
        <xdr:sp macro="" textlink="">
          <xdr:nvSpPr>
            <xdr:cNvPr id="72" name="TextBox 71"/>
            <xdr:cNvSpPr txBox="1"/>
          </xdr:nvSpPr>
          <xdr:spPr>
            <a:xfrm>
              <a:off x="6318071" y="2044930"/>
              <a:ext cx="376898" cy="311496"/>
            </a:xfrm>
            <a:prstGeom prst="rect">
              <a:avLst/>
            </a:prstGeom>
            <a:grp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sz="1400"/>
                <a:t>V</a:t>
              </a:r>
              <a:r>
                <a:rPr lang="en-US" sz="1400" baseline="-25000"/>
                <a:t>in</a:t>
              </a:r>
            </a:p>
          </xdr:txBody>
        </xdr:sp>
        <xdr:sp macro="" textlink="">
          <xdr:nvSpPr>
            <xdr:cNvPr id="73" name="TextBox 72"/>
            <xdr:cNvSpPr txBox="1"/>
          </xdr:nvSpPr>
          <xdr:spPr>
            <a:xfrm>
              <a:off x="8154402" y="2692490"/>
              <a:ext cx="535724" cy="311496"/>
            </a:xfrm>
            <a:prstGeom prst="rect">
              <a:avLst/>
            </a:prstGeom>
            <a:grp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sz="1400"/>
                <a:t>Vout</a:t>
              </a:r>
              <a:endParaRPr lang="en-US" sz="1400" baseline="-25000"/>
            </a:p>
          </xdr:txBody>
        </xdr:sp>
      </xdr:grpSp>
      <xdr:grpSp>
        <xdr:nvGrpSpPr>
          <xdr:cNvPr id="59" name="Group 58"/>
          <xdr:cNvGrpSpPr/>
        </xdr:nvGrpSpPr>
        <xdr:grpSpPr>
          <a:xfrm rot="6611840">
            <a:off x="13323234" y="2182391"/>
            <a:ext cx="720449" cy="607698"/>
            <a:chOff x="4896064" y="298450"/>
            <a:chExt cx="596900" cy="609600"/>
          </a:xfrm>
        </xdr:grpSpPr>
        <xdr:cxnSp macro="">
          <xdr:nvCxnSpPr>
            <xdr:cNvPr id="60" name="Straight Arrow Connector 59"/>
            <xdr:cNvCxnSpPr/>
          </xdr:nvCxnSpPr>
          <xdr:spPr>
            <a:xfrm>
              <a:off x="4896064" y="641350"/>
              <a:ext cx="342900" cy="266700"/>
            </a:xfrm>
            <a:prstGeom prst="straightConnector1">
              <a:avLst/>
            </a:prstGeom>
            <a:ln>
              <a:solidFill>
                <a:srgbClr val="FFFF00"/>
              </a:solidFill>
              <a:tailEnd type="triangle"/>
            </a:ln>
          </xdr:spPr>
          <xdr:style>
            <a:lnRef idx="2">
              <a:schemeClr val="accent2"/>
            </a:lnRef>
            <a:fillRef idx="0">
              <a:schemeClr val="accent2"/>
            </a:fillRef>
            <a:effectRef idx="1">
              <a:schemeClr val="accent2"/>
            </a:effectRef>
            <a:fontRef idx="minor">
              <a:schemeClr val="tx1"/>
            </a:fontRef>
          </xdr:style>
        </xdr:cxnSp>
        <xdr:cxnSp macro="">
          <xdr:nvCxnSpPr>
            <xdr:cNvPr id="61" name="Straight Arrow Connector 60"/>
            <xdr:cNvCxnSpPr/>
          </xdr:nvCxnSpPr>
          <xdr:spPr>
            <a:xfrm>
              <a:off x="5023064" y="463550"/>
              <a:ext cx="342900" cy="266700"/>
            </a:xfrm>
            <a:prstGeom prst="straightConnector1">
              <a:avLst/>
            </a:prstGeom>
            <a:ln>
              <a:solidFill>
                <a:srgbClr val="FFFF00"/>
              </a:solidFill>
              <a:tailEnd type="triangle"/>
            </a:ln>
          </xdr:spPr>
          <xdr:style>
            <a:lnRef idx="2">
              <a:schemeClr val="accent2"/>
            </a:lnRef>
            <a:fillRef idx="0">
              <a:schemeClr val="accent2"/>
            </a:fillRef>
            <a:effectRef idx="1">
              <a:schemeClr val="accent2"/>
            </a:effectRef>
            <a:fontRef idx="minor">
              <a:schemeClr val="tx1"/>
            </a:fontRef>
          </xdr:style>
        </xdr:cxnSp>
        <xdr:cxnSp macro="">
          <xdr:nvCxnSpPr>
            <xdr:cNvPr id="62" name="Straight Arrow Connector 61"/>
            <xdr:cNvCxnSpPr/>
          </xdr:nvCxnSpPr>
          <xdr:spPr>
            <a:xfrm>
              <a:off x="5150064" y="298450"/>
              <a:ext cx="342900" cy="266700"/>
            </a:xfrm>
            <a:prstGeom prst="straightConnector1">
              <a:avLst/>
            </a:prstGeom>
            <a:ln>
              <a:solidFill>
                <a:srgbClr val="FFFF00"/>
              </a:solidFill>
              <a:tailEnd type="triangle"/>
            </a:ln>
          </xdr:spPr>
          <xdr:style>
            <a:lnRef idx="2">
              <a:schemeClr val="accent2"/>
            </a:lnRef>
            <a:fillRef idx="0">
              <a:schemeClr val="accent2"/>
            </a:fillRef>
            <a:effectRef idx="1">
              <a:schemeClr val="accent2"/>
            </a:effectRef>
            <a:fontRef idx="minor">
              <a:schemeClr val="tx1"/>
            </a:fontRef>
          </xdr:style>
        </xdr:cxnSp>
      </xdr:grpSp>
    </xdr:grpSp>
    <xdr:clientData/>
  </xdr:twoCellAnchor>
  <xdr:twoCellAnchor editAs="oneCell">
    <xdr:from>
      <xdr:col>0</xdr:col>
      <xdr:colOff>333375</xdr:colOff>
      <xdr:row>12</xdr:row>
      <xdr:rowOff>28575</xdr:rowOff>
    </xdr:from>
    <xdr:to>
      <xdr:col>6</xdr:col>
      <xdr:colOff>193419</xdr:colOff>
      <xdr:row>28</xdr:row>
      <xdr:rowOff>28839</xdr:rowOff>
    </xdr:to>
    <xdr:pic>
      <xdr:nvPicPr>
        <xdr:cNvPr id="80" name="Picture 79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33375" y="2390775"/>
          <a:ext cx="2908044" cy="3048264"/>
        </a:xfrm>
        <a:prstGeom prst="rect">
          <a:avLst/>
        </a:prstGeom>
      </xdr:spPr>
    </xdr:pic>
    <xdr:clientData/>
  </xdr:twoCellAnchor>
  <xdr:twoCellAnchor editAs="oneCell">
    <xdr:from>
      <xdr:col>7</xdr:col>
      <xdr:colOff>257175</xdr:colOff>
      <xdr:row>25</xdr:row>
      <xdr:rowOff>47625</xdr:rowOff>
    </xdr:from>
    <xdr:to>
      <xdr:col>13</xdr:col>
      <xdr:colOff>208971</xdr:colOff>
      <xdr:row>43</xdr:row>
      <xdr:rowOff>28149</xdr:rowOff>
    </xdr:to>
    <xdr:pic>
      <xdr:nvPicPr>
        <xdr:cNvPr id="81" name="Picture 8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914775" y="4886325"/>
          <a:ext cx="4628571" cy="340952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331695</xdr:colOff>
      <xdr:row>1</xdr:row>
      <xdr:rowOff>33618</xdr:rowOff>
    </xdr:from>
    <xdr:to>
      <xdr:col>15</xdr:col>
      <xdr:colOff>360269</xdr:colOff>
      <xdr:row>3</xdr:row>
      <xdr:rowOff>147918</xdr:rowOff>
    </xdr:to>
    <xdr:sp macro="" textlink="">
      <xdr:nvSpPr>
        <xdr:cNvPr id="2" name="Rounded Rectangle 1"/>
        <xdr:cNvSpPr/>
      </xdr:nvSpPr>
      <xdr:spPr>
        <a:xfrm>
          <a:off x="8198224" y="224118"/>
          <a:ext cx="1238810" cy="4953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Main</a:t>
          </a:r>
        </a:p>
      </xdr:txBody>
    </xdr:sp>
    <xdr:clientData/>
  </xdr:twoCellAnchor>
  <xdr:twoCellAnchor>
    <xdr:from>
      <xdr:col>8</xdr:col>
      <xdr:colOff>522194</xdr:colOff>
      <xdr:row>11</xdr:row>
      <xdr:rowOff>39220</xdr:rowOff>
    </xdr:from>
    <xdr:to>
      <xdr:col>10</xdr:col>
      <xdr:colOff>550769</xdr:colOff>
      <xdr:row>15</xdr:row>
      <xdr:rowOff>39221</xdr:rowOff>
    </xdr:to>
    <xdr:sp macro="" textlink="">
      <xdr:nvSpPr>
        <xdr:cNvPr id="3" name="Rounded Rectangle 2"/>
        <xdr:cNvSpPr/>
      </xdr:nvSpPr>
      <xdr:spPr>
        <a:xfrm>
          <a:off x="5363135" y="2134720"/>
          <a:ext cx="1238810" cy="762001"/>
        </a:xfrm>
        <a:prstGeom prst="round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Motion</a:t>
          </a:r>
          <a:br>
            <a:rPr lang="ro-RO" sz="1600"/>
          </a:br>
          <a:r>
            <a:rPr lang="ro-RO" sz="1600"/>
            <a:t>Handler</a:t>
          </a:r>
        </a:p>
      </xdr:txBody>
    </xdr:sp>
    <xdr:clientData/>
  </xdr:twoCellAnchor>
  <xdr:twoCellAnchor>
    <xdr:from>
      <xdr:col>11</xdr:col>
      <xdr:colOff>593351</xdr:colOff>
      <xdr:row>10</xdr:row>
      <xdr:rowOff>180415</xdr:rowOff>
    </xdr:from>
    <xdr:to>
      <xdr:col>14</xdr:col>
      <xdr:colOff>16809</xdr:colOff>
      <xdr:row>14</xdr:row>
      <xdr:rowOff>180416</xdr:rowOff>
    </xdr:to>
    <xdr:sp macro="" textlink="">
      <xdr:nvSpPr>
        <xdr:cNvPr id="4" name="Rounded Rectangle 3"/>
        <xdr:cNvSpPr/>
      </xdr:nvSpPr>
      <xdr:spPr>
        <a:xfrm>
          <a:off x="7249645" y="2085415"/>
          <a:ext cx="1238811" cy="762001"/>
        </a:xfrm>
        <a:prstGeom prst="round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400"/>
            <a:t>Cyclic activity</a:t>
          </a:r>
          <a:br>
            <a:rPr lang="ro-RO" sz="1400"/>
          </a:br>
          <a:r>
            <a:rPr lang="ro-RO" sz="1400"/>
            <a:t>Handler</a:t>
          </a:r>
        </a:p>
      </xdr:txBody>
    </xdr:sp>
    <xdr:clientData/>
  </xdr:twoCellAnchor>
  <xdr:twoCellAnchor>
    <xdr:from>
      <xdr:col>26</xdr:col>
      <xdr:colOff>278822</xdr:colOff>
      <xdr:row>10</xdr:row>
      <xdr:rowOff>133502</xdr:rowOff>
    </xdr:from>
    <xdr:to>
      <xdr:col>28</xdr:col>
      <xdr:colOff>303934</xdr:colOff>
      <xdr:row>14</xdr:row>
      <xdr:rowOff>133503</xdr:rowOff>
    </xdr:to>
    <xdr:sp macro="" textlink="">
      <xdr:nvSpPr>
        <xdr:cNvPr id="5" name="Rounded Rectangle 4"/>
        <xdr:cNvSpPr/>
      </xdr:nvSpPr>
      <xdr:spPr>
        <a:xfrm>
          <a:off x="16038367" y="2038502"/>
          <a:ext cx="1237385" cy="762001"/>
        </a:xfrm>
        <a:prstGeom prst="round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LCD</a:t>
          </a:r>
          <a:br>
            <a:rPr lang="ro-RO" sz="1600"/>
          </a:br>
          <a:r>
            <a:rPr lang="ro-RO" sz="1600"/>
            <a:t>Handler</a:t>
          </a:r>
        </a:p>
      </xdr:txBody>
    </xdr:sp>
    <xdr:clientData/>
  </xdr:twoCellAnchor>
  <xdr:twoCellAnchor>
    <xdr:from>
      <xdr:col>17</xdr:col>
      <xdr:colOff>38658</xdr:colOff>
      <xdr:row>10</xdr:row>
      <xdr:rowOff>174251</xdr:rowOff>
    </xdr:from>
    <xdr:to>
      <xdr:col>19</xdr:col>
      <xdr:colOff>62751</xdr:colOff>
      <xdr:row>14</xdr:row>
      <xdr:rowOff>174252</xdr:rowOff>
    </xdr:to>
    <xdr:sp macro="" textlink="">
      <xdr:nvSpPr>
        <xdr:cNvPr id="6" name="Rounded Rectangle 5"/>
        <xdr:cNvSpPr/>
      </xdr:nvSpPr>
      <xdr:spPr>
        <a:xfrm>
          <a:off x="10401858" y="2079251"/>
          <a:ext cx="1243293" cy="762001"/>
        </a:xfrm>
        <a:prstGeom prst="round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Printing</a:t>
          </a:r>
          <a:br>
            <a:rPr lang="ro-RO" sz="1600"/>
          </a:br>
          <a:r>
            <a:rPr lang="ro-RO" sz="1600"/>
            <a:t>Handler</a:t>
          </a:r>
        </a:p>
      </xdr:txBody>
    </xdr:sp>
    <xdr:clientData/>
  </xdr:twoCellAnchor>
  <xdr:twoCellAnchor>
    <xdr:from>
      <xdr:col>4</xdr:col>
      <xdr:colOff>481532</xdr:colOff>
      <xdr:row>28</xdr:row>
      <xdr:rowOff>17847</xdr:rowOff>
    </xdr:from>
    <xdr:to>
      <xdr:col>6</xdr:col>
      <xdr:colOff>510107</xdr:colOff>
      <xdr:row>32</xdr:row>
      <xdr:rowOff>17848</xdr:rowOff>
    </xdr:to>
    <xdr:sp macro="" textlink="">
      <xdr:nvSpPr>
        <xdr:cNvPr id="7" name="Rounded Rectangle 6"/>
        <xdr:cNvSpPr/>
      </xdr:nvSpPr>
      <xdr:spPr>
        <a:xfrm>
          <a:off x="2902003" y="5351847"/>
          <a:ext cx="1238810" cy="762001"/>
        </a:xfrm>
        <a:prstGeom prst="round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PWM</a:t>
          </a:r>
          <a:br>
            <a:rPr lang="ro-RO" sz="1600"/>
          </a:br>
          <a:r>
            <a:rPr lang="ro-RO" sz="1600"/>
            <a:t>Handler</a:t>
          </a:r>
        </a:p>
      </xdr:txBody>
    </xdr:sp>
    <xdr:clientData/>
  </xdr:twoCellAnchor>
  <xdr:twoCellAnchor>
    <xdr:from>
      <xdr:col>11</xdr:col>
      <xdr:colOff>609920</xdr:colOff>
      <xdr:row>28</xdr:row>
      <xdr:rowOff>60269</xdr:rowOff>
    </xdr:from>
    <xdr:to>
      <xdr:col>14</xdr:col>
      <xdr:colOff>26174</xdr:colOff>
      <xdr:row>32</xdr:row>
      <xdr:rowOff>60270</xdr:rowOff>
    </xdr:to>
    <xdr:sp macro="" textlink="">
      <xdr:nvSpPr>
        <xdr:cNvPr id="8" name="Rounded Rectangle 7"/>
        <xdr:cNvSpPr/>
      </xdr:nvSpPr>
      <xdr:spPr>
        <a:xfrm>
          <a:off x="7345456" y="5394269"/>
          <a:ext cx="1253218" cy="762001"/>
        </a:xfrm>
        <a:prstGeom prst="round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Interrupt</a:t>
          </a:r>
          <a:br>
            <a:rPr lang="ro-RO" sz="1600"/>
          </a:br>
          <a:r>
            <a:rPr lang="ro-RO" sz="1600"/>
            <a:t>Handler</a:t>
          </a:r>
        </a:p>
      </xdr:txBody>
    </xdr:sp>
    <xdr:clientData/>
  </xdr:twoCellAnchor>
  <xdr:twoCellAnchor>
    <xdr:from>
      <xdr:col>18</xdr:col>
      <xdr:colOff>88449</xdr:colOff>
      <xdr:row>34</xdr:row>
      <xdr:rowOff>177291</xdr:rowOff>
    </xdr:from>
    <xdr:to>
      <xdr:col>20</xdr:col>
      <xdr:colOff>117024</xdr:colOff>
      <xdr:row>38</xdr:row>
      <xdr:rowOff>177292</xdr:rowOff>
    </xdr:to>
    <xdr:sp macro="" textlink="">
      <xdr:nvSpPr>
        <xdr:cNvPr id="9" name="Rounded Rectangle 8"/>
        <xdr:cNvSpPr/>
      </xdr:nvSpPr>
      <xdr:spPr>
        <a:xfrm>
          <a:off x="11110235" y="6654291"/>
          <a:ext cx="1253218" cy="762001"/>
        </a:xfrm>
        <a:prstGeom prst="round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400"/>
            <a:t>Comparator</a:t>
          </a:r>
          <a:br>
            <a:rPr lang="ro-RO" sz="1400"/>
          </a:br>
          <a:r>
            <a:rPr lang="ro-RO" sz="1400"/>
            <a:t>Handler</a:t>
          </a:r>
        </a:p>
      </xdr:txBody>
    </xdr:sp>
    <xdr:clientData/>
  </xdr:twoCellAnchor>
  <xdr:twoCellAnchor>
    <xdr:from>
      <xdr:col>18</xdr:col>
      <xdr:colOff>91809</xdr:colOff>
      <xdr:row>28</xdr:row>
      <xdr:rowOff>43617</xdr:rowOff>
    </xdr:from>
    <xdr:to>
      <xdr:col>20</xdr:col>
      <xdr:colOff>120384</xdr:colOff>
      <xdr:row>32</xdr:row>
      <xdr:rowOff>43618</xdr:rowOff>
    </xdr:to>
    <xdr:sp macro="" textlink="">
      <xdr:nvSpPr>
        <xdr:cNvPr id="10" name="Rounded Rectangle 9"/>
        <xdr:cNvSpPr/>
      </xdr:nvSpPr>
      <xdr:spPr>
        <a:xfrm>
          <a:off x="11113595" y="5377617"/>
          <a:ext cx="1253218" cy="762001"/>
        </a:xfrm>
        <a:prstGeom prst="round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GPIO</a:t>
          </a:r>
          <a:br>
            <a:rPr lang="ro-RO" sz="1600"/>
          </a:br>
          <a:r>
            <a:rPr lang="ro-RO" sz="1600"/>
            <a:t>Handler</a:t>
          </a:r>
        </a:p>
      </xdr:txBody>
    </xdr:sp>
    <xdr:clientData/>
  </xdr:twoCellAnchor>
  <xdr:twoCellAnchor>
    <xdr:from>
      <xdr:col>18</xdr:col>
      <xdr:colOff>97171</xdr:colOff>
      <xdr:row>21</xdr:row>
      <xdr:rowOff>81320</xdr:rowOff>
    </xdr:from>
    <xdr:to>
      <xdr:col>20</xdr:col>
      <xdr:colOff>125746</xdr:colOff>
      <xdr:row>25</xdr:row>
      <xdr:rowOff>81321</xdr:rowOff>
    </xdr:to>
    <xdr:sp macro="" textlink="">
      <xdr:nvSpPr>
        <xdr:cNvPr id="11" name="Rounded Rectangle 10"/>
        <xdr:cNvSpPr/>
      </xdr:nvSpPr>
      <xdr:spPr>
        <a:xfrm>
          <a:off x="11118957" y="4081820"/>
          <a:ext cx="1253218" cy="762001"/>
        </a:xfrm>
        <a:prstGeom prst="round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Timer</a:t>
          </a:r>
          <a:br>
            <a:rPr lang="ro-RO" sz="1600"/>
          </a:br>
          <a:r>
            <a:rPr lang="ro-RO" sz="1600"/>
            <a:t>Handler</a:t>
          </a:r>
        </a:p>
      </xdr:txBody>
    </xdr:sp>
    <xdr:clientData/>
  </xdr:twoCellAnchor>
  <xdr:twoCellAnchor>
    <xdr:from>
      <xdr:col>26</xdr:col>
      <xdr:colOff>476308</xdr:colOff>
      <xdr:row>28</xdr:row>
      <xdr:rowOff>29104</xdr:rowOff>
    </xdr:from>
    <xdr:to>
      <xdr:col>28</xdr:col>
      <xdr:colOff>504885</xdr:colOff>
      <xdr:row>32</xdr:row>
      <xdr:rowOff>29105</xdr:rowOff>
    </xdr:to>
    <xdr:sp macro="" textlink="">
      <xdr:nvSpPr>
        <xdr:cNvPr id="12" name="Rounded Rectangle 11"/>
        <xdr:cNvSpPr/>
      </xdr:nvSpPr>
      <xdr:spPr>
        <a:xfrm>
          <a:off x="16235853" y="5363104"/>
          <a:ext cx="1240850" cy="762001"/>
        </a:xfrm>
        <a:prstGeom prst="round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SSI</a:t>
          </a:r>
        </a:p>
      </xdr:txBody>
    </xdr:sp>
    <xdr:clientData/>
  </xdr:twoCellAnchor>
  <xdr:twoCellAnchor>
    <xdr:from>
      <xdr:col>4</xdr:col>
      <xdr:colOff>293593</xdr:colOff>
      <xdr:row>11</xdr:row>
      <xdr:rowOff>12326</xdr:rowOff>
    </xdr:from>
    <xdr:to>
      <xdr:col>6</xdr:col>
      <xdr:colOff>322168</xdr:colOff>
      <xdr:row>15</xdr:row>
      <xdr:rowOff>12327</xdr:rowOff>
    </xdr:to>
    <xdr:sp macro="" textlink="">
      <xdr:nvSpPr>
        <xdr:cNvPr id="13" name="Rounded Rectangle 12"/>
        <xdr:cNvSpPr/>
      </xdr:nvSpPr>
      <xdr:spPr>
        <a:xfrm>
          <a:off x="2714064" y="2107826"/>
          <a:ext cx="1238810" cy="762001"/>
        </a:xfrm>
        <a:prstGeom prst="round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StartUp</a:t>
          </a:r>
          <a:br>
            <a:rPr lang="ro-RO" sz="1600"/>
          </a:br>
          <a:r>
            <a:rPr lang="ro-RO" sz="1600"/>
            <a:t>Handler</a:t>
          </a:r>
        </a:p>
      </xdr:txBody>
    </xdr:sp>
    <xdr:clientData/>
  </xdr:twoCellAnchor>
  <xdr:twoCellAnchor>
    <xdr:from>
      <xdr:col>4</xdr:col>
      <xdr:colOff>470645</xdr:colOff>
      <xdr:row>45</xdr:row>
      <xdr:rowOff>159285</xdr:rowOff>
    </xdr:from>
    <xdr:to>
      <xdr:col>6</xdr:col>
      <xdr:colOff>499220</xdr:colOff>
      <xdr:row>49</xdr:row>
      <xdr:rowOff>159286</xdr:rowOff>
    </xdr:to>
    <xdr:sp macro="" textlink="">
      <xdr:nvSpPr>
        <xdr:cNvPr id="14" name="Rounded Rectangle 13"/>
        <xdr:cNvSpPr/>
      </xdr:nvSpPr>
      <xdr:spPr>
        <a:xfrm>
          <a:off x="2919931" y="8731785"/>
          <a:ext cx="1253218" cy="762001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PWM</a:t>
          </a:r>
        </a:p>
      </xdr:txBody>
    </xdr:sp>
    <xdr:clientData/>
  </xdr:twoCellAnchor>
  <xdr:twoCellAnchor>
    <xdr:from>
      <xdr:col>12</xdr:col>
      <xdr:colOff>6722</xdr:colOff>
      <xdr:row>45</xdr:row>
      <xdr:rowOff>162005</xdr:rowOff>
    </xdr:from>
    <xdr:to>
      <xdr:col>14</xdr:col>
      <xdr:colOff>35297</xdr:colOff>
      <xdr:row>49</xdr:row>
      <xdr:rowOff>162006</xdr:rowOff>
    </xdr:to>
    <xdr:sp macro="" textlink="">
      <xdr:nvSpPr>
        <xdr:cNvPr id="15" name="Rounded Rectangle 14"/>
        <xdr:cNvSpPr/>
      </xdr:nvSpPr>
      <xdr:spPr>
        <a:xfrm>
          <a:off x="7354579" y="8734505"/>
          <a:ext cx="1253218" cy="762001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Interrupts</a:t>
          </a:r>
        </a:p>
      </xdr:txBody>
    </xdr:sp>
    <xdr:clientData/>
  </xdr:twoCellAnchor>
  <xdr:twoCellAnchor>
    <xdr:from>
      <xdr:col>8</xdr:col>
      <xdr:colOff>205787</xdr:colOff>
      <xdr:row>46</xdr:row>
      <xdr:rowOff>10486</xdr:rowOff>
    </xdr:from>
    <xdr:to>
      <xdr:col>10</xdr:col>
      <xdr:colOff>234362</xdr:colOff>
      <xdr:row>50</xdr:row>
      <xdr:rowOff>10487</xdr:rowOff>
    </xdr:to>
    <xdr:sp macro="" textlink="">
      <xdr:nvSpPr>
        <xdr:cNvPr id="16" name="Rounded Rectangle 15"/>
        <xdr:cNvSpPr/>
      </xdr:nvSpPr>
      <xdr:spPr>
        <a:xfrm>
          <a:off x="5082587" y="8773486"/>
          <a:ext cx="1247775" cy="762001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Sysctl</a:t>
          </a:r>
        </a:p>
      </xdr:txBody>
    </xdr:sp>
    <xdr:clientData/>
  </xdr:twoCellAnchor>
  <xdr:twoCellAnchor>
    <xdr:from>
      <xdr:col>21</xdr:col>
      <xdr:colOff>9765</xdr:colOff>
      <xdr:row>45</xdr:row>
      <xdr:rowOff>158643</xdr:rowOff>
    </xdr:from>
    <xdr:to>
      <xdr:col>23</xdr:col>
      <xdr:colOff>38340</xdr:colOff>
      <xdr:row>49</xdr:row>
      <xdr:rowOff>158644</xdr:rowOff>
    </xdr:to>
    <xdr:sp macro="" textlink="">
      <xdr:nvSpPr>
        <xdr:cNvPr id="17" name="Rounded Rectangle 16"/>
        <xdr:cNvSpPr/>
      </xdr:nvSpPr>
      <xdr:spPr>
        <a:xfrm>
          <a:off x="12717236" y="8731143"/>
          <a:ext cx="1238810" cy="762001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GPIO</a:t>
          </a:r>
        </a:p>
      </xdr:txBody>
    </xdr:sp>
    <xdr:clientData/>
  </xdr:twoCellAnchor>
  <xdr:twoCellAnchor>
    <xdr:from>
      <xdr:col>26</xdr:col>
      <xdr:colOff>435107</xdr:colOff>
      <xdr:row>45</xdr:row>
      <xdr:rowOff>154161</xdr:rowOff>
    </xdr:from>
    <xdr:to>
      <xdr:col>28</xdr:col>
      <xdr:colOff>463683</xdr:colOff>
      <xdr:row>49</xdr:row>
      <xdr:rowOff>154162</xdr:rowOff>
    </xdr:to>
    <xdr:sp macro="" textlink="">
      <xdr:nvSpPr>
        <xdr:cNvPr id="18" name="Rounded Rectangle 17"/>
        <xdr:cNvSpPr/>
      </xdr:nvSpPr>
      <xdr:spPr>
        <a:xfrm>
          <a:off x="16168166" y="8726661"/>
          <a:ext cx="1238811" cy="762001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SSI</a:t>
          </a:r>
        </a:p>
      </xdr:txBody>
    </xdr:sp>
    <xdr:clientData/>
  </xdr:twoCellAnchor>
  <xdr:twoCellAnchor>
    <xdr:from>
      <xdr:col>18</xdr:col>
      <xdr:colOff>105654</xdr:colOff>
      <xdr:row>45</xdr:row>
      <xdr:rowOff>160884</xdr:rowOff>
    </xdr:from>
    <xdr:to>
      <xdr:col>20</xdr:col>
      <xdr:colOff>134228</xdr:colOff>
      <xdr:row>49</xdr:row>
      <xdr:rowOff>160885</xdr:rowOff>
    </xdr:to>
    <xdr:sp macro="" textlink="">
      <xdr:nvSpPr>
        <xdr:cNvPr id="19" name="Rounded Rectangle 18"/>
        <xdr:cNvSpPr/>
      </xdr:nvSpPr>
      <xdr:spPr>
        <a:xfrm>
          <a:off x="10997772" y="8733384"/>
          <a:ext cx="1238809" cy="762001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Comp</a:t>
          </a:r>
        </a:p>
      </xdr:txBody>
    </xdr:sp>
    <xdr:clientData/>
  </xdr:twoCellAnchor>
  <xdr:twoCellAnchor>
    <xdr:from>
      <xdr:col>5</xdr:col>
      <xdr:colOff>484933</xdr:colOff>
      <xdr:row>32</xdr:row>
      <xdr:rowOff>17848</xdr:rowOff>
    </xdr:from>
    <xdr:to>
      <xdr:col>5</xdr:col>
      <xdr:colOff>495820</xdr:colOff>
      <xdr:row>45</xdr:row>
      <xdr:rowOff>159285</xdr:rowOff>
    </xdr:to>
    <xdr:cxnSp macro="">
      <xdr:nvCxnSpPr>
        <xdr:cNvPr id="29" name="Straight Arrow Connector 28"/>
        <xdr:cNvCxnSpPr>
          <a:stCxn id="7" idx="2"/>
          <a:endCxn id="14" idx="0"/>
        </xdr:cNvCxnSpPr>
      </xdr:nvCxnSpPr>
      <xdr:spPr>
        <a:xfrm flipH="1">
          <a:off x="3546540" y="6113848"/>
          <a:ext cx="10887" cy="2617937"/>
        </a:xfrm>
        <a:prstGeom prst="straightConnector1">
          <a:avLst/>
        </a:prstGeom>
        <a:ln>
          <a:tailEnd type="triangle" w="lg" len="lg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11886</xdr:colOff>
      <xdr:row>32</xdr:row>
      <xdr:rowOff>60270</xdr:rowOff>
    </xdr:from>
    <xdr:to>
      <xdr:col>13</xdr:col>
      <xdr:colOff>21009</xdr:colOff>
      <xdr:row>45</xdr:row>
      <xdr:rowOff>162005</xdr:rowOff>
    </xdr:to>
    <xdr:cxnSp macro="">
      <xdr:nvCxnSpPr>
        <xdr:cNvPr id="33" name="Straight Arrow Connector 32"/>
        <xdr:cNvCxnSpPr>
          <a:stCxn id="8" idx="2"/>
          <a:endCxn id="15" idx="0"/>
        </xdr:cNvCxnSpPr>
      </xdr:nvCxnSpPr>
      <xdr:spPr>
        <a:xfrm>
          <a:off x="7972065" y="6156270"/>
          <a:ext cx="9123" cy="2578235"/>
        </a:xfrm>
        <a:prstGeom prst="straightConnector1">
          <a:avLst/>
        </a:prstGeom>
        <a:ln>
          <a:tailEnd type="triangle" w="lg" len="lg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270542</xdr:colOff>
      <xdr:row>20</xdr:row>
      <xdr:rowOff>136072</xdr:rowOff>
    </xdr:from>
    <xdr:to>
      <xdr:col>18</xdr:col>
      <xdr:colOff>93649</xdr:colOff>
      <xdr:row>39</xdr:row>
      <xdr:rowOff>176893</xdr:rowOff>
    </xdr:to>
    <xdr:sp macro="" textlink="">
      <xdr:nvSpPr>
        <xdr:cNvPr id="79" name="Left Brace 78"/>
        <xdr:cNvSpPr/>
      </xdr:nvSpPr>
      <xdr:spPr>
        <a:xfrm>
          <a:off x="10557542" y="3946072"/>
          <a:ext cx="428225" cy="3660321"/>
        </a:xfrm>
        <a:prstGeom prst="leftBrace">
          <a:avLst>
            <a:gd name="adj1" fmla="val 64583"/>
            <a:gd name="adj2" fmla="val 50000"/>
          </a:avLst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ro-RO" sz="1100"/>
        </a:p>
      </xdr:txBody>
    </xdr:sp>
    <xdr:clientData/>
  </xdr:twoCellAnchor>
  <xdr:twoCellAnchor>
    <xdr:from>
      <xdr:col>14</xdr:col>
      <xdr:colOff>26174</xdr:colOff>
      <xdr:row>28</xdr:row>
      <xdr:rowOff>172091</xdr:rowOff>
    </xdr:from>
    <xdr:to>
      <xdr:col>17</xdr:col>
      <xdr:colOff>270542</xdr:colOff>
      <xdr:row>31</xdr:row>
      <xdr:rowOff>131249</xdr:rowOff>
    </xdr:to>
    <xdr:grpSp>
      <xdr:nvGrpSpPr>
        <xdr:cNvPr id="85" name="Group 84"/>
        <xdr:cNvGrpSpPr/>
      </xdr:nvGrpSpPr>
      <xdr:grpSpPr>
        <a:xfrm>
          <a:off x="8598674" y="5506091"/>
          <a:ext cx="2081332" cy="530658"/>
          <a:chOff x="8497821" y="5506091"/>
          <a:chExt cx="2059721" cy="530658"/>
        </a:xfrm>
      </xdr:grpSpPr>
      <xdr:cxnSp macro="">
        <xdr:nvCxnSpPr>
          <xdr:cNvPr id="80" name="Straight Arrow Connector 79"/>
          <xdr:cNvCxnSpPr>
            <a:stCxn id="79" idx="1"/>
            <a:endCxn id="8" idx="3"/>
          </xdr:cNvCxnSpPr>
        </xdr:nvCxnSpPr>
        <xdr:spPr>
          <a:xfrm flipH="1" flipV="1">
            <a:off x="8497821" y="5775270"/>
            <a:ext cx="2059721" cy="963"/>
          </a:xfrm>
          <a:prstGeom prst="straightConnector1">
            <a:avLst/>
          </a:prstGeom>
          <a:ln>
            <a:tailEnd type="triangle" w="lg" len="lg"/>
          </a:ln>
        </xdr:spPr>
        <xdr:style>
          <a:lnRef idx="3">
            <a:schemeClr val="accent2"/>
          </a:lnRef>
          <a:fillRef idx="0">
            <a:schemeClr val="accent2"/>
          </a:fillRef>
          <a:effectRef idx="2">
            <a:schemeClr val="accent2"/>
          </a:effectRef>
          <a:fontRef idx="minor">
            <a:schemeClr val="tx1"/>
          </a:fontRef>
        </xdr:style>
      </xdr:cxnSp>
      <xdr:sp macro="" textlink="">
        <xdr:nvSpPr>
          <xdr:cNvPr id="84" name="TextBox 83"/>
          <xdr:cNvSpPr txBox="1"/>
        </xdr:nvSpPr>
        <xdr:spPr>
          <a:xfrm>
            <a:off x="9099309" y="5506091"/>
            <a:ext cx="909480" cy="530658"/>
          </a:xfrm>
          <a:prstGeom prst="rect">
            <a:avLst/>
          </a:prstGeom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ro-RO" sz="1400"/>
              <a:t>Generate </a:t>
            </a:r>
          </a:p>
          <a:p>
            <a:r>
              <a:rPr lang="ro-RO" sz="1400"/>
              <a:t>Interrupt</a:t>
            </a:r>
          </a:p>
        </xdr:txBody>
      </xdr:sp>
    </xdr:grpSp>
    <xdr:clientData/>
  </xdr:twoCellAnchor>
  <xdr:twoCellAnchor>
    <xdr:from>
      <xdr:col>19</xdr:col>
      <xdr:colOff>102737</xdr:colOff>
      <xdr:row>38</xdr:row>
      <xdr:rowOff>177292</xdr:rowOff>
    </xdr:from>
    <xdr:to>
      <xdr:col>19</xdr:col>
      <xdr:colOff>119942</xdr:colOff>
      <xdr:row>45</xdr:row>
      <xdr:rowOff>160884</xdr:rowOff>
    </xdr:to>
    <xdr:cxnSp macro="">
      <xdr:nvCxnSpPr>
        <xdr:cNvPr id="92" name="Straight Arrow Connector 91"/>
        <xdr:cNvCxnSpPr>
          <a:stCxn id="9" idx="2"/>
          <a:endCxn id="19" idx="0"/>
        </xdr:cNvCxnSpPr>
      </xdr:nvCxnSpPr>
      <xdr:spPr>
        <a:xfrm>
          <a:off x="11599972" y="7416292"/>
          <a:ext cx="17205" cy="1317092"/>
        </a:xfrm>
        <a:prstGeom prst="straightConnector1">
          <a:avLst/>
        </a:prstGeom>
        <a:ln>
          <a:tailEnd type="triangle" w="lg" len="lg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120384</xdr:colOff>
      <xdr:row>30</xdr:row>
      <xdr:rowOff>43618</xdr:rowOff>
    </xdr:from>
    <xdr:to>
      <xdr:col>22</xdr:col>
      <xdr:colOff>24053</xdr:colOff>
      <xdr:row>45</xdr:row>
      <xdr:rowOff>158643</xdr:rowOff>
    </xdr:to>
    <xdr:cxnSp macro="">
      <xdr:nvCxnSpPr>
        <xdr:cNvPr id="96" name="Straight Arrow Connector 95"/>
        <xdr:cNvCxnSpPr>
          <a:stCxn id="10" idx="3"/>
          <a:endCxn id="17" idx="0"/>
        </xdr:cNvCxnSpPr>
      </xdr:nvCxnSpPr>
      <xdr:spPr>
        <a:xfrm>
          <a:off x="12222737" y="5758618"/>
          <a:ext cx="1113904" cy="2972525"/>
        </a:xfrm>
        <a:prstGeom prst="straightConnector1">
          <a:avLst/>
        </a:prstGeom>
        <a:ln>
          <a:tailEnd type="triangle" w="lg" len="lg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464242</xdr:colOff>
      <xdr:row>45</xdr:row>
      <xdr:rowOff>160884</xdr:rowOff>
    </xdr:from>
    <xdr:to>
      <xdr:col>25</xdr:col>
      <xdr:colOff>492818</xdr:colOff>
      <xdr:row>49</xdr:row>
      <xdr:rowOff>160885</xdr:rowOff>
    </xdr:to>
    <xdr:sp macro="" textlink="">
      <xdr:nvSpPr>
        <xdr:cNvPr id="101" name="Rounded Rectangle 100"/>
        <xdr:cNvSpPr/>
      </xdr:nvSpPr>
      <xdr:spPr>
        <a:xfrm>
          <a:off x="14381948" y="8733384"/>
          <a:ext cx="1238811" cy="762001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Timer</a:t>
          </a:r>
        </a:p>
      </xdr:txBody>
    </xdr:sp>
    <xdr:clientData/>
  </xdr:twoCellAnchor>
  <xdr:twoCellAnchor>
    <xdr:from>
      <xdr:col>20</xdr:col>
      <xdr:colOff>125746</xdr:colOff>
      <xdr:row>23</xdr:row>
      <xdr:rowOff>81321</xdr:rowOff>
    </xdr:from>
    <xdr:to>
      <xdr:col>24</xdr:col>
      <xdr:colOff>478530</xdr:colOff>
      <xdr:row>45</xdr:row>
      <xdr:rowOff>160884</xdr:rowOff>
    </xdr:to>
    <xdr:cxnSp macro="">
      <xdr:nvCxnSpPr>
        <xdr:cNvPr id="105" name="Straight Arrow Connector 104"/>
        <xdr:cNvCxnSpPr>
          <a:stCxn id="11" idx="3"/>
          <a:endCxn id="101" idx="0"/>
        </xdr:cNvCxnSpPr>
      </xdr:nvCxnSpPr>
      <xdr:spPr>
        <a:xfrm>
          <a:off x="12228099" y="4462821"/>
          <a:ext cx="2773255" cy="4270563"/>
        </a:xfrm>
        <a:prstGeom prst="straightConnector1">
          <a:avLst/>
        </a:prstGeom>
        <a:ln>
          <a:tailEnd type="triangle" w="lg" len="lg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536483</xdr:colOff>
      <xdr:row>14</xdr:row>
      <xdr:rowOff>180416</xdr:rowOff>
    </xdr:from>
    <xdr:to>
      <xdr:col>13</xdr:col>
      <xdr:colOff>209552</xdr:colOff>
      <xdr:row>28</xdr:row>
      <xdr:rowOff>60269</xdr:rowOff>
    </xdr:to>
    <xdr:grpSp>
      <xdr:nvGrpSpPr>
        <xdr:cNvPr id="116" name="Group 115"/>
        <xdr:cNvGrpSpPr/>
      </xdr:nvGrpSpPr>
      <xdr:grpSpPr>
        <a:xfrm>
          <a:off x="6047376" y="2847416"/>
          <a:ext cx="2122355" cy="2546853"/>
          <a:chOff x="5982540" y="2847416"/>
          <a:chExt cx="2091923" cy="2546853"/>
        </a:xfrm>
      </xdr:grpSpPr>
      <xdr:cxnSp macro="">
        <xdr:nvCxnSpPr>
          <xdr:cNvPr id="86" name="Straight Arrow Connector 85"/>
          <xdr:cNvCxnSpPr>
            <a:stCxn id="8" idx="0"/>
            <a:endCxn id="4" idx="2"/>
          </xdr:cNvCxnSpPr>
        </xdr:nvCxnSpPr>
        <xdr:spPr>
          <a:xfrm flipH="1" flipV="1">
            <a:off x="7869051" y="2847416"/>
            <a:ext cx="12967" cy="2546853"/>
          </a:xfrm>
          <a:prstGeom prst="straightConnector1">
            <a:avLst/>
          </a:prstGeom>
          <a:ln>
            <a:tailEnd type="triangle" w="lg" len="lg"/>
          </a:ln>
        </xdr:spPr>
        <xdr:style>
          <a:lnRef idx="3">
            <a:schemeClr val="accent2"/>
          </a:lnRef>
          <a:fillRef idx="0">
            <a:schemeClr val="accent2"/>
          </a:fillRef>
          <a:effectRef idx="2">
            <a:schemeClr val="accent2"/>
          </a:effectRef>
          <a:fontRef idx="minor">
            <a:schemeClr val="tx1"/>
          </a:fontRef>
        </xdr:style>
      </xdr:cxnSp>
      <xdr:grpSp>
        <xdr:nvGrpSpPr>
          <xdr:cNvPr id="113" name="Group 112"/>
          <xdr:cNvGrpSpPr/>
        </xdr:nvGrpSpPr>
        <xdr:grpSpPr>
          <a:xfrm>
            <a:off x="5982540" y="2896721"/>
            <a:ext cx="2091923" cy="2497548"/>
            <a:chOff x="6047374" y="2896721"/>
            <a:chExt cx="2123719" cy="2497548"/>
          </a:xfrm>
        </xdr:grpSpPr>
        <xdr:cxnSp macro="">
          <xdr:nvCxnSpPr>
            <xdr:cNvPr id="36" name="Straight Arrow Connector 35"/>
            <xdr:cNvCxnSpPr>
              <a:stCxn id="8" idx="0"/>
              <a:endCxn id="3" idx="2"/>
            </xdr:cNvCxnSpPr>
          </xdr:nvCxnSpPr>
          <xdr:spPr>
            <a:xfrm flipH="1" flipV="1">
              <a:off x="6047374" y="2896721"/>
              <a:ext cx="1924691" cy="2497548"/>
            </a:xfrm>
            <a:prstGeom prst="straightConnector1">
              <a:avLst/>
            </a:prstGeom>
            <a:ln>
              <a:tailEnd type="triangle" w="lg" len="lg"/>
            </a:ln>
          </xdr:spPr>
          <xdr:style>
            <a:lnRef idx="3">
              <a:schemeClr val="accent2"/>
            </a:lnRef>
            <a:fillRef idx="0">
              <a:schemeClr val="accent2"/>
            </a:fillRef>
            <a:effectRef idx="2">
              <a:schemeClr val="accent2"/>
            </a:effectRef>
            <a:fontRef idx="minor">
              <a:schemeClr val="tx1"/>
            </a:fontRef>
          </xdr:style>
        </xdr:cxnSp>
        <xdr:sp macro="" textlink="">
          <xdr:nvSpPr>
            <xdr:cNvPr id="112" name="TextBox 111"/>
            <xdr:cNvSpPr txBox="1"/>
          </xdr:nvSpPr>
          <xdr:spPr>
            <a:xfrm>
              <a:off x="7298405" y="4611701"/>
              <a:ext cx="872688" cy="311496"/>
            </a:xfrm>
            <a:prstGeom prst="rect">
              <a:avLst/>
            </a:prstGeom>
          </xdr:spPr>
          <xdr:style>
            <a:lnRef idx="2">
              <a:schemeClr val="accent2"/>
            </a:lnRef>
            <a:fillRef idx="1">
              <a:schemeClr val="lt1"/>
            </a:fillRef>
            <a:effectRef idx="0">
              <a:schemeClr val="accent2"/>
            </a:effectRef>
            <a:fontRef idx="minor">
              <a:schemeClr val="dk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 algn="r"/>
              <a:r>
                <a:rPr lang="ro-RO" sz="1400"/>
                <a:t>Serve ISR</a:t>
              </a:r>
            </a:p>
          </xdr:txBody>
        </xdr:sp>
      </xdr:grpSp>
    </xdr:grpSp>
    <xdr:clientData/>
  </xdr:twoCellAnchor>
  <xdr:twoCellAnchor>
    <xdr:from>
      <xdr:col>5</xdr:col>
      <xdr:colOff>495820</xdr:colOff>
      <xdr:row>13</xdr:row>
      <xdr:rowOff>39221</xdr:rowOff>
    </xdr:from>
    <xdr:to>
      <xdr:col>8</xdr:col>
      <xdr:colOff>522122</xdr:colOff>
      <xdr:row>28</xdr:row>
      <xdr:rowOff>17847</xdr:rowOff>
    </xdr:to>
    <xdr:grpSp>
      <xdr:nvGrpSpPr>
        <xdr:cNvPr id="115" name="Group 114"/>
        <xdr:cNvGrpSpPr/>
      </xdr:nvGrpSpPr>
      <xdr:grpSpPr>
        <a:xfrm>
          <a:off x="3557427" y="2515721"/>
          <a:ext cx="1863266" cy="2836126"/>
          <a:chOff x="3521408" y="2515721"/>
          <a:chExt cx="1841727" cy="2836126"/>
        </a:xfrm>
      </xdr:grpSpPr>
      <xdr:cxnSp macro="">
        <xdr:nvCxnSpPr>
          <xdr:cNvPr id="26" name="Straight Arrow Connector 25"/>
          <xdr:cNvCxnSpPr>
            <a:stCxn id="3" idx="1"/>
            <a:endCxn id="7" idx="0"/>
          </xdr:cNvCxnSpPr>
        </xdr:nvCxnSpPr>
        <xdr:spPr>
          <a:xfrm flipH="1">
            <a:off x="3521408" y="2515721"/>
            <a:ext cx="1841727" cy="2836126"/>
          </a:xfrm>
          <a:prstGeom prst="straightConnector1">
            <a:avLst/>
          </a:prstGeom>
          <a:ln>
            <a:tailEnd type="triangle" w="lg" len="lg"/>
          </a:ln>
        </xdr:spPr>
        <xdr:style>
          <a:lnRef idx="3">
            <a:schemeClr val="accent3"/>
          </a:lnRef>
          <a:fillRef idx="0">
            <a:schemeClr val="accent3"/>
          </a:fillRef>
          <a:effectRef idx="2">
            <a:schemeClr val="accent3"/>
          </a:effectRef>
          <a:fontRef idx="minor">
            <a:schemeClr val="tx1"/>
          </a:fontRef>
        </xdr:style>
      </xdr:cxnSp>
      <xdr:sp macro="" textlink="">
        <xdr:nvSpPr>
          <xdr:cNvPr id="114" name="TextBox 113"/>
          <xdr:cNvSpPr txBox="1"/>
        </xdr:nvSpPr>
        <xdr:spPr>
          <a:xfrm>
            <a:off x="3965469" y="3341034"/>
            <a:ext cx="1333211" cy="436786"/>
          </a:xfrm>
          <a:prstGeom prst="rect">
            <a:avLst/>
          </a:prstGeom>
        </xdr:spPr>
        <xdr:style>
          <a:lnRef idx="2">
            <a:schemeClr val="accent3"/>
          </a:lnRef>
          <a:fillRef idx="1">
            <a:schemeClr val="lt1"/>
          </a:fillRef>
          <a:effectRef idx="0">
            <a:schemeClr val="accent3"/>
          </a:effectRef>
          <a:fontRef idx="minor">
            <a:schemeClr val="dk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ctr"/>
            <a:r>
              <a:rPr lang="ro-RO" sz="1100"/>
              <a:t>Set PWM</a:t>
            </a:r>
            <a:r>
              <a:rPr lang="en-US" sz="1100"/>
              <a:t> </a:t>
            </a:r>
            <a:r>
              <a:rPr lang="ro-RO" sz="1100"/>
              <a:t>Duty</a:t>
            </a:r>
            <a:r>
              <a:rPr lang="ro-RO" sz="1100" baseline="0"/>
              <a:t> C</a:t>
            </a:r>
            <a:r>
              <a:rPr lang="en-US" sz="1100" baseline="0"/>
              <a:t>ycle</a:t>
            </a:r>
          </a:p>
          <a:p>
            <a:pPr algn="ctr"/>
            <a:r>
              <a:rPr lang="en-US" sz="1100" baseline="0"/>
              <a:t>for DC motors</a:t>
            </a:r>
            <a:endParaRPr lang="ro-RO" sz="1100"/>
          </a:p>
        </xdr:txBody>
      </xdr:sp>
    </xdr:grpSp>
    <xdr:clientData/>
  </xdr:twoCellAnchor>
  <xdr:twoCellAnchor>
    <xdr:from>
      <xdr:col>9</xdr:col>
      <xdr:colOff>507906</xdr:colOff>
      <xdr:row>3</xdr:row>
      <xdr:rowOff>147918</xdr:rowOff>
    </xdr:from>
    <xdr:to>
      <xdr:col>14</xdr:col>
      <xdr:colOff>317407</xdr:colOff>
      <xdr:row>11</xdr:row>
      <xdr:rowOff>39220</xdr:rowOff>
    </xdr:to>
    <xdr:grpSp>
      <xdr:nvGrpSpPr>
        <xdr:cNvPr id="119" name="Group 118"/>
        <xdr:cNvGrpSpPr/>
      </xdr:nvGrpSpPr>
      <xdr:grpSpPr>
        <a:xfrm>
          <a:off x="6018799" y="719418"/>
          <a:ext cx="2871108" cy="1415302"/>
          <a:chOff x="5982540" y="719418"/>
          <a:chExt cx="2835089" cy="1415302"/>
        </a:xfrm>
      </xdr:grpSpPr>
      <xdr:cxnSp macro="">
        <xdr:nvCxnSpPr>
          <xdr:cNvPr id="22" name="Straight Arrow Connector 21"/>
          <xdr:cNvCxnSpPr>
            <a:stCxn id="2" idx="2"/>
            <a:endCxn id="3" idx="0"/>
          </xdr:cNvCxnSpPr>
        </xdr:nvCxnSpPr>
        <xdr:spPr>
          <a:xfrm flipH="1">
            <a:off x="5982540" y="719418"/>
            <a:ext cx="2835089" cy="1415302"/>
          </a:xfrm>
          <a:prstGeom prst="straightConnector1">
            <a:avLst/>
          </a:prstGeom>
          <a:ln w="38100">
            <a:solidFill>
              <a:schemeClr val="accent1"/>
            </a:solidFill>
            <a:tailEnd type="triangle" w="lg" len="lg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18" name="TextBox 117"/>
          <xdr:cNvSpPr txBox="1"/>
        </xdr:nvSpPr>
        <xdr:spPr>
          <a:xfrm>
            <a:off x="6995009" y="1149163"/>
            <a:ext cx="949296" cy="468077"/>
          </a:xfrm>
          <a:prstGeom prst="rect">
            <a:avLst/>
          </a:prstGeom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wrap="none" rtlCol="0" anchor="t">
            <a:spAutoFit/>
          </a:bodyPr>
          <a:lstStyle/>
          <a:p>
            <a:pPr algn="l"/>
            <a:r>
              <a:rPr lang="en-US" sz="1200"/>
              <a:t>Stop motion</a:t>
            </a:r>
          </a:p>
          <a:p>
            <a:pPr algn="l"/>
            <a:r>
              <a:rPr lang="en-US" sz="1200" baseline="0"/>
              <a:t>in idle state</a:t>
            </a:r>
            <a:endParaRPr lang="ro-RO" sz="1200"/>
          </a:p>
        </xdr:txBody>
      </xdr:sp>
    </xdr:grpSp>
    <xdr:clientData/>
  </xdr:twoCellAnchor>
  <xdr:twoCellAnchor>
    <xdr:from>
      <xdr:col>6</xdr:col>
      <xdr:colOff>510107</xdr:colOff>
      <xdr:row>12</xdr:row>
      <xdr:rowOff>180416</xdr:rowOff>
    </xdr:from>
    <xdr:to>
      <xdr:col>11</xdr:col>
      <xdr:colOff>593351</xdr:colOff>
      <xdr:row>30</xdr:row>
      <xdr:rowOff>17848</xdr:rowOff>
    </xdr:to>
    <xdr:grpSp>
      <xdr:nvGrpSpPr>
        <xdr:cNvPr id="124" name="Group 123"/>
        <xdr:cNvGrpSpPr/>
      </xdr:nvGrpSpPr>
      <xdr:grpSpPr>
        <a:xfrm>
          <a:off x="4184036" y="2466416"/>
          <a:ext cx="3144851" cy="3266432"/>
          <a:chOff x="4167707" y="2466416"/>
          <a:chExt cx="3131244" cy="3266432"/>
        </a:xfrm>
      </xdr:grpSpPr>
      <xdr:cxnSp macro="">
        <xdr:nvCxnSpPr>
          <xdr:cNvPr id="120" name="Straight Arrow Connector 119"/>
          <xdr:cNvCxnSpPr>
            <a:stCxn id="4" idx="1"/>
            <a:endCxn id="7" idx="3"/>
          </xdr:cNvCxnSpPr>
        </xdr:nvCxnSpPr>
        <xdr:spPr>
          <a:xfrm flipH="1">
            <a:off x="4167707" y="2466416"/>
            <a:ext cx="3131244" cy="3266432"/>
          </a:xfrm>
          <a:prstGeom prst="straightConnector1">
            <a:avLst/>
          </a:prstGeom>
          <a:ln>
            <a:tailEnd type="triangle" w="lg" len="lg"/>
          </a:ln>
        </xdr:spPr>
        <xdr:style>
          <a:lnRef idx="3">
            <a:schemeClr val="accent3"/>
          </a:lnRef>
          <a:fillRef idx="0">
            <a:schemeClr val="accent3"/>
          </a:fillRef>
          <a:effectRef idx="2">
            <a:schemeClr val="accent3"/>
          </a:effectRef>
          <a:fontRef idx="minor">
            <a:schemeClr val="tx1"/>
          </a:fontRef>
        </xdr:style>
      </xdr:cxnSp>
      <xdr:sp macro="" textlink="">
        <xdr:nvSpPr>
          <xdr:cNvPr id="123" name="TextBox 122"/>
          <xdr:cNvSpPr txBox="1"/>
        </xdr:nvSpPr>
        <xdr:spPr>
          <a:xfrm>
            <a:off x="4981575" y="4134971"/>
            <a:ext cx="1076326" cy="446554"/>
          </a:xfrm>
          <a:prstGeom prst="rect">
            <a:avLst/>
          </a:prstGeom>
        </xdr:spPr>
        <xdr:style>
          <a:lnRef idx="2">
            <a:schemeClr val="accent3"/>
          </a:lnRef>
          <a:fillRef idx="1">
            <a:schemeClr val="lt1"/>
          </a:fillRef>
          <a:effectRef idx="0">
            <a:schemeClr val="accent3"/>
          </a:effectRef>
          <a:fontRef idx="minor">
            <a:schemeClr val="dk1"/>
          </a:fontRef>
        </xdr:style>
        <xdr:txBody>
          <a:bodyPr vertOverflow="clip" horzOverflow="clip" wrap="none" rtlCol="0" anchor="t">
            <a:noAutofit/>
          </a:bodyPr>
          <a:lstStyle/>
          <a:p>
            <a:pPr algn="ctr"/>
            <a:r>
              <a:rPr lang="en-US" sz="1100"/>
              <a:t>Enable / Disable </a:t>
            </a:r>
          </a:p>
          <a:p>
            <a:pPr algn="ctr"/>
            <a:r>
              <a:rPr lang="en-US" sz="1100"/>
              <a:t>PWM for Red led</a:t>
            </a:r>
            <a:endParaRPr lang="ro-RO" sz="1100"/>
          </a:p>
        </xdr:txBody>
      </xdr:sp>
    </xdr:grpSp>
    <xdr:clientData/>
  </xdr:twoCellAnchor>
  <xdr:twoCellAnchor>
    <xdr:from>
      <xdr:col>14</xdr:col>
      <xdr:colOff>16811</xdr:colOff>
      <xdr:row>11</xdr:row>
      <xdr:rowOff>150159</xdr:rowOff>
    </xdr:from>
    <xdr:to>
      <xdr:col>17</xdr:col>
      <xdr:colOff>38661</xdr:colOff>
      <xdr:row>14</xdr:row>
      <xdr:rowOff>15445</xdr:rowOff>
    </xdr:to>
    <xdr:grpSp>
      <xdr:nvGrpSpPr>
        <xdr:cNvPr id="125" name="Group 124"/>
        <xdr:cNvGrpSpPr/>
      </xdr:nvGrpSpPr>
      <xdr:grpSpPr>
        <a:xfrm>
          <a:off x="8589311" y="2245659"/>
          <a:ext cx="1858814" cy="436786"/>
          <a:chOff x="4530495" y="1521759"/>
          <a:chExt cx="1837307" cy="436786"/>
        </a:xfrm>
      </xdr:grpSpPr>
      <xdr:cxnSp macro="">
        <xdr:nvCxnSpPr>
          <xdr:cNvPr id="126" name="Straight Arrow Connector 125"/>
          <xdr:cNvCxnSpPr>
            <a:stCxn id="4" idx="3"/>
            <a:endCxn id="6" idx="1"/>
          </xdr:cNvCxnSpPr>
        </xdr:nvCxnSpPr>
        <xdr:spPr>
          <a:xfrm flipV="1">
            <a:off x="4530495" y="1736352"/>
            <a:ext cx="1837307" cy="6164"/>
          </a:xfrm>
          <a:prstGeom prst="straightConnector1">
            <a:avLst/>
          </a:prstGeom>
          <a:ln>
            <a:tailEnd type="triangle" w="lg" len="lg"/>
          </a:ln>
        </xdr:spPr>
        <xdr:style>
          <a:lnRef idx="3">
            <a:schemeClr val="accent3"/>
          </a:lnRef>
          <a:fillRef idx="0">
            <a:schemeClr val="accent3"/>
          </a:fillRef>
          <a:effectRef idx="2">
            <a:schemeClr val="accent3"/>
          </a:effectRef>
          <a:fontRef idx="minor">
            <a:schemeClr val="tx1"/>
          </a:fontRef>
        </xdr:style>
      </xdr:cxnSp>
      <xdr:sp macro="" textlink="">
        <xdr:nvSpPr>
          <xdr:cNvPr id="127" name="TextBox 126"/>
          <xdr:cNvSpPr txBox="1"/>
        </xdr:nvSpPr>
        <xdr:spPr>
          <a:xfrm>
            <a:off x="4948796" y="1521759"/>
            <a:ext cx="879438" cy="436786"/>
          </a:xfrm>
          <a:prstGeom prst="rect">
            <a:avLst/>
          </a:prstGeom>
        </xdr:spPr>
        <xdr:style>
          <a:lnRef idx="2">
            <a:schemeClr val="accent3"/>
          </a:lnRef>
          <a:fillRef idx="1">
            <a:schemeClr val="lt1"/>
          </a:fillRef>
          <a:effectRef idx="0">
            <a:schemeClr val="accent3"/>
          </a:effectRef>
          <a:fontRef idx="minor">
            <a:schemeClr val="dk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ctr"/>
            <a:r>
              <a:rPr lang="en-US" sz="1100"/>
              <a:t>Print motor</a:t>
            </a:r>
            <a:br>
              <a:rPr lang="en-US" sz="1100"/>
            </a:br>
            <a:r>
              <a:rPr lang="en-US" sz="1100"/>
              <a:t>parameters</a:t>
            </a:r>
            <a:endParaRPr lang="ro-RO" sz="1100"/>
          </a:p>
        </xdr:txBody>
      </xdr:sp>
    </xdr:grpSp>
    <xdr:clientData/>
  </xdr:twoCellAnchor>
  <xdr:twoCellAnchor>
    <xdr:from>
      <xdr:col>5</xdr:col>
      <xdr:colOff>307881</xdr:colOff>
      <xdr:row>2</xdr:row>
      <xdr:rowOff>90768</xdr:rowOff>
    </xdr:from>
    <xdr:to>
      <xdr:col>13</xdr:col>
      <xdr:colOff>331695</xdr:colOff>
      <xdr:row>11</xdr:row>
      <xdr:rowOff>12326</xdr:rowOff>
    </xdr:to>
    <xdr:grpSp>
      <xdr:nvGrpSpPr>
        <xdr:cNvPr id="132" name="Group 131"/>
        <xdr:cNvGrpSpPr/>
      </xdr:nvGrpSpPr>
      <xdr:grpSpPr>
        <a:xfrm>
          <a:off x="3369488" y="471768"/>
          <a:ext cx="4922386" cy="1636058"/>
          <a:chOff x="4177533" y="700368"/>
          <a:chExt cx="4862177" cy="1636058"/>
        </a:xfrm>
      </xdr:grpSpPr>
      <xdr:cxnSp macro="">
        <xdr:nvCxnSpPr>
          <xdr:cNvPr id="133" name="Straight Arrow Connector 132"/>
          <xdr:cNvCxnSpPr>
            <a:stCxn id="2" idx="1"/>
            <a:endCxn id="13" idx="0"/>
          </xdr:cNvCxnSpPr>
        </xdr:nvCxnSpPr>
        <xdr:spPr>
          <a:xfrm flipH="1">
            <a:off x="4177533" y="700368"/>
            <a:ext cx="4862177" cy="1636058"/>
          </a:xfrm>
          <a:prstGeom prst="straightConnector1">
            <a:avLst/>
          </a:prstGeom>
          <a:ln w="38100">
            <a:solidFill>
              <a:schemeClr val="accent1"/>
            </a:solidFill>
            <a:tailEnd type="triangle" w="lg" len="lg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34" name="TextBox 133"/>
          <xdr:cNvSpPr txBox="1"/>
        </xdr:nvSpPr>
        <xdr:spPr>
          <a:xfrm>
            <a:off x="5870424" y="1368238"/>
            <a:ext cx="940684" cy="468077"/>
          </a:xfrm>
          <a:prstGeom prst="rect">
            <a:avLst/>
          </a:prstGeom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ctr"/>
            <a:r>
              <a:rPr lang="en-US" sz="1200"/>
              <a:t>Call startup </a:t>
            </a:r>
          </a:p>
          <a:p>
            <a:pPr algn="ctr"/>
            <a:r>
              <a:rPr lang="en-US" sz="1200"/>
              <a:t>code</a:t>
            </a:r>
            <a:endParaRPr lang="ro-RO" sz="1200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hyperlink" Target="https://courses.edx.org/courses/UTAustinX/UT.6.02x/1T2015/courseware/36c91ba5262c4710a7e44779b8209f74/6fe9e07015464907ae9181402b526ca5/" TargetMode="External"/><Relationship Id="rId1" Type="http://schemas.openxmlformats.org/officeDocument/2006/relationships/hyperlink" Target="https://courses.edx.org/courses/UTAustinX/UT.6.02x/1T2015/courseware/36c91ba5262c4710a7e44779b8209f74/6fe9e07015464907ae9181402b526ca5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0"/>
  <sheetViews>
    <sheetView tabSelected="1" topLeftCell="A23" workbookViewId="0">
      <selection activeCell="C35" sqref="C35"/>
    </sheetView>
  </sheetViews>
  <sheetFormatPr defaultRowHeight="15" x14ac:dyDescent="0.25"/>
  <cols>
    <col min="1" max="1" width="9" bestFit="1" customWidth="1"/>
    <col min="3" max="3" width="85.7109375" bestFit="1" customWidth="1"/>
    <col min="6" max="6" width="11" bestFit="1" customWidth="1"/>
  </cols>
  <sheetData>
    <row r="1" spans="1:16" ht="19.5" customHeight="1" x14ac:dyDescent="0.25">
      <c r="A1" s="62"/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</row>
    <row r="2" spans="1:16" x14ac:dyDescent="0.25">
      <c r="A2" s="62"/>
      <c r="B2" s="61" t="s">
        <v>179</v>
      </c>
      <c r="C2" s="61" t="s">
        <v>180</v>
      </c>
    </row>
    <row r="3" spans="1:16" x14ac:dyDescent="0.25">
      <c r="A3" s="62"/>
    </row>
    <row r="4" spans="1:16" x14ac:dyDescent="0.25">
      <c r="A4" s="62"/>
      <c r="B4" s="1" t="s">
        <v>176</v>
      </c>
      <c r="C4" s="58" t="s">
        <v>140</v>
      </c>
      <c r="F4" s="60" t="s">
        <v>145</v>
      </c>
    </row>
    <row r="5" spans="1:16" x14ac:dyDescent="0.25">
      <c r="A5" s="62"/>
      <c r="B5" s="1" t="s">
        <v>176</v>
      </c>
      <c r="C5" s="58" t="s">
        <v>141</v>
      </c>
      <c r="F5" s="58" t="s">
        <v>146</v>
      </c>
    </row>
    <row r="6" spans="1:16" x14ac:dyDescent="0.25">
      <c r="A6" s="62"/>
      <c r="B6" s="1" t="s">
        <v>176</v>
      </c>
      <c r="C6" s="58" t="s">
        <v>144</v>
      </c>
      <c r="F6" s="2" t="s">
        <v>147</v>
      </c>
    </row>
    <row r="7" spans="1:16" x14ac:dyDescent="0.25">
      <c r="A7" s="62"/>
      <c r="B7" s="1" t="s">
        <v>176</v>
      </c>
      <c r="C7" s="58" t="s">
        <v>142</v>
      </c>
      <c r="F7" s="46" t="s">
        <v>153</v>
      </c>
    </row>
    <row r="8" spans="1:16" x14ac:dyDescent="0.25">
      <c r="A8" s="62"/>
      <c r="B8" s="1" t="s">
        <v>176</v>
      </c>
      <c r="C8" s="58" t="s">
        <v>151</v>
      </c>
      <c r="F8" s="76" t="s">
        <v>241</v>
      </c>
    </row>
    <row r="9" spans="1:16" x14ac:dyDescent="0.25">
      <c r="A9" s="62"/>
      <c r="B9" s="1" t="s">
        <v>176</v>
      </c>
      <c r="C9" s="58" t="s">
        <v>143</v>
      </c>
    </row>
    <row r="10" spans="1:16" x14ac:dyDescent="0.25">
      <c r="A10" s="62"/>
      <c r="B10" s="1" t="s">
        <v>176</v>
      </c>
      <c r="C10" s="58" t="s">
        <v>202</v>
      </c>
    </row>
    <row r="11" spans="1:16" x14ac:dyDescent="0.25">
      <c r="A11" s="62"/>
      <c r="B11" s="1" t="s">
        <v>176</v>
      </c>
      <c r="C11" s="58" t="s">
        <v>148</v>
      </c>
    </row>
    <row r="12" spans="1:16" x14ac:dyDescent="0.25">
      <c r="A12" s="62"/>
      <c r="B12" s="1" t="s">
        <v>176</v>
      </c>
      <c r="C12" s="58" t="s">
        <v>206</v>
      </c>
      <c r="E12" s="59"/>
    </row>
    <row r="13" spans="1:16" x14ac:dyDescent="0.25">
      <c r="A13" s="62"/>
      <c r="B13" s="1" t="s">
        <v>176</v>
      </c>
      <c r="C13" s="58" t="s">
        <v>159</v>
      </c>
    </row>
    <row r="14" spans="1:16" x14ac:dyDescent="0.25">
      <c r="A14" s="62"/>
      <c r="B14" s="1" t="s">
        <v>176</v>
      </c>
      <c r="C14" s="58" t="s">
        <v>160</v>
      </c>
    </row>
    <row r="15" spans="1:16" x14ac:dyDescent="0.25">
      <c r="A15" s="62"/>
      <c r="B15" s="1" t="s">
        <v>176</v>
      </c>
      <c r="C15" s="58" t="s">
        <v>161</v>
      </c>
      <c r="D15" t="s">
        <v>201</v>
      </c>
    </row>
    <row r="16" spans="1:16" x14ac:dyDescent="0.25">
      <c r="A16" s="62"/>
      <c r="B16" s="1" t="s">
        <v>176</v>
      </c>
      <c r="C16" s="58" t="s">
        <v>162</v>
      </c>
      <c r="D16" t="s">
        <v>200</v>
      </c>
    </row>
    <row r="17" spans="1:4" x14ac:dyDescent="0.25">
      <c r="A17" s="62"/>
      <c r="B17" s="46" t="s">
        <v>176</v>
      </c>
      <c r="C17" s="58" t="s">
        <v>187</v>
      </c>
    </row>
    <row r="18" spans="1:4" x14ac:dyDescent="0.25">
      <c r="A18" s="62"/>
      <c r="B18" s="46" t="s">
        <v>176</v>
      </c>
      <c r="C18" s="58" t="s">
        <v>189</v>
      </c>
    </row>
    <row r="19" spans="1:4" x14ac:dyDescent="0.25">
      <c r="A19" s="62"/>
      <c r="B19" s="1" t="s">
        <v>176</v>
      </c>
      <c r="C19" s="58" t="s">
        <v>181</v>
      </c>
      <c r="D19" t="s">
        <v>198</v>
      </c>
    </row>
    <row r="20" spans="1:4" x14ac:dyDescent="0.25">
      <c r="A20" s="62"/>
      <c r="B20" s="46" t="s">
        <v>176</v>
      </c>
      <c r="C20" s="58" t="s">
        <v>182</v>
      </c>
    </row>
    <row r="21" spans="1:4" x14ac:dyDescent="0.25">
      <c r="A21" s="62"/>
      <c r="B21" s="46" t="s">
        <v>176</v>
      </c>
      <c r="C21" s="58" t="s">
        <v>185</v>
      </c>
      <c r="D21" t="s">
        <v>199</v>
      </c>
    </row>
    <row r="22" spans="1:4" x14ac:dyDescent="0.25">
      <c r="A22" s="62"/>
      <c r="B22" s="46" t="s">
        <v>176</v>
      </c>
      <c r="C22" s="58" t="s">
        <v>190</v>
      </c>
    </row>
    <row r="23" spans="1:4" x14ac:dyDescent="0.25">
      <c r="A23" s="62"/>
      <c r="B23" s="46" t="s">
        <v>176</v>
      </c>
      <c r="C23" s="58" t="s">
        <v>203</v>
      </c>
    </row>
    <row r="24" spans="1:4" x14ac:dyDescent="0.25">
      <c r="A24" s="62"/>
      <c r="B24" s="46" t="s">
        <v>176</v>
      </c>
      <c r="C24" s="58" t="s">
        <v>205</v>
      </c>
    </row>
    <row r="25" spans="1:4" x14ac:dyDescent="0.25">
      <c r="A25" s="62" t="s">
        <v>227</v>
      </c>
      <c r="B25" s="1" t="s">
        <v>176</v>
      </c>
      <c r="C25" s="60" t="s">
        <v>224</v>
      </c>
    </row>
    <row r="26" spans="1:4" x14ac:dyDescent="0.25">
      <c r="A26" s="62" t="s">
        <v>227</v>
      </c>
      <c r="B26" s="1" t="s">
        <v>176</v>
      </c>
      <c r="C26" s="60" t="s">
        <v>225</v>
      </c>
      <c r="D26" t="s">
        <v>226</v>
      </c>
    </row>
    <row r="27" spans="1:4" x14ac:dyDescent="0.25">
      <c r="A27" s="62"/>
      <c r="B27" s="1" t="s">
        <v>176</v>
      </c>
      <c r="C27" s="46" t="s">
        <v>231</v>
      </c>
    </row>
    <row r="28" spans="1:4" x14ac:dyDescent="0.25">
      <c r="A28" s="62"/>
      <c r="B28" s="1" t="s">
        <v>176</v>
      </c>
      <c r="C28" s="1" t="s">
        <v>237</v>
      </c>
    </row>
    <row r="29" spans="1:4" x14ac:dyDescent="0.25">
      <c r="A29" s="62"/>
      <c r="B29" s="1" t="s">
        <v>176</v>
      </c>
      <c r="C29" s="60" t="s">
        <v>238</v>
      </c>
    </row>
    <row r="30" spans="1:4" x14ac:dyDescent="0.25">
      <c r="A30" s="62"/>
      <c r="B30" s="1" t="s">
        <v>176</v>
      </c>
      <c r="C30" s="46" t="s">
        <v>239</v>
      </c>
    </row>
    <row r="31" spans="1:4" x14ac:dyDescent="0.25">
      <c r="A31" s="62"/>
      <c r="B31" s="1" t="s">
        <v>176</v>
      </c>
      <c r="C31" s="46" t="s">
        <v>242</v>
      </c>
    </row>
    <row r="32" spans="1:4" x14ac:dyDescent="0.25">
      <c r="A32" s="62"/>
      <c r="B32" s="1" t="s">
        <v>176</v>
      </c>
      <c r="C32" s="46" t="s">
        <v>294</v>
      </c>
    </row>
    <row r="33" spans="1:3" x14ac:dyDescent="0.25">
      <c r="A33" s="62"/>
    </row>
    <row r="34" spans="1:3" x14ac:dyDescent="0.25">
      <c r="A34" s="62"/>
      <c r="B34" s="1" t="s">
        <v>163</v>
      </c>
      <c r="C34" s="46" t="s">
        <v>164</v>
      </c>
    </row>
    <row r="35" spans="1:3" x14ac:dyDescent="0.25">
      <c r="A35" s="62"/>
      <c r="B35" s="1" t="s">
        <v>163</v>
      </c>
      <c r="C35" s="46" t="s">
        <v>165</v>
      </c>
    </row>
    <row r="36" spans="1:3" x14ac:dyDescent="0.25">
      <c r="A36" s="62" t="s">
        <v>228</v>
      </c>
      <c r="B36" s="1" t="s">
        <v>163</v>
      </c>
      <c r="C36" s="46" t="s">
        <v>175</v>
      </c>
    </row>
    <row r="37" spans="1:3" x14ac:dyDescent="0.25">
      <c r="A37" s="62" t="s">
        <v>228</v>
      </c>
      <c r="B37" s="1" t="s">
        <v>163</v>
      </c>
      <c r="C37" s="3" t="s">
        <v>233</v>
      </c>
    </row>
    <row r="38" spans="1:3" x14ac:dyDescent="0.25">
      <c r="A38" s="62" t="s">
        <v>228</v>
      </c>
      <c r="B38" s="1" t="s">
        <v>163</v>
      </c>
      <c r="C38" s="3" t="s">
        <v>234</v>
      </c>
    </row>
    <row r="39" spans="1:3" x14ac:dyDescent="0.25">
      <c r="A39" s="62" t="s">
        <v>228</v>
      </c>
      <c r="B39" s="1" t="s">
        <v>163</v>
      </c>
      <c r="C39" s="76" t="s">
        <v>177</v>
      </c>
    </row>
    <row r="40" spans="1:3" x14ac:dyDescent="0.25">
      <c r="A40" s="62"/>
      <c r="B40" s="1" t="s">
        <v>163</v>
      </c>
      <c r="C40" s="46" t="s">
        <v>178</v>
      </c>
    </row>
    <row r="41" spans="1:3" x14ac:dyDescent="0.25">
      <c r="A41" s="62"/>
      <c r="B41" s="1" t="s">
        <v>163</v>
      </c>
      <c r="C41" s="46" t="s">
        <v>232</v>
      </c>
    </row>
    <row r="42" spans="1:3" x14ac:dyDescent="0.25">
      <c r="A42" s="62" t="s">
        <v>228</v>
      </c>
      <c r="B42" s="46" t="s">
        <v>163</v>
      </c>
      <c r="C42" s="46" t="s">
        <v>235</v>
      </c>
    </row>
    <row r="43" spans="1:3" x14ac:dyDescent="0.25">
      <c r="A43" s="62"/>
      <c r="B43" s="1" t="s">
        <v>166</v>
      </c>
      <c r="C43" s="46" t="s">
        <v>152</v>
      </c>
    </row>
    <row r="44" spans="1:3" x14ac:dyDescent="0.25">
      <c r="A44" s="62"/>
    </row>
    <row r="45" spans="1:3" x14ac:dyDescent="0.25">
      <c r="A45" s="62" t="s">
        <v>228</v>
      </c>
      <c r="B45" s="1" t="s">
        <v>173</v>
      </c>
      <c r="C45" s="46" t="s">
        <v>174</v>
      </c>
    </row>
    <row r="46" spans="1:3" x14ac:dyDescent="0.25">
      <c r="A46" s="62"/>
      <c r="B46" s="1" t="s">
        <v>173</v>
      </c>
      <c r="C46" s="60" t="s">
        <v>236</v>
      </c>
    </row>
    <row r="47" spans="1:3" x14ac:dyDescent="0.25">
      <c r="A47" s="62"/>
      <c r="B47" s="46" t="s">
        <v>173</v>
      </c>
      <c r="C47" s="58" t="s">
        <v>204</v>
      </c>
    </row>
    <row r="48" spans="1:3" x14ac:dyDescent="0.25">
      <c r="A48" s="62"/>
    </row>
    <row r="49" spans="1:1" x14ac:dyDescent="0.25">
      <c r="A49" s="62"/>
    </row>
    <row r="50" spans="1:1" x14ac:dyDescent="0.25">
      <c r="A50" s="62"/>
    </row>
    <row r="51" spans="1:1" x14ac:dyDescent="0.25">
      <c r="A51" s="62"/>
    </row>
    <row r="52" spans="1:1" x14ac:dyDescent="0.25">
      <c r="A52" s="62"/>
    </row>
    <row r="53" spans="1:1" x14ac:dyDescent="0.25">
      <c r="A53" s="62"/>
    </row>
    <row r="54" spans="1:1" x14ac:dyDescent="0.25">
      <c r="A54" s="62"/>
    </row>
    <row r="55" spans="1:1" x14ac:dyDescent="0.25">
      <c r="A55" s="62"/>
    </row>
    <row r="56" spans="1:1" x14ac:dyDescent="0.25">
      <c r="A56" s="62"/>
    </row>
    <row r="57" spans="1:1" x14ac:dyDescent="0.25">
      <c r="A57" s="62"/>
    </row>
    <row r="58" spans="1:1" x14ac:dyDescent="0.25">
      <c r="A58" s="62"/>
    </row>
    <row r="59" spans="1:1" x14ac:dyDescent="0.25">
      <c r="A59" s="62"/>
    </row>
    <row r="60" spans="1:1" x14ac:dyDescent="0.25">
      <c r="A60" s="62"/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55"/>
  <sheetViews>
    <sheetView topLeftCell="A5" zoomScale="40" zoomScaleNormal="40" workbookViewId="0">
      <selection activeCell="BM17" sqref="BM17:BO20"/>
    </sheetView>
  </sheetViews>
  <sheetFormatPr defaultRowHeight="15" x14ac:dyDescent="0.25"/>
  <cols>
    <col min="1" max="84" width="2.85546875" customWidth="1"/>
    <col min="257" max="340" width="2.85546875" customWidth="1"/>
    <col min="513" max="596" width="2.85546875" customWidth="1"/>
    <col min="769" max="852" width="2.85546875" customWidth="1"/>
    <col min="1025" max="1108" width="2.85546875" customWidth="1"/>
    <col min="1281" max="1364" width="2.85546875" customWidth="1"/>
    <col min="1537" max="1620" width="2.85546875" customWidth="1"/>
    <col min="1793" max="1876" width="2.85546875" customWidth="1"/>
    <col min="2049" max="2132" width="2.85546875" customWidth="1"/>
    <col min="2305" max="2388" width="2.85546875" customWidth="1"/>
    <col min="2561" max="2644" width="2.85546875" customWidth="1"/>
    <col min="2817" max="2900" width="2.85546875" customWidth="1"/>
    <col min="3073" max="3156" width="2.85546875" customWidth="1"/>
    <col min="3329" max="3412" width="2.85546875" customWidth="1"/>
    <col min="3585" max="3668" width="2.85546875" customWidth="1"/>
    <col min="3841" max="3924" width="2.85546875" customWidth="1"/>
    <col min="4097" max="4180" width="2.85546875" customWidth="1"/>
    <col min="4353" max="4436" width="2.85546875" customWidth="1"/>
    <col min="4609" max="4692" width="2.85546875" customWidth="1"/>
    <col min="4865" max="4948" width="2.85546875" customWidth="1"/>
    <col min="5121" max="5204" width="2.85546875" customWidth="1"/>
    <col min="5377" max="5460" width="2.85546875" customWidth="1"/>
    <col min="5633" max="5716" width="2.85546875" customWidth="1"/>
    <col min="5889" max="5972" width="2.85546875" customWidth="1"/>
    <col min="6145" max="6228" width="2.85546875" customWidth="1"/>
    <col min="6401" max="6484" width="2.85546875" customWidth="1"/>
    <col min="6657" max="6740" width="2.85546875" customWidth="1"/>
    <col min="6913" max="6996" width="2.85546875" customWidth="1"/>
    <col min="7169" max="7252" width="2.85546875" customWidth="1"/>
    <col min="7425" max="7508" width="2.85546875" customWidth="1"/>
    <col min="7681" max="7764" width="2.85546875" customWidth="1"/>
    <col min="7937" max="8020" width="2.85546875" customWidth="1"/>
    <col min="8193" max="8276" width="2.85546875" customWidth="1"/>
    <col min="8449" max="8532" width="2.85546875" customWidth="1"/>
    <col min="8705" max="8788" width="2.85546875" customWidth="1"/>
    <col min="8961" max="9044" width="2.85546875" customWidth="1"/>
    <col min="9217" max="9300" width="2.85546875" customWidth="1"/>
    <col min="9473" max="9556" width="2.85546875" customWidth="1"/>
    <col min="9729" max="9812" width="2.85546875" customWidth="1"/>
    <col min="9985" max="10068" width="2.85546875" customWidth="1"/>
    <col min="10241" max="10324" width="2.85546875" customWidth="1"/>
    <col min="10497" max="10580" width="2.85546875" customWidth="1"/>
    <col min="10753" max="10836" width="2.85546875" customWidth="1"/>
    <col min="11009" max="11092" width="2.85546875" customWidth="1"/>
    <col min="11265" max="11348" width="2.85546875" customWidth="1"/>
    <col min="11521" max="11604" width="2.85546875" customWidth="1"/>
    <col min="11777" max="11860" width="2.85546875" customWidth="1"/>
    <col min="12033" max="12116" width="2.85546875" customWidth="1"/>
    <col min="12289" max="12372" width="2.85546875" customWidth="1"/>
    <col min="12545" max="12628" width="2.85546875" customWidth="1"/>
    <col min="12801" max="12884" width="2.85546875" customWidth="1"/>
    <col min="13057" max="13140" width="2.85546875" customWidth="1"/>
    <col min="13313" max="13396" width="2.85546875" customWidth="1"/>
    <col min="13569" max="13652" width="2.85546875" customWidth="1"/>
    <col min="13825" max="13908" width="2.85546875" customWidth="1"/>
    <col min="14081" max="14164" width="2.85546875" customWidth="1"/>
    <col min="14337" max="14420" width="2.85546875" customWidth="1"/>
    <col min="14593" max="14676" width="2.85546875" customWidth="1"/>
    <col min="14849" max="14932" width="2.85546875" customWidth="1"/>
    <col min="15105" max="15188" width="2.85546875" customWidth="1"/>
    <col min="15361" max="15444" width="2.85546875" customWidth="1"/>
    <col min="15617" max="15700" width="2.85546875" customWidth="1"/>
    <col min="15873" max="15956" width="2.85546875" customWidth="1"/>
    <col min="16129" max="16212" width="2.85546875" customWidth="1"/>
  </cols>
  <sheetData>
    <row r="1" spans="1:86" ht="16.5" customHeight="1" x14ac:dyDescent="0.25">
      <c r="A1" s="6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8"/>
      <c r="CH1" s="9" t="s">
        <v>60</v>
      </c>
    </row>
    <row r="2" spans="1:86" ht="16.5" customHeight="1" x14ac:dyDescent="0.3">
      <c r="A2" s="10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  <c r="BS2" s="11"/>
      <c r="BT2" s="11"/>
      <c r="BU2" s="11"/>
      <c r="BV2" s="11"/>
      <c r="BW2" s="11"/>
      <c r="BX2" s="11"/>
      <c r="BY2" s="11"/>
      <c r="BZ2" s="11"/>
      <c r="CA2" s="11"/>
      <c r="CB2" s="11"/>
      <c r="CC2" s="11"/>
      <c r="CD2" s="11"/>
      <c r="CE2" s="11"/>
      <c r="CF2" s="12"/>
      <c r="CH2" s="13" t="str">
        <f>CONCATENATE("const char ",CH1,"[] = {")</f>
        <v>const char Name_goes_here[] = {</v>
      </c>
    </row>
    <row r="3" spans="1:86" ht="16.5" customHeight="1" x14ac:dyDescent="0.3">
      <c r="A3" s="10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1"/>
      <c r="BU3" s="11"/>
      <c r="BV3" s="11"/>
      <c r="BW3" s="11"/>
      <c r="BX3" s="11"/>
      <c r="BY3" s="11"/>
      <c r="BZ3" s="11"/>
      <c r="CA3" s="11"/>
      <c r="CB3" s="11"/>
      <c r="CC3" s="11"/>
      <c r="CD3" s="11"/>
      <c r="CE3" s="11"/>
      <c r="CF3" s="12"/>
      <c r="CH3" s="13" t="str">
        <f>CONCATENATE("  0x",A50,", 0x",B50,", 0x",C50,", 0x",D50,", 0x",E50,", 0x",F50,", 0x",G50,", 0x",H50,", 0x",I50,", 0x",J50,", 0x",K50,", 0x",L50,", 0x",M50,", 0x",N50,",")</f>
        <v xml:space="preserve">  0x08, 0x08, 0x08, 0x08, 0x08, 0x18, 0x18, 0x18, 0x38, 0x30, 0x30, 0x30, 0x70, 0xF0,</v>
      </c>
    </row>
    <row r="4" spans="1:86" ht="16.5" customHeight="1" x14ac:dyDescent="0.3">
      <c r="A4" s="10">
        <v>1</v>
      </c>
      <c r="B4" s="11">
        <v>1</v>
      </c>
      <c r="C4" s="11">
        <v>1</v>
      </c>
      <c r="D4" s="11">
        <v>1</v>
      </c>
      <c r="E4" s="11">
        <v>1</v>
      </c>
      <c r="F4" s="11">
        <v>1</v>
      </c>
      <c r="G4" s="11">
        <v>1</v>
      </c>
      <c r="H4" s="11">
        <v>1</v>
      </c>
      <c r="I4" s="11">
        <v>1</v>
      </c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>
        <v>1</v>
      </c>
      <c r="BW4" s="11">
        <v>1</v>
      </c>
      <c r="BX4" s="11">
        <v>1</v>
      </c>
      <c r="BY4" s="11">
        <v>1</v>
      </c>
      <c r="BZ4" s="11">
        <v>1</v>
      </c>
      <c r="CA4" s="11">
        <v>1</v>
      </c>
      <c r="CB4" s="11">
        <v>1</v>
      </c>
      <c r="CC4" s="11">
        <v>1</v>
      </c>
      <c r="CD4" s="11"/>
      <c r="CE4" s="11"/>
      <c r="CF4" s="12"/>
      <c r="CH4" s="13" t="str">
        <f>CONCATENATE("  0x",O50,", 0x",P50,", 0x",Q50,", 0x",R50,", 0x",S50,", 0x",T50,", 0x",U50,", 0x",V50,", 0x",W50,", 0x",X50,", 0x",Y50,", 0x",Z50,", 0x",AA50,", 0x",AB50,",")</f>
        <v xml:space="preserve">  0xE0, 0xC0, 0xC0, 0x80, 0x00, 0x00, 0x00, 0x00, 0x00, 0x00, 0x00, 0x00, 0x00, 0x00,</v>
      </c>
    </row>
    <row r="5" spans="1:86" ht="16.5" customHeight="1" x14ac:dyDescent="0.3">
      <c r="A5" s="10"/>
      <c r="B5" s="11"/>
      <c r="C5" s="11"/>
      <c r="D5" s="11"/>
      <c r="E5" s="11"/>
      <c r="F5" s="11">
        <v>1</v>
      </c>
      <c r="G5" s="11">
        <v>1</v>
      </c>
      <c r="H5" s="11">
        <v>1</v>
      </c>
      <c r="I5" s="11">
        <v>1</v>
      </c>
      <c r="J5" s="11">
        <v>1</v>
      </c>
      <c r="K5" s="11">
        <v>1</v>
      </c>
      <c r="L5" s="11">
        <v>1</v>
      </c>
      <c r="M5" s="11">
        <v>1</v>
      </c>
      <c r="N5" s="11">
        <v>1</v>
      </c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11"/>
      <c r="BQ5" s="11">
        <v>1</v>
      </c>
      <c r="BR5" s="11">
        <v>1</v>
      </c>
      <c r="BS5" s="11">
        <v>1</v>
      </c>
      <c r="BT5" s="11">
        <v>1</v>
      </c>
      <c r="BU5" s="11">
        <v>1</v>
      </c>
      <c r="BV5" s="11">
        <v>1</v>
      </c>
      <c r="BW5" s="11">
        <v>1</v>
      </c>
      <c r="BX5" s="11">
        <v>1</v>
      </c>
      <c r="BY5" s="11">
        <v>1</v>
      </c>
      <c r="BZ5" s="11"/>
      <c r="CA5" s="11"/>
      <c r="CB5" s="11"/>
      <c r="CC5" s="11"/>
      <c r="CD5" s="11"/>
      <c r="CE5" s="11"/>
      <c r="CF5" s="12"/>
      <c r="CH5" s="13" t="str">
        <f>CONCATENATE("  0x",AC50,", 0x",AD50,", 0x",AE50,", 0x",AF50,", 0x",AG50,", 0x",AH50,", 0x",AI50,", 0x",AJ50,", 0x",AK50,", 0x",AL50,", 0x",AM50,", 0x",AN50,", 0x",AO50,", 0x",AP50,",")</f>
        <v xml:space="preserve">  0x00, 0x00, 0x00, 0x00, 0x00, 0x00, 0x00, 0x00, 0x00, 0x00, 0x00, 0x00, 0x00, 0x00,</v>
      </c>
    </row>
    <row r="6" spans="1:86" ht="16.5" customHeight="1" x14ac:dyDescent="0.3">
      <c r="A6" s="10"/>
      <c r="B6" s="11"/>
      <c r="C6" s="11"/>
      <c r="D6" s="11"/>
      <c r="E6" s="11"/>
      <c r="F6" s="11"/>
      <c r="G6" s="11"/>
      <c r="H6" s="11"/>
      <c r="I6" s="11">
        <v>1</v>
      </c>
      <c r="J6" s="11">
        <v>1</v>
      </c>
      <c r="K6" s="11">
        <v>1</v>
      </c>
      <c r="L6" s="11">
        <v>1</v>
      </c>
      <c r="M6" s="11">
        <v>1</v>
      </c>
      <c r="N6" s="11">
        <v>1</v>
      </c>
      <c r="O6" s="11">
        <v>1</v>
      </c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>
        <v>1</v>
      </c>
      <c r="BP6" s="11">
        <v>1</v>
      </c>
      <c r="BQ6" s="11">
        <v>1</v>
      </c>
      <c r="BR6" s="11">
        <v>1</v>
      </c>
      <c r="BS6" s="11">
        <v>1</v>
      </c>
      <c r="BT6" s="11">
        <v>1</v>
      </c>
      <c r="BU6" s="11">
        <v>1</v>
      </c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2"/>
      <c r="CH6" s="13" t="str">
        <f>CONCATENATE("  0x",AQ50,", 0x",AR50,", 0x",AS50,", 0x",AT50,", 0x",AU50,", 0x",AV50,", 0x",AW50,", 0x",AX50,", 0x",AY50,", 0x",AZ50,", 0x",BA50,", 0x",BB50,", 0x",BC50,", 0x",BD50,",")</f>
        <v xml:space="preserve">  0x00, 0x00, 0x00, 0x00, 0x00, 0x00, 0x00, 0x00, 0x00, 0x00, 0x00, 0x00, 0x00, 0x00,</v>
      </c>
    </row>
    <row r="7" spans="1:86" ht="16.5" customHeight="1" x14ac:dyDescent="0.3">
      <c r="A7" s="10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>
        <v>1</v>
      </c>
      <c r="N7" s="11">
        <v>1</v>
      </c>
      <c r="O7" s="11">
        <v>1</v>
      </c>
      <c r="P7" s="11">
        <v>1</v>
      </c>
      <c r="Q7" s="11">
        <v>1</v>
      </c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>
        <v>1</v>
      </c>
      <c r="BN7" s="11">
        <v>1</v>
      </c>
      <c r="BO7" s="11">
        <v>1</v>
      </c>
      <c r="BP7" s="11">
        <v>1</v>
      </c>
      <c r="BQ7" s="11">
        <v>1</v>
      </c>
      <c r="BR7" s="11">
        <v>1</v>
      </c>
      <c r="BS7" s="11">
        <v>1</v>
      </c>
      <c r="BT7" s="11"/>
      <c r="BU7" s="11"/>
      <c r="BV7" s="11"/>
      <c r="BW7" s="11"/>
      <c r="BX7" s="11"/>
      <c r="BY7" s="11"/>
      <c r="BZ7" s="11"/>
      <c r="CA7" s="11"/>
      <c r="CB7" s="11"/>
      <c r="CC7" s="11"/>
      <c r="CD7" s="11"/>
      <c r="CE7" s="11"/>
      <c r="CF7" s="12"/>
      <c r="CH7" s="13" t="str">
        <f>CONCATENATE("  0x",BE50,", 0x",BF50,", 0x",BG50,", 0x",BH50,", 0x",BI50,", 0x",BJ50,", 0x",BK50,", 0x",BL50,", 0x",BM50,", 0x",BN50,", 0x",BO50,", 0x",BP50,", 0x",BQ50,", 0x",BR50,",")</f>
        <v xml:space="preserve">  0x00, 0x00, 0x00, 0x00, 0x00, 0x00, 0x00, 0x80, 0xC0, 0xC0, 0xE0, 0xE0, 0xF0, 0x70,</v>
      </c>
    </row>
    <row r="8" spans="1:86" ht="16.5" customHeight="1" x14ac:dyDescent="0.3">
      <c r="A8" s="10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>
        <v>1</v>
      </c>
      <c r="O8" s="11">
        <v>1</v>
      </c>
      <c r="P8" s="11">
        <v>1</v>
      </c>
      <c r="Q8" s="11">
        <v>1</v>
      </c>
      <c r="R8" s="11">
        <v>1</v>
      </c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>
        <v>1</v>
      </c>
      <c r="BM8" s="11">
        <v>1</v>
      </c>
      <c r="BN8" s="11">
        <v>1</v>
      </c>
      <c r="BO8" s="11">
        <v>1</v>
      </c>
      <c r="BP8" s="11">
        <v>1</v>
      </c>
      <c r="BQ8" s="11">
        <v>1</v>
      </c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2"/>
      <c r="CH8" s="13" t="str">
        <f>CONCATENATE("  0x",BS50,", 0x",BT50,", 0x",BU50,", 0x",BV50,", 0x",BW50,", 0x",BX50,", 0x",BY50,", 0x",BZ50,", 0x",CA50,", 0x",CB50,", 0x",CC50,", 0x",CD50,", 0x",CE50,", 0x",CF50,",")</f>
        <v xml:space="preserve">  0x70, 0x30, 0x30, 0x18, 0x18, 0x18, 0x18, 0x08, 0x08, 0x08, 0x08, 0x00, 0x00, 0x00,</v>
      </c>
    </row>
    <row r="9" spans="1:86" ht="16.5" customHeight="1" x14ac:dyDescent="0.3">
      <c r="A9" s="10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>
        <v>1</v>
      </c>
      <c r="P9" s="11">
        <v>1</v>
      </c>
      <c r="Q9" s="11">
        <v>1</v>
      </c>
      <c r="R9" s="11">
        <v>1</v>
      </c>
      <c r="S9" s="11">
        <v>1</v>
      </c>
      <c r="T9" s="11">
        <v>1</v>
      </c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  <c r="BI9" s="11"/>
      <c r="BJ9" s="11">
        <v>1</v>
      </c>
      <c r="BK9" s="11">
        <v>1</v>
      </c>
      <c r="BL9" s="11">
        <v>1</v>
      </c>
      <c r="BM9" s="11">
        <v>1</v>
      </c>
      <c r="BN9" s="11">
        <v>1</v>
      </c>
      <c r="BO9" s="11">
        <v>1</v>
      </c>
      <c r="BP9" s="11"/>
      <c r="BQ9" s="11"/>
      <c r="BR9" s="11"/>
      <c r="BS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2"/>
      <c r="CH9" s="13" t="str">
        <f>CONCATENATE("  0x",A51,", 0x",B51,", 0x",C51,", 0x",D51,", 0x",E51,", 0x",F51,", 0x",G51,", 0x",H51,", 0x",I51,", 0x",J51,", 0x",K51,", 0x",L51,", 0x",M51,", 0x",N51,",")</f>
        <v xml:space="preserve">  0x00, 0x00, 0x00, 0x00, 0x00, 0x00, 0x00, 0x00, 0x00, 0x00, 0x00, 0x00, 0x00, 0x00,</v>
      </c>
    </row>
    <row r="10" spans="1:86" ht="16.5" customHeight="1" x14ac:dyDescent="0.3">
      <c r="A10" s="10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>
        <v>1</v>
      </c>
      <c r="Q10" s="11">
        <v>1</v>
      </c>
      <c r="R10" s="11">
        <v>1</v>
      </c>
      <c r="S10" s="11">
        <v>1</v>
      </c>
      <c r="T10" s="11">
        <v>1</v>
      </c>
      <c r="U10" s="11">
        <v>1</v>
      </c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  <c r="BH10" s="11"/>
      <c r="BI10" s="11"/>
      <c r="BJ10" s="11">
        <v>1</v>
      </c>
      <c r="BK10" s="11">
        <v>1</v>
      </c>
      <c r="BL10" s="11">
        <v>1</v>
      </c>
      <c r="BM10" s="11">
        <v>1</v>
      </c>
      <c r="BN10" s="11">
        <v>1</v>
      </c>
      <c r="BO10" s="11"/>
      <c r="BP10" s="11"/>
      <c r="BQ10" s="11"/>
      <c r="BR10" s="11"/>
      <c r="BS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2"/>
      <c r="CH10" s="13" t="str">
        <f>CONCATENATE("  0x",O51,", 0x",P51,", 0x",Q51,", 0x",R51,", 0x",S51,", 0x",T51,", 0x",U51,", 0x",V51,", 0x",W51,", 0x",X51,", 0x",Y51,", 0x",Z51,", 0x",AA51,", 0x",AB51,",")</f>
        <v xml:space="preserve">  0x01, 0x03, 0x03, 0x03, 0x07, 0x0F, 0x0E, 0x0C, 0x1C, 0x38, 0x38, 0xB8, 0xF8, 0xF0,</v>
      </c>
    </row>
    <row r="11" spans="1:86" ht="16.5" customHeight="1" x14ac:dyDescent="0.3">
      <c r="A11" s="10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>
        <v>1</v>
      </c>
      <c r="T11" s="11">
        <v>1</v>
      </c>
      <c r="U11" s="11">
        <v>1</v>
      </c>
      <c r="V11" s="11">
        <v>1</v>
      </c>
      <c r="W11" s="11">
        <v>1</v>
      </c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>
        <v>1</v>
      </c>
      <c r="AK11" s="11">
        <v>1</v>
      </c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>
        <v>1</v>
      </c>
      <c r="BI11" s="11">
        <v>1</v>
      </c>
      <c r="BJ11" s="11">
        <v>1</v>
      </c>
      <c r="BK11" s="11">
        <v>1</v>
      </c>
      <c r="BL11" s="11">
        <v>1</v>
      </c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2"/>
      <c r="CH11" s="13" t="str">
        <f>CONCATENATE("  0x",AC51,", 0x",AD51,", 0x",AE51,", 0x",AF51,", 0x",AG51,", 0x",AH51,", 0x",AI51,", 0x",AJ51,", 0x",AK51,", 0x",AL51,", 0x",AM51,", 0x",AN51,", 0x",AO51,", 0x",AP51,",")</f>
        <v xml:space="preserve">  0xF0, 0xF8, 0xF8, 0xF8, 0xF8, 0xF8, 0xF8, 0xFC, 0xFC, 0xF8, 0xF8, 0xF8, 0xF8, 0xF8,</v>
      </c>
    </row>
    <row r="12" spans="1:86" ht="16.5" customHeight="1" x14ac:dyDescent="0.3">
      <c r="A12" s="10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>
        <v>1</v>
      </c>
      <c r="U12" s="11">
        <v>1</v>
      </c>
      <c r="V12" s="11">
        <v>1</v>
      </c>
      <c r="W12" s="11">
        <v>1</v>
      </c>
      <c r="X12" s="11">
        <v>1</v>
      </c>
      <c r="Y12" s="11">
        <v>1</v>
      </c>
      <c r="Z12" s="11">
        <v>1</v>
      </c>
      <c r="AA12" s="11">
        <v>1</v>
      </c>
      <c r="AB12" s="11"/>
      <c r="AC12" s="11"/>
      <c r="AD12" s="11">
        <v>1</v>
      </c>
      <c r="AE12" s="11">
        <v>1</v>
      </c>
      <c r="AF12" s="11">
        <v>1</v>
      </c>
      <c r="AG12" s="11">
        <v>1</v>
      </c>
      <c r="AH12" s="11">
        <v>1</v>
      </c>
      <c r="AI12" s="11">
        <v>1</v>
      </c>
      <c r="AJ12" s="11">
        <v>1</v>
      </c>
      <c r="AK12" s="11">
        <v>1</v>
      </c>
      <c r="AL12" s="11">
        <v>1</v>
      </c>
      <c r="AM12" s="11">
        <v>1</v>
      </c>
      <c r="AN12" s="11">
        <v>1</v>
      </c>
      <c r="AO12" s="11">
        <v>1</v>
      </c>
      <c r="AP12" s="11">
        <v>1</v>
      </c>
      <c r="AQ12" s="11">
        <v>1</v>
      </c>
      <c r="AR12" s="11">
        <v>1</v>
      </c>
      <c r="AS12" s="11">
        <v>1</v>
      </c>
      <c r="AT12" s="11">
        <v>1</v>
      </c>
      <c r="AU12" s="11">
        <v>1</v>
      </c>
      <c r="AV12" s="11">
        <v>1</v>
      </c>
      <c r="AW12" s="11">
        <v>1</v>
      </c>
      <c r="AX12" s="11">
        <v>1</v>
      </c>
      <c r="AY12" s="11"/>
      <c r="AZ12" s="11"/>
      <c r="BA12" s="11"/>
      <c r="BB12" s="11"/>
      <c r="BC12" s="11"/>
      <c r="BD12" s="11"/>
      <c r="BE12" s="11"/>
      <c r="BF12" s="11">
        <v>1</v>
      </c>
      <c r="BG12" s="11">
        <v>1</v>
      </c>
      <c r="BH12" s="11">
        <v>1</v>
      </c>
      <c r="BI12" s="11">
        <v>1</v>
      </c>
      <c r="BJ12" s="11">
        <v>1</v>
      </c>
      <c r="BK12" s="11">
        <v>1</v>
      </c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2"/>
      <c r="CH12" s="13" t="str">
        <f>CONCATENATE("  0x",AQ51,", 0x",AR51,", 0x",AS51,", 0x",AT51,", 0x",AU51,", 0x",AV51,", 0x",AW51,", 0x",AX51,", 0x",AY51,", 0x",AZ51,", 0x",BA51,", 0x",BB51,", 0x",BC51,", 0x",BD51,",")</f>
        <v xml:space="preserve">  0xF8, 0xF8, 0xF8, 0xF8, 0xF8, 0xF8, 0xF8, 0xF8, 0xF0, 0xE0, 0xE0, 0xF0, 0xF0, 0xF0,</v>
      </c>
    </row>
    <row r="13" spans="1:86" ht="16.5" customHeight="1" x14ac:dyDescent="0.3">
      <c r="A13" s="10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>
        <v>1</v>
      </c>
      <c r="X13" s="11">
        <v>1</v>
      </c>
      <c r="Y13" s="11">
        <v>1</v>
      </c>
      <c r="Z13" s="11">
        <v>1</v>
      </c>
      <c r="AA13" s="11">
        <v>1</v>
      </c>
      <c r="AB13" s="11">
        <v>1</v>
      </c>
      <c r="AC13" s="11">
        <v>1</v>
      </c>
      <c r="AD13" s="11">
        <v>1</v>
      </c>
      <c r="AE13" s="11">
        <v>1</v>
      </c>
      <c r="AF13" s="11">
        <v>1</v>
      </c>
      <c r="AG13" s="11">
        <v>1</v>
      </c>
      <c r="AH13" s="11">
        <v>1</v>
      </c>
      <c r="AI13" s="11">
        <v>1</v>
      </c>
      <c r="AJ13" s="11">
        <v>1</v>
      </c>
      <c r="AK13" s="11">
        <v>1</v>
      </c>
      <c r="AL13" s="11">
        <v>1</v>
      </c>
      <c r="AM13" s="11">
        <v>1</v>
      </c>
      <c r="AN13" s="11">
        <v>1</v>
      </c>
      <c r="AO13" s="11">
        <v>1</v>
      </c>
      <c r="AP13" s="11">
        <v>1</v>
      </c>
      <c r="AQ13" s="11">
        <v>1</v>
      </c>
      <c r="AR13" s="11">
        <v>1</v>
      </c>
      <c r="AS13" s="11">
        <v>1</v>
      </c>
      <c r="AT13" s="11">
        <v>1</v>
      </c>
      <c r="AU13" s="11">
        <v>1</v>
      </c>
      <c r="AV13" s="11">
        <v>1</v>
      </c>
      <c r="AW13" s="11">
        <v>1</v>
      </c>
      <c r="AX13" s="11">
        <v>1</v>
      </c>
      <c r="AY13" s="11">
        <v>1</v>
      </c>
      <c r="AZ13" s="11"/>
      <c r="BA13" s="11"/>
      <c r="BB13" s="11">
        <v>1</v>
      </c>
      <c r="BC13" s="11">
        <v>1</v>
      </c>
      <c r="BD13" s="11">
        <v>1</v>
      </c>
      <c r="BE13" s="11">
        <v>1</v>
      </c>
      <c r="BF13" s="11">
        <v>1</v>
      </c>
      <c r="BG13" s="11">
        <v>1</v>
      </c>
      <c r="BH13" s="11">
        <v>1</v>
      </c>
      <c r="BI13" s="11">
        <v>1</v>
      </c>
      <c r="BJ13" s="11">
        <v>1</v>
      </c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2"/>
      <c r="CH13" s="13" t="str">
        <f>CONCATENATE("  0x",BE51,", 0x",BF51,", 0x",BG51,", 0x",BH51,", 0x",BI51,", 0x",BJ51,", 0x",BK51,", 0x",BL51,", 0x",BM51,", 0x",BN51,", 0x",BO51,", 0x",BP51,", 0x",BQ51,", 0x",BR51,",")</f>
        <v xml:space="preserve">  0xF0, 0x78, 0x38, 0x3C, 0x1C, 0x1F, 0x0F, 0x07, 0x03, 0x03, 0x01, 0x00, 0x00, 0x00,</v>
      </c>
    </row>
    <row r="14" spans="1:86" ht="16.5" customHeight="1" x14ac:dyDescent="0.3">
      <c r="A14" s="10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>
        <v>1</v>
      </c>
      <c r="Y14" s="11">
        <v>1</v>
      </c>
      <c r="Z14" s="11">
        <v>1</v>
      </c>
      <c r="AA14" s="11">
        <v>1</v>
      </c>
      <c r="AB14" s="11">
        <v>1</v>
      </c>
      <c r="AC14" s="11">
        <v>1</v>
      </c>
      <c r="AD14" s="11">
        <v>1</v>
      </c>
      <c r="AE14" s="11">
        <v>1</v>
      </c>
      <c r="AF14" s="11">
        <v>1</v>
      </c>
      <c r="AG14" s="11">
        <v>1</v>
      </c>
      <c r="AH14" s="11">
        <v>1</v>
      </c>
      <c r="AI14" s="11">
        <v>1</v>
      </c>
      <c r="AJ14" s="11">
        <v>1</v>
      </c>
      <c r="AK14" s="11">
        <v>1</v>
      </c>
      <c r="AL14" s="11">
        <v>1</v>
      </c>
      <c r="AM14" s="11">
        <v>1</v>
      </c>
      <c r="AN14" s="11">
        <v>1</v>
      </c>
      <c r="AO14" s="11">
        <v>1</v>
      </c>
      <c r="AP14" s="11">
        <v>1</v>
      </c>
      <c r="AQ14" s="11">
        <v>1</v>
      </c>
      <c r="AR14" s="11">
        <v>1</v>
      </c>
      <c r="AS14" s="11">
        <v>1</v>
      </c>
      <c r="AT14" s="11">
        <v>1</v>
      </c>
      <c r="AU14" s="11">
        <v>1</v>
      </c>
      <c r="AV14" s="11">
        <v>1</v>
      </c>
      <c r="AW14" s="11">
        <v>1</v>
      </c>
      <c r="AX14" s="11">
        <v>1</v>
      </c>
      <c r="AY14" s="11">
        <v>1</v>
      </c>
      <c r="AZ14" s="11">
        <v>1</v>
      </c>
      <c r="BA14" s="11">
        <v>1</v>
      </c>
      <c r="BB14" s="11">
        <v>1</v>
      </c>
      <c r="BC14" s="11">
        <v>1</v>
      </c>
      <c r="BD14" s="11">
        <v>1</v>
      </c>
      <c r="BE14" s="11">
        <v>1</v>
      </c>
      <c r="BF14" s="11">
        <v>1</v>
      </c>
      <c r="BG14" s="11">
        <v>1</v>
      </c>
      <c r="BH14" s="11">
        <v>1</v>
      </c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2"/>
      <c r="CH14" s="13" t="str">
        <f>CONCATENATE("  0x",BS51,", 0x",BT51,", 0x",BU51,", 0x",BV51,", 0x",BW51,", 0x",BX51,", 0x",BY51,", 0x",BZ51,", 0x",CA51,", 0x",CB51,", 0x",CC51,", 0x",CD51,", 0x",CE51,", 0x",CF51,",")</f>
        <v xml:space="preserve">  0x00, 0x00, 0x00, 0x00, 0x00, 0x00, 0x00, 0x00, 0x00, 0x00, 0x00, 0x00, 0x00, 0x00,</v>
      </c>
    </row>
    <row r="15" spans="1:86" ht="16.5" customHeight="1" x14ac:dyDescent="0.3">
      <c r="A15" s="10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>
        <v>1</v>
      </c>
      <c r="AB15" s="11">
        <v>1</v>
      </c>
      <c r="AC15" s="11">
        <v>1</v>
      </c>
      <c r="AD15" s="11">
        <v>1</v>
      </c>
      <c r="AE15" s="11">
        <v>1</v>
      </c>
      <c r="AF15" s="11">
        <v>1</v>
      </c>
      <c r="AG15" s="11">
        <v>1</v>
      </c>
      <c r="AH15" s="11">
        <v>1</v>
      </c>
      <c r="AI15" s="11">
        <v>1</v>
      </c>
      <c r="AJ15" s="11">
        <v>1</v>
      </c>
      <c r="AK15" s="11">
        <v>1</v>
      </c>
      <c r="AL15" s="11">
        <v>1</v>
      </c>
      <c r="AM15" s="11">
        <v>1</v>
      </c>
      <c r="AN15" s="11">
        <v>1</v>
      </c>
      <c r="AO15" s="11">
        <v>1</v>
      </c>
      <c r="AP15" s="11">
        <v>1</v>
      </c>
      <c r="AQ15" s="11">
        <v>1</v>
      </c>
      <c r="AR15" s="11">
        <v>1</v>
      </c>
      <c r="AS15" s="11">
        <v>1</v>
      </c>
      <c r="AT15" s="11">
        <v>1</v>
      </c>
      <c r="AU15" s="11">
        <v>1</v>
      </c>
      <c r="AV15" s="11">
        <v>1</v>
      </c>
      <c r="AW15" s="11">
        <v>1</v>
      </c>
      <c r="AX15" s="11">
        <v>1</v>
      </c>
      <c r="AY15" s="11">
        <v>1</v>
      </c>
      <c r="AZ15" s="11">
        <v>1</v>
      </c>
      <c r="BA15" s="11">
        <v>1</v>
      </c>
      <c r="BB15" s="11">
        <v>1</v>
      </c>
      <c r="BC15" s="11">
        <v>1</v>
      </c>
      <c r="BD15" s="11">
        <v>1</v>
      </c>
      <c r="BE15" s="11">
        <v>1</v>
      </c>
      <c r="BF15" s="11">
        <v>1</v>
      </c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2"/>
      <c r="CH15" s="13" t="str">
        <f>CONCATENATE("  0x",A52,", 0x",B52,", 0x",C52,", 0x",D52,", 0x",E52,", 0x",F52,", 0x",G52,", 0x",H52,", 0x",I52,", 0x",J52,", 0x",K52,", 0x",L52,", 0x",M52,", 0x",N52,",")</f>
        <v xml:space="preserve">  0x00, 0x00, 0x00, 0x00, 0x00, 0x00, 0x00, 0x00, 0x00, 0x00, 0x00, 0x00, 0x00, 0x00,</v>
      </c>
    </row>
    <row r="16" spans="1:86" ht="16.5" customHeight="1" x14ac:dyDescent="0.3">
      <c r="A16" s="10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>
        <v>1</v>
      </c>
      <c r="AA16" s="11">
        <v>1</v>
      </c>
      <c r="AB16" s="11">
        <v>1</v>
      </c>
      <c r="AC16" s="11">
        <v>1</v>
      </c>
      <c r="AD16" s="11">
        <v>1</v>
      </c>
      <c r="AE16" s="11">
        <v>1</v>
      </c>
      <c r="AF16" s="11">
        <v>1</v>
      </c>
      <c r="AG16" s="11">
        <v>1</v>
      </c>
      <c r="AH16" s="11">
        <v>1</v>
      </c>
      <c r="AI16" s="11">
        <v>1</v>
      </c>
      <c r="AJ16" s="11">
        <v>1</v>
      </c>
      <c r="AK16" s="11">
        <v>1</v>
      </c>
      <c r="AL16" s="11">
        <v>1</v>
      </c>
      <c r="AM16" s="11">
        <v>1</v>
      </c>
      <c r="AN16" s="11">
        <v>1</v>
      </c>
      <c r="AO16" s="11">
        <v>1</v>
      </c>
      <c r="AP16" s="11">
        <v>1</v>
      </c>
      <c r="AQ16" s="11">
        <v>1</v>
      </c>
      <c r="AR16" s="11">
        <v>1</v>
      </c>
      <c r="AS16" s="11">
        <v>1</v>
      </c>
      <c r="AT16" s="11">
        <v>1</v>
      </c>
      <c r="AU16" s="11">
        <v>1</v>
      </c>
      <c r="AV16" s="11">
        <v>1</v>
      </c>
      <c r="AW16" s="11">
        <v>1</v>
      </c>
      <c r="AX16" s="11">
        <v>1</v>
      </c>
      <c r="AY16" s="11">
        <v>1</v>
      </c>
      <c r="AZ16" s="11">
        <v>1</v>
      </c>
      <c r="BA16" s="11">
        <v>1</v>
      </c>
      <c r="BB16" s="11">
        <v>1</v>
      </c>
      <c r="BC16" s="11">
        <v>1</v>
      </c>
      <c r="BD16" s="11">
        <v>1</v>
      </c>
      <c r="BE16" s="11">
        <v>1</v>
      </c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2"/>
      <c r="CH16" s="13" t="str">
        <f>CONCATENATE("  0x",O52,", 0x",P52,", 0x",Q52,", 0x",R52,", 0x",S52,", 0x",T52,", 0x",U52,", 0x",V52,", 0x",W52,", 0x",X52,", 0x",Y52,", 0x",Z52,", 0x",AA52,", 0x",AB52,",")</f>
        <v xml:space="preserve">  0x00, 0x00, 0x00, 0x00, 0x00, 0x00, 0x00, 0x00, 0x00, 0x06, 0x0F, 0x0F, 0x0F, 0x0F,</v>
      </c>
    </row>
    <row r="17" spans="1:86" ht="16.5" customHeight="1" x14ac:dyDescent="0.3">
      <c r="A17" s="10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>
        <v>1</v>
      </c>
      <c r="Z17" s="11">
        <v>1</v>
      </c>
      <c r="AA17" s="11">
        <v>1</v>
      </c>
      <c r="AB17" s="11">
        <v>1</v>
      </c>
      <c r="AC17" s="11">
        <v>1</v>
      </c>
      <c r="AD17" s="11">
        <v>1</v>
      </c>
      <c r="AE17" s="11">
        <v>1</v>
      </c>
      <c r="AF17" s="11">
        <v>1</v>
      </c>
      <c r="AG17" s="11">
        <v>1</v>
      </c>
      <c r="AH17" s="11">
        <v>1</v>
      </c>
      <c r="AI17" s="11">
        <v>1</v>
      </c>
      <c r="AJ17" s="11">
        <v>1</v>
      </c>
      <c r="AK17" s="11">
        <v>1</v>
      </c>
      <c r="AL17" s="11">
        <v>1</v>
      </c>
      <c r="AM17" s="11">
        <v>1</v>
      </c>
      <c r="AN17" s="11">
        <v>1</v>
      </c>
      <c r="AO17" s="11">
        <v>1</v>
      </c>
      <c r="AP17" s="11">
        <v>1</v>
      </c>
      <c r="AQ17" s="11">
        <v>1</v>
      </c>
      <c r="AR17" s="11">
        <v>1</v>
      </c>
      <c r="AS17" s="11">
        <v>1</v>
      </c>
      <c r="AT17" s="11">
        <v>1</v>
      </c>
      <c r="AU17" s="11">
        <v>1</v>
      </c>
      <c r="AV17" s="11">
        <v>1</v>
      </c>
      <c r="AW17" s="11">
        <v>1</v>
      </c>
      <c r="AX17" s="11">
        <v>1</v>
      </c>
      <c r="AY17" s="11">
        <v>1</v>
      </c>
      <c r="AZ17" s="11">
        <v>1</v>
      </c>
      <c r="BA17" s="11">
        <v>1</v>
      </c>
      <c r="BB17" s="11">
        <v>1</v>
      </c>
      <c r="BC17" s="11">
        <v>1</v>
      </c>
      <c r="BD17" s="11">
        <v>1</v>
      </c>
      <c r="BE17" s="11">
        <v>1</v>
      </c>
      <c r="BF17" s="11">
        <v>1</v>
      </c>
      <c r="BG17" s="11"/>
      <c r="BH17" s="11"/>
      <c r="BI17" s="11"/>
      <c r="BJ17" s="11"/>
      <c r="BK17" s="11"/>
      <c r="BL17" s="11"/>
      <c r="BM17" s="11">
        <v>1</v>
      </c>
      <c r="BN17" s="11">
        <v>1</v>
      </c>
      <c r="BO17" s="11">
        <v>1</v>
      </c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2"/>
      <c r="CH17" s="13" t="str">
        <f>CONCATENATE("  0x",AC52,", 0x",AD52,", 0x",AE52,", 0x",AF52,", 0x",AG52,", 0x",AH52,", 0x",AI52,", 0x",AJ52,", 0x",AK52,", 0x",AL52,", 0x",AM52,", 0x",AN52,", 0x",AO52,", 0x",AP52,",")</f>
        <v xml:space="preserve">  0x0F, 0x07, 0x07, 0x07, 0x1F, 0xFF, 0xFF, 0xCF, 0xC7, 0xE7, 0xFF, 0xFF, 0xFF, 0xFF,</v>
      </c>
    </row>
    <row r="18" spans="1:86" ht="16.5" customHeight="1" x14ac:dyDescent="0.3">
      <c r="A18" s="10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>
        <v>1</v>
      </c>
      <c r="Y18" s="11">
        <v>1</v>
      </c>
      <c r="Z18" s="11">
        <v>1</v>
      </c>
      <c r="AA18" s="11">
        <v>1</v>
      </c>
      <c r="AB18" s="11">
        <v>1</v>
      </c>
      <c r="AC18" s="11">
        <v>1</v>
      </c>
      <c r="AD18" s="11">
        <v>1</v>
      </c>
      <c r="AE18" s="11">
        <v>1</v>
      </c>
      <c r="AF18" s="11">
        <v>1</v>
      </c>
      <c r="AG18" s="11">
        <v>1</v>
      </c>
      <c r="AH18" s="11">
        <v>1</v>
      </c>
      <c r="AI18" s="11">
        <v>1</v>
      </c>
      <c r="AJ18" s="11">
        <v>1</v>
      </c>
      <c r="AK18" s="11">
        <v>1</v>
      </c>
      <c r="AL18" s="11">
        <v>1</v>
      </c>
      <c r="AM18" s="11">
        <v>1</v>
      </c>
      <c r="AN18" s="11">
        <v>1</v>
      </c>
      <c r="AO18" s="11">
        <v>1</v>
      </c>
      <c r="AP18" s="11">
        <v>1</v>
      </c>
      <c r="AQ18" s="11">
        <v>1</v>
      </c>
      <c r="AR18" s="11">
        <v>1</v>
      </c>
      <c r="AS18" s="11">
        <v>1</v>
      </c>
      <c r="AT18" s="11">
        <v>1</v>
      </c>
      <c r="AU18" s="11">
        <v>1</v>
      </c>
      <c r="AV18" s="11">
        <v>1</v>
      </c>
      <c r="AW18" s="11">
        <v>1</v>
      </c>
      <c r="AX18" s="11">
        <v>1</v>
      </c>
      <c r="AY18" s="11">
        <v>1</v>
      </c>
      <c r="AZ18" s="11">
        <v>1</v>
      </c>
      <c r="BA18" s="11">
        <v>1</v>
      </c>
      <c r="BB18" s="11">
        <v>1</v>
      </c>
      <c r="BC18" s="11">
        <v>1</v>
      </c>
      <c r="BD18" s="11">
        <v>1</v>
      </c>
      <c r="BE18" s="11">
        <v>1</v>
      </c>
      <c r="BF18" s="11">
        <v>1</v>
      </c>
      <c r="BG18" s="11">
        <v>1</v>
      </c>
      <c r="BH18" s="11">
        <v>1</v>
      </c>
      <c r="BI18" s="11"/>
      <c r="BJ18" s="11"/>
      <c r="BK18" s="11"/>
      <c r="BL18" s="11"/>
      <c r="BM18" s="11">
        <v>1</v>
      </c>
      <c r="BN18" s="11"/>
      <c r="BO18" s="11">
        <v>1</v>
      </c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2"/>
      <c r="CH18" s="13" t="str">
        <f>CONCATENATE("  0x",AQ52,", 0x",AR52,", 0x",AS52,", 0x",AT52,", 0x",AU52,", 0x",AV52,", 0x",AW52,", 0x",AX52,", 0x",AY52,", 0x",AZ52,", 0x",BA52,", 0x",BB52,", 0x",BC52,", 0x",BD52,",")</f>
        <v xml:space="preserve">  0xFF, 0xFF, 0xFF, 0xE7, 0xC7, 0xCF, 0xFF, 0xFF, 0x1F, 0x0F, 0x1F, 0x1F, 0x1F, 0x1F,</v>
      </c>
    </row>
    <row r="19" spans="1:86" ht="16.5" customHeight="1" x14ac:dyDescent="0.3">
      <c r="A19" s="10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>
        <v>1</v>
      </c>
      <c r="Y19" s="11">
        <v>1</v>
      </c>
      <c r="Z19" s="11">
        <v>1</v>
      </c>
      <c r="AA19" s="11">
        <v>1</v>
      </c>
      <c r="AB19" s="11">
        <v>1</v>
      </c>
      <c r="AC19" s="11">
        <v>1</v>
      </c>
      <c r="AD19" s="11">
        <v>1</v>
      </c>
      <c r="AE19" s="11">
        <v>1</v>
      </c>
      <c r="AF19" s="11">
        <v>1</v>
      </c>
      <c r="AG19" s="11">
        <v>1</v>
      </c>
      <c r="AH19" s="11">
        <v>1</v>
      </c>
      <c r="AI19" s="11">
        <v>1</v>
      </c>
      <c r="AJ19" s="11">
        <v>1</v>
      </c>
      <c r="AK19" s="11">
        <v>1</v>
      </c>
      <c r="AL19" s="11">
        <v>1</v>
      </c>
      <c r="AM19" s="11">
        <v>1</v>
      </c>
      <c r="AN19" s="11">
        <v>1</v>
      </c>
      <c r="AO19" s="11">
        <v>1</v>
      </c>
      <c r="AP19" s="11">
        <v>1</v>
      </c>
      <c r="AQ19" s="11">
        <v>1</v>
      </c>
      <c r="AR19" s="11">
        <v>1</v>
      </c>
      <c r="AS19" s="11">
        <v>1</v>
      </c>
      <c r="AT19" s="11">
        <v>1</v>
      </c>
      <c r="AU19" s="11">
        <v>1</v>
      </c>
      <c r="AV19" s="11">
        <v>1</v>
      </c>
      <c r="AW19" s="11">
        <v>1</v>
      </c>
      <c r="AX19" s="11">
        <v>1</v>
      </c>
      <c r="AY19" s="11">
        <v>1</v>
      </c>
      <c r="AZ19" s="11">
        <v>1</v>
      </c>
      <c r="BA19" s="11">
        <v>1</v>
      </c>
      <c r="BB19" s="11">
        <v>1</v>
      </c>
      <c r="BC19" s="11">
        <v>1</v>
      </c>
      <c r="BD19" s="11">
        <v>1</v>
      </c>
      <c r="BE19" s="11">
        <v>1</v>
      </c>
      <c r="BF19" s="11">
        <v>1</v>
      </c>
      <c r="BG19" s="11">
        <v>1</v>
      </c>
      <c r="BH19" s="11">
        <v>1</v>
      </c>
      <c r="BI19" s="11">
        <v>1</v>
      </c>
      <c r="BJ19" s="11"/>
      <c r="BK19" s="11"/>
      <c r="BL19" s="11"/>
      <c r="BM19" s="11">
        <v>1</v>
      </c>
      <c r="BN19" s="11">
        <v>1</v>
      </c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2"/>
      <c r="CH19" s="13" t="str">
        <f>CONCATENATE("  0x",BE52,", 0x",BF52,", 0x",BG52,", 0x",BH52,", 0x",BI52,", 0x",BJ52,", 0x",BK52,", 0x",BL52,", 0x",BM52,", 0x",BN52,", 0x",BO52,", 0x",BP52,", 0x",BQ52,", 0x",BR52,",")</f>
        <v xml:space="preserve">  0x1F, 0x1F, 0x1E, 0x0E, 0x04, 0x00, 0x00, 0x00, 0x0F, 0x05, 0x0B, 0x00, 0x00, 0x00,</v>
      </c>
    </row>
    <row r="20" spans="1:86" ht="16.5" customHeight="1" x14ac:dyDescent="0.3">
      <c r="A20" s="10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>
        <v>1</v>
      </c>
      <c r="Z20" s="11">
        <v>1</v>
      </c>
      <c r="AA20" s="11">
        <v>1</v>
      </c>
      <c r="AB20" s="11">
        <v>1</v>
      </c>
      <c r="AC20" s="11">
        <v>1</v>
      </c>
      <c r="AD20" s="11"/>
      <c r="AE20" s="11"/>
      <c r="AF20" s="11"/>
      <c r="AG20" s="11">
        <v>1</v>
      </c>
      <c r="AH20" s="11">
        <v>1</v>
      </c>
      <c r="AI20" s="11">
        <v>1</v>
      </c>
      <c r="AJ20" s="11">
        <v>1</v>
      </c>
      <c r="AK20" s="11"/>
      <c r="AL20" s="11"/>
      <c r="AM20" s="11">
        <v>1</v>
      </c>
      <c r="AN20" s="11">
        <v>1</v>
      </c>
      <c r="AO20" s="11">
        <v>1</v>
      </c>
      <c r="AP20" s="11">
        <v>1</v>
      </c>
      <c r="AQ20" s="11">
        <v>1</v>
      </c>
      <c r="AR20" s="11">
        <v>1</v>
      </c>
      <c r="AS20" s="11">
        <v>1</v>
      </c>
      <c r="AT20" s="11"/>
      <c r="AU20" s="11"/>
      <c r="AV20" s="11">
        <v>1</v>
      </c>
      <c r="AW20" s="11">
        <v>1</v>
      </c>
      <c r="AX20" s="11">
        <v>1</v>
      </c>
      <c r="AY20" s="11">
        <v>1</v>
      </c>
      <c r="AZ20" s="11">
        <v>1</v>
      </c>
      <c r="BA20" s="11">
        <v>1</v>
      </c>
      <c r="BB20" s="11">
        <v>1</v>
      </c>
      <c r="BC20" s="11">
        <v>1</v>
      </c>
      <c r="BD20" s="11">
        <v>1</v>
      </c>
      <c r="BE20" s="11">
        <v>1</v>
      </c>
      <c r="BF20" s="11">
        <v>1</v>
      </c>
      <c r="BG20" s="11">
        <v>1</v>
      </c>
      <c r="BH20" s="11">
        <v>1</v>
      </c>
      <c r="BI20" s="11"/>
      <c r="BJ20" s="11"/>
      <c r="BK20" s="11"/>
      <c r="BL20" s="11"/>
      <c r="BM20" s="11">
        <v>1</v>
      </c>
      <c r="BN20" s="11"/>
      <c r="BO20" s="11">
        <v>1</v>
      </c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2"/>
      <c r="CH20" s="13" t="str">
        <f>CONCATENATE("  0x",BS52,", 0x",BT52,", 0x",BU52,", 0x",BV52,", 0x",BW52,", 0x",BX52,", 0x",BY52,", 0x",BZ52,", 0x",CA52,", 0x",CB52,", 0x",CC52,", 0x",CD52,", 0x",CE52,", 0x",CF52,",")</f>
        <v xml:space="preserve">  0x00, 0x00, 0x00, 0x00, 0x00, 0x00, 0x00, 0x00, 0x00, 0x00, 0x00, 0x00, 0x00, 0x00,</v>
      </c>
    </row>
    <row r="21" spans="1:86" ht="16.5" customHeight="1" x14ac:dyDescent="0.3">
      <c r="A21" s="10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>
        <v>1</v>
      </c>
      <c r="AH21" s="11">
        <v>1</v>
      </c>
      <c r="AI21" s="11">
        <v>1</v>
      </c>
      <c r="AJ21" s="11"/>
      <c r="AK21" s="11"/>
      <c r="AL21" s="11"/>
      <c r="AM21" s="11">
        <v>1</v>
      </c>
      <c r="AN21" s="11">
        <v>1</v>
      </c>
      <c r="AO21" s="11">
        <v>1</v>
      </c>
      <c r="AP21" s="11">
        <v>1</v>
      </c>
      <c r="AQ21" s="11">
        <v>1</v>
      </c>
      <c r="AR21" s="11">
        <v>1</v>
      </c>
      <c r="AS21" s="11">
        <v>1</v>
      </c>
      <c r="AT21" s="11"/>
      <c r="AU21" s="11"/>
      <c r="AV21" s="11"/>
      <c r="AW21" s="11">
        <v>1</v>
      </c>
      <c r="AX21" s="11">
        <v>1</v>
      </c>
      <c r="AY21" s="11">
        <v>1</v>
      </c>
      <c r="AZ21" s="11"/>
      <c r="BA21" s="11">
        <v>1</v>
      </c>
      <c r="BB21" s="11">
        <v>1</v>
      </c>
      <c r="BC21" s="11">
        <v>1</v>
      </c>
      <c r="BD21" s="11">
        <v>1</v>
      </c>
      <c r="BE21" s="11">
        <v>1</v>
      </c>
      <c r="BF21" s="11">
        <v>1</v>
      </c>
      <c r="BG21" s="11">
        <v>1</v>
      </c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2"/>
      <c r="CH21" s="13" t="str">
        <f>CONCATENATE("  0x",A53,", 0x",B53,", 0x",C53,", 0x",D53,", 0x",E53,", 0x",F53,", 0x",G53,", 0x",H53,", 0x",I53,", 0x",J53,", 0x",K53,", 0x",L53,", 0x",M53,", 0x",N53,",")</f>
        <v xml:space="preserve">  0x00, 0x00, 0x00, 0x00, 0x00, 0x00, 0x00, 0x00, 0x00, 0x00, 0x00, 0x00, 0x00, 0x00,</v>
      </c>
    </row>
    <row r="22" spans="1:86" ht="16.5" customHeight="1" x14ac:dyDescent="0.3">
      <c r="A22" s="10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>
        <v>1</v>
      </c>
      <c r="AI22" s="11">
        <v>1</v>
      </c>
      <c r="AJ22" s="11"/>
      <c r="AK22" s="11"/>
      <c r="AL22" s="11">
        <v>1</v>
      </c>
      <c r="AM22" s="11">
        <v>1</v>
      </c>
      <c r="AN22" s="11">
        <v>1</v>
      </c>
      <c r="AO22" s="11">
        <v>1</v>
      </c>
      <c r="AP22" s="11">
        <v>1</v>
      </c>
      <c r="AQ22" s="11">
        <v>1</v>
      </c>
      <c r="AR22" s="11">
        <v>1</v>
      </c>
      <c r="AS22" s="11">
        <v>1</v>
      </c>
      <c r="AT22" s="11">
        <v>1</v>
      </c>
      <c r="AU22" s="11"/>
      <c r="AV22" s="11"/>
      <c r="AW22" s="11">
        <v>1</v>
      </c>
      <c r="AX22" s="11">
        <v>1</v>
      </c>
      <c r="AY22" s="11"/>
      <c r="AZ22" s="11"/>
      <c r="BA22" s="11"/>
      <c r="BB22" s="11"/>
      <c r="BC22" s="11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11"/>
      <c r="BP22" s="11"/>
      <c r="BQ22" s="11"/>
      <c r="BR22" s="11"/>
      <c r="BS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2"/>
      <c r="CH22" s="13" t="str">
        <f>CONCATENATE("  0x",O53,", 0x",P53,", 0x",Q53,", 0x",R53,", 0x",S53,", 0x",T53,", 0x",U53,", 0x",V53,", 0x",W53,", 0x",X53,", 0x",Y53,", 0x",Z53,", 0x",AA53,", 0x",AB53,",")</f>
        <v xml:space="preserve">  0x00, 0x00, 0x00, 0x00, 0x00, 0x00, 0x00, 0x00, 0x00, 0x00, 0x00, 0x00, 0x00, 0x00,</v>
      </c>
    </row>
    <row r="23" spans="1:86" ht="16.5" customHeight="1" x14ac:dyDescent="0.3">
      <c r="A23" s="10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>
        <v>1</v>
      </c>
      <c r="AI23" s="11">
        <v>1</v>
      </c>
      <c r="AJ23" s="11">
        <v>1</v>
      </c>
      <c r="AK23" s="11">
        <v>1</v>
      </c>
      <c r="AL23" s="11">
        <v>1</v>
      </c>
      <c r="AM23" s="11">
        <v>1</v>
      </c>
      <c r="AN23" s="11">
        <v>1</v>
      </c>
      <c r="AO23" s="11">
        <v>1</v>
      </c>
      <c r="AP23" s="11">
        <v>1</v>
      </c>
      <c r="AQ23" s="11">
        <v>1</v>
      </c>
      <c r="AR23" s="11">
        <v>1</v>
      </c>
      <c r="AS23" s="11">
        <v>1</v>
      </c>
      <c r="AT23" s="11">
        <v>1</v>
      </c>
      <c r="AU23" s="11">
        <v>1</v>
      </c>
      <c r="AV23" s="11">
        <v>1</v>
      </c>
      <c r="AW23" s="11">
        <v>1</v>
      </c>
      <c r="AX23" s="11">
        <v>1</v>
      </c>
      <c r="AY23" s="11"/>
      <c r="AZ23" s="11"/>
      <c r="BA23" s="11"/>
      <c r="BB23" s="11"/>
      <c r="BC23" s="11"/>
      <c r="BD23" s="11"/>
      <c r="BE23" s="11"/>
      <c r="BF23" s="11"/>
      <c r="BG23" s="11"/>
      <c r="BH23" s="11"/>
      <c r="BI23" s="11"/>
      <c r="BJ23" s="11"/>
      <c r="BK23" s="11"/>
      <c r="BL23" s="11"/>
      <c r="BM23" s="11"/>
      <c r="BN23" s="11"/>
      <c r="BO23" s="11"/>
      <c r="BP23" s="11"/>
      <c r="BQ23" s="11"/>
      <c r="BR23" s="11"/>
      <c r="BS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2"/>
      <c r="CH23" s="13" t="str">
        <f>CONCATENATE("  0x",AC53,", 0x",AD53,", 0x",AE53,", 0x",AF53,", 0x",AG53,", 0x",AH53,", 0x",AI53,", 0x",AJ53,", 0x",AK53,", 0x",AL53,", 0x",AM53,", 0x",AN53,", 0x",AO53,", 0x",AP53,",")</f>
        <v xml:space="preserve">  0x00, 0x00, 0x00, 0x00, 0x00, 0x01, 0x07, 0x1F, 0xFF, 0xFF, 0xFF, 0xFF, 0xFF, 0xFF,</v>
      </c>
    </row>
    <row r="24" spans="1:86" ht="16.5" customHeight="1" x14ac:dyDescent="0.3">
      <c r="A24" s="10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>
        <v>1</v>
      </c>
      <c r="AI24" s="11">
        <v>1</v>
      </c>
      <c r="AJ24" s="11">
        <v>1</v>
      </c>
      <c r="AK24" s="11">
        <v>1</v>
      </c>
      <c r="AL24" s="11">
        <v>1</v>
      </c>
      <c r="AM24" s="11">
        <v>1</v>
      </c>
      <c r="AN24" s="11">
        <v>1</v>
      </c>
      <c r="AO24" s="11">
        <v>1</v>
      </c>
      <c r="AP24" s="11">
        <v>1</v>
      </c>
      <c r="AQ24" s="11">
        <v>1</v>
      </c>
      <c r="AR24" s="11">
        <v>1</v>
      </c>
      <c r="AS24" s="11">
        <v>1</v>
      </c>
      <c r="AT24" s="11">
        <v>1</v>
      </c>
      <c r="AU24" s="11">
        <v>1</v>
      </c>
      <c r="AV24" s="11">
        <v>1</v>
      </c>
      <c r="AW24" s="11">
        <v>1</v>
      </c>
      <c r="AX24" s="11">
        <v>1</v>
      </c>
      <c r="AY24" s="11"/>
      <c r="AZ24" s="11"/>
      <c r="BA24" s="11"/>
      <c r="BB24" s="11"/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2"/>
      <c r="CH24" s="13" t="str">
        <f>CONCATENATE("  0x",AQ53,", 0x",AR53,", 0x",AS53,", 0x",AT53,", 0x",AU53,", 0x",AV53,", 0x",AW53,", 0x",AX53,", 0x",AY53,", 0x",AZ53,", 0x",BA53,", 0x",BB53,", 0x",BC53,", 0x",BD53,",")</f>
        <v xml:space="preserve">  0xFF, 0xFF, 0xFF, 0xFF, 0x1F, 0x07, 0x03, 0x00, 0x00, 0x00, 0x00, 0x00, 0x00, 0x00,</v>
      </c>
    </row>
    <row r="25" spans="1:86" ht="16.5" customHeigh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>
        <v>1</v>
      </c>
      <c r="AI25" s="11">
        <v>1</v>
      </c>
      <c r="AJ25" s="11">
        <v>1</v>
      </c>
      <c r="AK25" s="11">
        <v>1</v>
      </c>
      <c r="AL25" s="11">
        <v>1</v>
      </c>
      <c r="AM25" s="11">
        <v>1</v>
      </c>
      <c r="AN25" s="11">
        <v>1</v>
      </c>
      <c r="AO25" s="11">
        <v>1</v>
      </c>
      <c r="AP25" s="11">
        <v>1</v>
      </c>
      <c r="AQ25" s="11">
        <v>1</v>
      </c>
      <c r="AR25" s="11">
        <v>1</v>
      </c>
      <c r="AS25" s="11">
        <v>1</v>
      </c>
      <c r="AT25" s="11">
        <v>1</v>
      </c>
      <c r="AU25" s="11">
        <v>1</v>
      </c>
      <c r="AV25" s="11">
        <v>1</v>
      </c>
      <c r="AW25" s="11">
        <v>1</v>
      </c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2"/>
      <c r="CH25" s="13" t="str">
        <f>CONCATENATE("  0x",BE53,", 0x",BF53,", 0x",BG53,", 0x",BH53,", 0x",BI53,", 0x",BJ53,", 0x",BK53,", 0x",BL53,", 0x",BM53,", 0x",BN53,", 0x",BO53,", 0x",BP53,", 0x",BQ53,", 0x",BR53,",")</f>
        <v xml:space="preserve">  0x00, 0x00, 0x00, 0x00, 0x00, 0x00, 0x00, 0x00, 0x00, 0x00, 0x00, 0x00, 0x00, 0x00,</v>
      </c>
    </row>
    <row r="26" spans="1:86" ht="16.5" customHeight="1" x14ac:dyDescent="0.3">
      <c r="A26" s="10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>
        <v>1</v>
      </c>
      <c r="AJ26" s="11">
        <v>1</v>
      </c>
      <c r="AK26" s="11">
        <v>1</v>
      </c>
      <c r="AL26" s="11">
        <v>1</v>
      </c>
      <c r="AM26" s="11">
        <v>1</v>
      </c>
      <c r="AN26" s="11">
        <v>1</v>
      </c>
      <c r="AO26" s="11">
        <v>1</v>
      </c>
      <c r="AP26" s="11">
        <v>1</v>
      </c>
      <c r="AQ26" s="11">
        <v>1</v>
      </c>
      <c r="AR26" s="11">
        <v>1</v>
      </c>
      <c r="AS26" s="11">
        <v>1</v>
      </c>
      <c r="AT26" s="11">
        <v>1</v>
      </c>
      <c r="AU26" s="11">
        <v>1</v>
      </c>
      <c r="AV26" s="11">
        <v>1</v>
      </c>
      <c r="AW26" s="11">
        <v>1</v>
      </c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2"/>
      <c r="CH26" s="13" t="str">
        <f>CONCATENATE("  0x",BS53,", 0x",BT53,", 0x",BU53,", 0x",BV53,", 0x",BW53,", 0x",BX53,", 0x",BY53,", 0x",BZ53,", 0x",CA53,", 0x",CB53,", 0x",CC53,", 0x",CD53,", 0x",CE53,", 0x",CF53,",")</f>
        <v xml:space="preserve">  0x00, 0x00, 0x00, 0x00, 0x00, 0x00, 0x00, 0x00, 0x00, 0x00, 0x00, 0x00, 0x00, 0x00,</v>
      </c>
    </row>
    <row r="27" spans="1:86" ht="16.5" customHeight="1" x14ac:dyDescent="0.3">
      <c r="A27" s="10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>
        <v>1</v>
      </c>
      <c r="AJ27" s="11">
        <v>1</v>
      </c>
      <c r="AK27" s="11">
        <v>1</v>
      </c>
      <c r="AL27" s="11">
        <v>1</v>
      </c>
      <c r="AM27" s="11">
        <v>1</v>
      </c>
      <c r="AN27" s="11">
        <v>1</v>
      </c>
      <c r="AO27" s="11">
        <v>1</v>
      </c>
      <c r="AP27" s="11">
        <v>1</v>
      </c>
      <c r="AQ27" s="11">
        <v>1</v>
      </c>
      <c r="AR27" s="11">
        <v>1</v>
      </c>
      <c r="AS27" s="11">
        <v>1</v>
      </c>
      <c r="AT27" s="11">
        <v>1</v>
      </c>
      <c r="AU27" s="11">
        <v>1</v>
      </c>
      <c r="AV27" s="11">
        <v>1</v>
      </c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2"/>
      <c r="CH27" s="13" t="str">
        <f>CONCATENATE("  0x",A54,", 0x",B54,", 0x",C54,", 0x",D54,", 0x",E54,", 0x",F54,", 0x",G54,", 0x",H54,", 0x",I54,", 0x",J54,", 0x",K54,", 0x",L54,", 0x",M54,", 0x",N54,",")</f>
        <v xml:space="preserve">  0x00, 0x00, 0x00, 0x00, 0x00, 0x00, 0x00, 0x00, 0x00, 0x00, 0x00, 0x00, 0x00, 0x00,</v>
      </c>
    </row>
    <row r="28" spans="1:86" ht="16.5" customHeight="1" x14ac:dyDescent="0.3">
      <c r="A28" s="10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>
        <v>1</v>
      </c>
      <c r="AK28" s="11">
        <v>1</v>
      </c>
      <c r="AL28" s="11">
        <v>1</v>
      </c>
      <c r="AM28" s="11">
        <v>1</v>
      </c>
      <c r="AN28" s="11">
        <v>1</v>
      </c>
      <c r="AO28" s="11">
        <v>1</v>
      </c>
      <c r="AP28" s="11">
        <v>1</v>
      </c>
      <c r="AQ28" s="11">
        <v>1</v>
      </c>
      <c r="AR28" s="11">
        <v>1</v>
      </c>
      <c r="AS28" s="11">
        <v>1</v>
      </c>
      <c r="AT28" s="11">
        <v>1</v>
      </c>
      <c r="AU28" s="11">
        <v>1</v>
      </c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2"/>
      <c r="CH28" s="13" t="str">
        <f>CONCATENATE("  0x",O54,", 0x",P54,", 0x",Q54,", 0x",R54,", 0x",S54,", 0x",T54,", 0x",U54,", 0x",V54,", 0x",W54,", 0x",X54,", 0x",Y54,", 0x",Z54,", 0x",AA54,", 0x",AB54,",")</f>
        <v xml:space="preserve">  0x00, 0x00, 0x00, 0x00, 0x00, 0x00, 0x00, 0x00, 0x00, 0x00, 0x00, 0x00, 0x00, 0x00,</v>
      </c>
    </row>
    <row r="29" spans="1:86" ht="16.5" customHeight="1" x14ac:dyDescent="0.3">
      <c r="A29" s="10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>
        <v>1</v>
      </c>
      <c r="AK29" s="11">
        <v>1</v>
      </c>
      <c r="AL29" s="11">
        <v>1</v>
      </c>
      <c r="AM29" s="11">
        <v>1</v>
      </c>
      <c r="AN29" s="11">
        <v>1</v>
      </c>
      <c r="AO29" s="11">
        <v>1</v>
      </c>
      <c r="AP29" s="11">
        <v>1</v>
      </c>
      <c r="AQ29" s="11">
        <v>1</v>
      </c>
      <c r="AR29" s="11">
        <v>1</v>
      </c>
      <c r="AS29" s="11">
        <v>1</v>
      </c>
      <c r="AT29" s="11">
        <v>1</v>
      </c>
      <c r="AU29" s="11">
        <v>1</v>
      </c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11"/>
      <c r="BG29" s="11"/>
      <c r="BH29" s="11"/>
      <c r="BI29" s="11"/>
      <c r="BJ29" s="11"/>
      <c r="BK29" s="11"/>
      <c r="BL29" s="11"/>
      <c r="BM29" s="11"/>
      <c r="BN29" s="11"/>
      <c r="BO29" s="11"/>
      <c r="BP29" s="11"/>
      <c r="BQ29" s="11"/>
      <c r="BR29" s="11"/>
      <c r="BS29" s="11"/>
      <c r="BT29" s="11"/>
      <c r="BU29" s="11"/>
      <c r="BV29" s="11"/>
      <c r="BW29" s="11"/>
      <c r="BX29" s="11"/>
      <c r="BY29" s="11"/>
      <c r="BZ29" s="11"/>
      <c r="CA29" s="11"/>
      <c r="CB29" s="11"/>
      <c r="CC29" s="11"/>
      <c r="CD29" s="11"/>
      <c r="CE29" s="11"/>
      <c r="CF29" s="12"/>
      <c r="CH29" s="13" t="str">
        <f>CONCATENATE("  0x",AC54,", 0x",AD54,", 0x",AE54,", 0x",AF54,", 0x",AG54,", 0x",AH54,", 0x",AI54,", 0x",AJ54,", 0x",AK54,", 0x",AL54,", 0x",AM54,", 0x",AN54,", 0x",AO54,", 0x",AP54,",")</f>
        <v xml:space="preserve">  0x00, 0x00, 0x00, 0x00, 0x00, 0x00, 0x00, 0x3C, 0x7F, 0x7F, 0xEF, 0xDF, 0xFF, 0xFF,</v>
      </c>
    </row>
    <row r="30" spans="1:86" ht="16.5" customHeight="1" x14ac:dyDescent="0.3">
      <c r="A30" s="10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>
        <v>1</v>
      </c>
      <c r="AL30" s="11">
        <v>1</v>
      </c>
      <c r="AM30" s="11">
        <v>1</v>
      </c>
      <c r="AN30" s="11">
        <v>1</v>
      </c>
      <c r="AO30" s="11">
        <v>1</v>
      </c>
      <c r="AP30" s="11">
        <v>1</v>
      </c>
      <c r="AQ30" s="11">
        <v>1</v>
      </c>
      <c r="AR30" s="11">
        <v>1</v>
      </c>
      <c r="AS30" s="11">
        <v>1</v>
      </c>
      <c r="AT30" s="11">
        <v>1</v>
      </c>
      <c r="AU30" s="11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11"/>
      <c r="BG30" s="11"/>
      <c r="BH30" s="11"/>
      <c r="BI30" s="11"/>
      <c r="BJ30" s="11"/>
      <c r="BK30" s="11"/>
      <c r="BL30" s="11"/>
      <c r="BM30" s="11"/>
      <c r="BN30" s="11"/>
      <c r="BO30" s="11"/>
      <c r="BP30" s="11"/>
      <c r="BQ30" s="11"/>
      <c r="BR30" s="11"/>
      <c r="BS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2"/>
      <c r="CH30" s="13" t="str">
        <f>CONCATENATE("  0x",AQ54,", 0x",AR54,", 0x",AS54,", 0x",AT54,", 0x",AU54,", 0x",AV54,", 0x",AW54,", 0x",AX54,", 0x",AY54,", 0x",AZ54,", 0x",BA54,", 0x",BB54,", 0x",BC54,", 0x",BD54,",")</f>
        <v xml:space="preserve">  0xDF, 0xEF, 0x7F, 0x3F, 0x38, 0x00, 0x00, 0x00, 0x00, 0x00, 0x00, 0x00, 0x00, 0x00,</v>
      </c>
    </row>
    <row r="31" spans="1:86" ht="16.5" customHeight="1" x14ac:dyDescent="0.3">
      <c r="A31" s="10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>
        <v>1</v>
      </c>
      <c r="AL31" s="11">
        <v>1</v>
      </c>
      <c r="AM31" s="11">
        <v>1</v>
      </c>
      <c r="AN31" s="11">
        <v>1</v>
      </c>
      <c r="AO31" s="11">
        <v>1</v>
      </c>
      <c r="AP31" s="11">
        <v>1</v>
      </c>
      <c r="AQ31" s="11">
        <v>1</v>
      </c>
      <c r="AR31" s="11">
        <v>1</v>
      </c>
      <c r="AS31" s="11">
        <v>1</v>
      </c>
      <c r="AT31" s="11">
        <v>1</v>
      </c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11"/>
      <c r="BG31" s="11"/>
      <c r="BH31" s="11"/>
      <c r="BI31" s="11"/>
      <c r="BJ31" s="11"/>
      <c r="BK31" s="11"/>
      <c r="BL31" s="11"/>
      <c r="BM31" s="11"/>
      <c r="BN31" s="11"/>
      <c r="BO31" s="11"/>
      <c r="BP31" s="11"/>
      <c r="BQ31" s="11"/>
      <c r="BR31" s="11"/>
      <c r="BS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/>
      <c r="CD31" s="11"/>
      <c r="CE31" s="11"/>
      <c r="CF31" s="12"/>
      <c r="CH31" s="13" t="str">
        <f>CONCATENATE("  0x",BE54,", 0x",BF54,", 0x",BG54,", 0x",BH54,", 0x",BI54,", 0x",BJ54,", 0x",BK54,", 0x",BL54,", 0x",BM54,", 0x",BN54,", 0x",BO54,", 0x",BP54,", 0x",BQ54,", 0x",BR54,",")</f>
        <v xml:space="preserve">  0x00, 0x00, 0x00, 0x00, 0x00, 0x00, 0x00, 0x00, 0x00, 0x00, 0x00, 0x00, 0x00, 0x00,</v>
      </c>
    </row>
    <row r="32" spans="1:86" ht="16.5" customHeight="1" x14ac:dyDescent="0.3">
      <c r="A32" s="10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>
        <v>1</v>
      </c>
      <c r="AL32" s="11">
        <v>1</v>
      </c>
      <c r="AM32" s="11">
        <v>1</v>
      </c>
      <c r="AN32" s="11">
        <v>1</v>
      </c>
      <c r="AO32" s="11">
        <v>1</v>
      </c>
      <c r="AP32" s="11">
        <v>1</v>
      </c>
      <c r="AQ32" s="11">
        <v>1</v>
      </c>
      <c r="AR32" s="11">
        <v>1</v>
      </c>
      <c r="AS32" s="11">
        <v>1</v>
      </c>
      <c r="AT32" s="11">
        <v>1</v>
      </c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11"/>
      <c r="BQ32" s="11"/>
      <c r="BR32" s="11"/>
      <c r="BS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2"/>
      <c r="CH32" s="13" t="str">
        <f>CONCATENATE("  0x",BS54,", 0x",BT54,", 0x",BU54,", 0x",BV54,", 0x",BW54,", 0x",BX54,", 0x",BY54,", 0x",BZ54,", 0x",CA54,", 0x",CB54,", 0x",CC54,", 0x",CD54,", 0x",CE54,", 0x",CF54,",")</f>
        <v xml:space="preserve">  0x00, 0x00, 0x00, 0x00, 0x00, 0x00, 0x00, 0x00, 0x00, 0x00, 0x00, 0x00, 0x00, 0x00,</v>
      </c>
    </row>
    <row r="33" spans="1:86" ht="16.5" customHeight="1" x14ac:dyDescent="0.3">
      <c r="A33" s="10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>
        <v>1</v>
      </c>
      <c r="AL33" s="11">
        <v>1</v>
      </c>
      <c r="AM33" s="11">
        <v>1</v>
      </c>
      <c r="AN33" s="11">
        <v>1</v>
      </c>
      <c r="AO33" s="11">
        <v>1</v>
      </c>
      <c r="AP33" s="11">
        <v>1</v>
      </c>
      <c r="AQ33" s="11">
        <v>1</v>
      </c>
      <c r="AR33" s="11">
        <v>1</v>
      </c>
      <c r="AS33" s="11">
        <v>1</v>
      </c>
      <c r="AT33" s="11">
        <v>1</v>
      </c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11"/>
      <c r="BQ33" s="11"/>
      <c r="BR33" s="11"/>
      <c r="BS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/>
      <c r="CF33" s="12"/>
      <c r="CH33" s="13" t="str">
        <f>CONCATENATE("  0x",A55,", 0x",B55,", 0x",C55,", 0x",D55,", 0x",E55,", 0x",F55,", 0x",G55,", 0x",H55,", 0x",I55,", 0x",J55,", 0x",K55,", 0x",L55,", 0x",M55,", 0x",N55,",")</f>
        <v xml:space="preserve">  0x00, 0x00, 0x00, 0x00, 0x00, 0x00, 0x00, 0x00, 0x00, 0x00, 0x00, 0x00, 0x00, 0x00,</v>
      </c>
    </row>
    <row r="34" spans="1:86" ht="16.5" customHeight="1" x14ac:dyDescent="0.3">
      <c r="A34" s="10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>
        <v>1</v>
      </c>
      <c r="AL34" s="11">
        <v>1</v>
      </c>
      <c r="AM34" s="11">
        <v>1</v>
      </c>
      <c r="AN34" s="11">
        <v>1</v>
      </c>
      <c r="AO34" s="11">
        <v>1</v>
      </c>
      <c r="AP34" s="11">
        <v>1</v>
      </c>
      <c r="AQ34" s="11">
        <v>1</v>
      </c>
      <c r="AR34" s="11">
        <v>1</v>
      </c>
      <c r="AS34" s="11">
        <v>1</v>
      </c>
      <c r="AT34" s="11">
        <v>1</v>
      </c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BO34" s="11"/>
      <c r="BP34" s="11"/>
      <c r="BQ34" s="11"/>
      <c r="BR34" s="11"/>
      <c r="BS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12"/>
      <c r="CH34" s="13" t="str">
        <f>CONCATENATE("  0x",O55,", 0x",P55,", 0x",Q55,", 0x",R55,", 0x",S55,", 0x",T55,", 0x",U55,", 0x",V55,", 0x",W55,", 0x",X55,", 0x",Y55,", 0x",Z55,", 0x",AA55,", 0x",AB55,",")</f>
        <v xml:space="preserve">  0x00, 0x00, 0x00, 0x00, 0x00, 0x00, 0x00, 0x00, 0x00, 0x00, 0x00, 0x00, 0x00, 0x00,</v>
      </c>
    </row>
    <row r="35" spans="1:86" ht="16.5" customHeight="1" x14ac:dyDescent="0.3">
      <c r="A35" s="10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>
        <v>1</v>
      </c>
      <c r="AK35" s="11">
        <v>1</v>
      </c>
      <c r="AL35" s="11">
        <v>1</v>
      </c>
      <c r="AM35" s="11">
        <v>1</v>
      </c>
      <c r="AN35" s="11">
        <v>1</v>
      </c>
      <c r="AO35" s="11">
        <v>1</v>
      </c>
      <c r="AP35" s="11">
        <v>1</v>
      </c>
      <c r="AQ35" s="11">
        <v>1</v>
      </c>
      <c r="AR35" s="11">
        <v>1</v>
      </c>
      <c r="AS35" s="11">
        <v>1</v>
      </c>
      <c r="AT35" s="11">
        <v>1</v>
      </c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2"/>
      <c r="CH35" s="13" t="str">
        <f>CONCATENATE("  0x",AC55,", 0x",AD55,", 0x",AE55,", 0x",AF55,", 0x",AG55,", 0x",AH55,", 0x",AI55,", 0x",AJ55,", 0x",AK55,", 0x",AL55,", 0x",AM55,", 0x",AN55,", 0x",AO55,", 0x",AP55,",")</f>
        <v xml:space="preserve">  0x00, 0x00, 0x00, 0x00, 0x00, 0x00, 0x00, 0x00, 0x00, 0x00, 0x00, 0x00, 0x00, 0x00,</v>
      </c>
    </row>
    <row r="36" spans="1:86" ht="16.5" customHeight="1" x14ac:dyDescent="0.3">
      <c r="A36" s="10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>
        <v>1</v>
      </c>
      <c r="AK36" s="11">
        <v>1</v>
      </c>
      <c r="AL36" s="11">
        <v>1</v>
      </c>
      <c r="AM36" s="11">
        <v>1</v>
      </c>
      <c r="AN36" s="11">
        <v>1</v>
      </c>
      <c r="AO36" s="11">
        <v>1</v>
      </c>
      <c r="AP36" s="11">
        <v>1</v>
      </c>
      <c r="AQ36" s="11">
        <v>1</v>
      </c>
      <c r="AR36" s="11">
        <v>1</v>
      </c>
      <c r="AS36" s="11">
        <v>1</v>
      </c>
      <c r="AT36" s="11">
        <v>1</v>
      </c>
      <c r="AU36" s="11">
        <v>1</v>
      </c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2"/>
      <c r="CH36" s="13" t="str">
        <f>CONCATENATE("  0x",AQ55,", 0x",AR55,", 0x",AS55,", 0x",AT55,", 0x",AU55,", 0x",AV55,", 0x",AW55,", 0x",AX55,", 0x",AY55,", 0x",AZ55,", 0x",BA55,", 0x",BB55,", 0x",BC55,", 0x",BD55,",")</f>
        <v xml:space="preserve">  0x00, 0x00, 0x00, 0x00, 0x00, 0x00, 0x00, 0x00, 0x00, 0x00, 0x00, 0x00, 0x00, 0x00,</v>
      </c>
    </row>
    <row r="37" spans="1:86" ht="16.5" customHeight="1" x14ac:dyDescent="0.3">
      <c r="A37" s="10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>
        <v>1</v>
      </c>
      <c r="AK37" s="11">
        <v>1</v>
      </c>
      <c r="AL37" s="11">
        <v>1</v>
      </c>
      <c r="AM37" s="11"/>
      <c r="AN37" s="11">
        <v>1</v>
      </c>
      <c r="AO37" s="11">
        <v>1</v>
      </c>
      <c r="AP37" s="11">
        <v>1</v>
      </c>
      <c r="AQ37" s="11">
        <v>1</v>
      </c>
      <c r="AR37" s="11"/>
      <c r="AS37" s="11">
        <v>1</v>
      </c>
      <c r="AT37" s="11">
        <v>1</v>
      </c>
      <c r="AU37" s="11">
        <v>1</v>
      </c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2"/>
      <c r="CH37" s="13" t="str">
        <f>CONCATENATE("  0x",BE55,", 0x",BF55,", 0x",BG55,", 0x",BH55,", 0x",BI55,", 0x",BJ55,", 0x",BK55,", 0x",BL55,", 0x",BM55,", 0x",BN55,", 0x",BO55,", 0x",BP55,", 0x",BQ55,", 0x",BR55,",")</f>
        <v xml:space="preserve">  0x00, 0x00, 0x00, 0x00, 0x00, 0x00, 0x00, 0x00, 0x00, 0x00, 0x00, 0x00, 0x00, 0x00,</v>
      </c>
    </row>
    <row r="38" spans="1:86" ht="16.5" customHeight="1" x14ac:dyDescent="0.3">
      <c r="A38" s="10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>
        <v>1</v>
      </c>
      <c r="AK38" s="11">
        <v>1</v>
      </c>
      <c r="AL38" s="11">
        <v>1</v>
      </c>
      <c r="AM38" s="11">
        <v>1</v>
      </c>
      <c r="AN38" s="11"/>
      <c r="AO38" s="11">
        <v>1</v>
      </c>
      <c r="AP38" s="11">
        <v>1</v>
      </c>
      <c r="AQ38" s="11"/>
      <c r="AR38" s="11">
        <v>1</v>
      </c>
      <c r="AS38" s="11">
        <v>1</v>
      </c>
      <c r="AT38" s="11">
        <v>1</v>
      </c>
      <c r="AU38" s="11">
        <v>1</v>
      </c>
      <c r="AV38" s="11"/>
      <c r="AW38" s="11"/>
      <c r="AX38" s="11"/>
      <c r="AY38" s="11"/>
      <c r="AZ38" s="11"/>
      <c r="BA38" s="11"/>
      <c r="BB38" s="11"/>
      <c r="BC38" s="11"/>
      <c r="BD38" s="11"/>
      <c r="BE38" s="11"/>
      <c r="BF38" s="11"/>
      <c r="BG38" s="11"/>
      <c r="BH38" s="11"/>
      <c r="BI38" s="11"/>
      <c r="BJ38" s="11"/>
      <c r="BK38" s="11"/>
      <c r="BL38" s="11"/>
      <c r="BM38" s="11"/>
      <c r="BN38" s="11"/>
      <c r="BO38" s="11"/>
      <c r="BP38" s="11"/>
      <c r="BQ38" s="11"/>
      <c r="BR38" s="11"/>
      <c r="BS38" s="11"/>
      <c r="BT38" s="11"/>
      <c r="BU38" s="11"/>
      <c r="BV38" s="11"/>
      <c r="BW38" s="11"/>
      <c r="BX38" s="11"/>
      <c r="BY38" s="11"/>
      <c r="BZ38" s="11"/>
      <c r="CA38" s="11"/>
      <c r="CB38" s="11"/>
      <c r="CC38" s="11"/>
      <c r="CD38" s="11"/>
      <c r="CE38" s="11"/>
      <c r="CF38" s="12"/>
      <c r="CH38" s="13" t="str">
        <f>CONCATENATE("  0x",BS55,", 0x",BT55,", 0x",BU55,", 0x",BV55,", 0x",BW55,", 0x",BX55,", 0x",BY55,", 0x",BZ55,", 0x",CA55,", 0x",CB55,", 0x",CC55,", 0x",CD55,", 0x",CE55,", 0x",CF55)</f>
        <v xml:space="preserve">  0x00, 0x00, 0x00, 0x00, 0x00, 0x00, 0x00, 0x00, 0x00, 0x00, 0x00, 0x00, 0x00, 0x00</v>
      </c>
    </row>
    <row r="39" spans="1:86" ht="16.5" customHeight="1" x14ac:dyDescent="0.3">
      <c r="A39" s="10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>
        <v>1</v>
      </c>
      <c r="AL39" s="11">
        <v>1</v>
      </c>
      <c r="AM39" s="11">
        <v>1</v>
      </c>
      <c r="AN39" s="11">
        <v>1</v>
      </c>
      <c r="AO39" s="11">
        <v>1</v>
      </c>
      <c r="AP39" s="11">
        <v>1</v>
      </c>
      <c r="AQ39" s="11">
        <v>1</v>
      </c>
      <c r="AR39" s="11">
        <v>1</v>
      </c>
      <c r="AS39" s="11">
        <v>1</v>
      </c>
      <c r="AT39" s="11"/>
      <c r="AU39" s="11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11"/>
      <c r="BG39" s="11"/>
      <c r="BH39" s="11"/>
      <c r="BI39" s="11"/>
      <c r="BJ39" s="11"/>
      <c r="BK39" s="11"/>
      <c r="BL39" s="11"/>
      <c r="BM39" s="11"/>
      <c r="BN39" s="11"/>
      <c r="BO39" s="11"/>
      <c r="BP39" s="11"/>
      <c r="BQ39" s="11"/>
      <c r="BR39" s="11"/>
      <c r="BS39" s="11"/>
      <c r="BT39" s="11"/>
      <c r="BU39" s="11"/>
      <c r="BV39" s="11"/>
      <c r="BW39" s="11"/>
      <c r="BX39" s="11"/>
      <c r="BY39" s="11"/>
      <c r="BZ39" s="11"/>
      <c r="CA39" s="11"/>
      <c r="CB39" s="11"/>
      <c r="CC39" s="11"/>
      <c r="CD39" s="11"/>
      <c r="CE39" s="11"/>
      <c r="CF39" s="12"/>
      <c r="CH39" s="13" t="s">
        <v>61</v>
      </c>
    </row>
    <row r="40" spans="1:86" ht="16.5" customHeight="1" x14ac:dyDescent="0.25">
      <c r="A40" s="10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>
        <v>1</v>
      </c>
      <c r="AN40" s="11">
        <v>1</v>
      </c>
      <c r="AO40" s="11">
        <v>1</v>
      </c>
      <c r="AP40" s="11">
        <v>1</v>
      </c>
      <c r="AQ40" s="11">
        <v>1</v>
      </c>
      <c r="AR40" s="11">
        <v>1</v>
      </c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  <c r="BD40" s="11"/>
      <c r="BE40" s="11"/>
      <c r="BF40" s="11"/>
      <c r="BG40" s="11"/>
      <c r="BH40" s="11"/>
      <c r="BI40" s="11"/>
      <c r="BJ40" s="11"/>
      <c r="BK40" s="11"/>
      <c r="BL40" s="11"/>
      <c r="BM40" s="11"/>
      <c r="BN40" s="11"/>
      <c r="BO40" s="11"/>
      <c r="BP40" s="11"/>
      <c r="BQ40" s="11"/>
      <c r="BR40" s="11"/>
      <c r="BS40" s="11"/>
      <c r="BT40" s="11"/>
      <c r="BU40" s="11"/>
      <c r="BV40" s="11"/>
      <c r="BW40" s="11"/>
      <c r="BX40" s="11"/>
      <c r="BY40" s="11"/>
      <c r="BZ40" s="11"/>
      <c r="CA40" s="11"/>
      <c r="CB40" s="11"/>
      <c r="CC40" s="11"/>
      <c r="CD40" s="11"/>
      <c r="CE40" s="11"/>
      <c r="CF40" s="12"/>
    </row>
    <row r="41" spans="1:86" ht="16.5" customHeight="1" x14ac:dyDescent="0.25">
      <c r="A41" s="10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  <c r="BD41" s="11"/>
      <c r="BE41" s="11"/>
      <c r="BF41" s="11"/>
      <c r="BG41" s="11"/>
      <c r="BH41" s="11"/>
      <c r="BI41" s="11"/>
      <c r="BJ41" s="11"/>
      <c r="BK41" s="11"/>
      <c r="BL41" s="11"/>
      <c r="BM41" s="11"/>
      <c r="BN41" s="11"/>
      <c r="BO41" s="11"/>
      <c r="BP41" s="11"/>
      <c r="BQ41" s="11"/>
      <c r="BR41" s="11"/>
      <c r="BS41" s="11"/>
      <c r="BT41" s="11"/>
      <c r="BU41" s="11"/>
      <c r="BV41" s="11"/>
      <c r="BW41" s="11"/>
      <c r="BX41" s="11"/>
      <c r="BY41" s="11"/>
      <c r="BZ41" s="11"/>
      <c r="CA41" s="11"/>
      <c r="CB41" s="11"/>
      <c r="CC41" s="11"/>
      <c r="CD41" s="11"/>
      <c r="CE41" s="11"/>
      <c r="CF41" s="12"/>
      <c r="CH41" t="s">
        <v>62</v>
      </c>
    </row>
    <row r="42" spans="1:86" ht="16.5" customHeight="1" x14ac:dyDescent="0.25">
      <c r="A42" s="10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  <c r="BD42" s="11"/>
      <c r="BE42" s="11"/>
      <c r="BF42" s="11"/>
      <c r="BG42" s="11"/>
      <c r="BH42" s="11"/>
      <c r="BI42" s="11"/>
      <c r="BJ42" s="11"/>
      <c r="BK42" s="11"/>
      <c r="BL42" s="11"/>
      <c r="BM42" s="11"/>
      <c r="BN42" s="11"/>
      <c r="BO42" s="11"/>
      <c r="BP42" s="11"/>
      <c r="BQ42" s="11"/>
      <c r="BR42" s="11"/>
      <c r="BS42" s="11"/>
      <c r="BT42" s="11"/>
      <c r="BU42" s="11"/>
      <c r="BV42" s="11"/>
      <c r="BW42" s="11"/>
      <c r="BX42" s="11"/>
      <c r="BY42" s="11"/>
      <c r="BZ42" s="11"/>
      <c r="CA42" s="11"/>
      <c r="CB42" s="11"/>
      <c r="CC42" s="11"/>
      <c r="CD42" s="11"/>
      <c r="CE42" s="11"/>
      <c r="CF42" s="12"/>
      <c r="CH42" t="s">
        <v>63</v>
      </c>
    </row>
    <row r="43" spans="1:86" ht="16.5" customHeight="1" x14ac:dyDescent="0.25">
      <c r="A43" s="10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  <c r="BF43" s="11"/>
      <c r="BG43" s="11"/>
      <c r="BH43" s="11"/>
      <c r="BI43" s="11"/>
      <c r="BJ43" s="11"/>
      <c r="BK43" s="11"/>
      <c r="BL43" s="11"/>
      <c r="BM43" s="11"/>
      <c r="BN43" s="11"/>
      <c r="BO43" s="11"/>
      <c r="BP43" s="11"/>
      <c r="BQ43" s="11"/>
      <c r="BR43" s="11"/>
      <c r="BS43" s="11"/>
      <c r="BT43" s="11"/>
      <c r="BU43" s="11"/>
      <c r="BV43" s="11"/>
      <c r="BW43" s="11"/>
      <c r="BX43" s="11"/>
      <c r="BY43" s="11"/>
      <c r="BZ43" s="11"/>
      <c r="CA43" s="11"/>
      <c r="CB43" s="11"/>
      <c r="CC43" s="11"/>
      <c r="CD43" s="11"/>
      <c r="CE43" s="11"/>
      <c r="CF43" s="12"/>
      <c r="CH43" t="s">
        <v>64</v>
      </c>
    </row>
    <row r="44" spans="1:86" ht="16.5" customHeight="1" x14ac:dyDescent="0.25">
      <c r="A44" s="10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  <c r="BD44" s="11"/>
      <c r="BE44" s="11"/>
      <c r="BF44" s="11"/>
      <c r="BG44" s="11"/>
      <c r="BH44" s="11"/>
      <c r="BI44" s="11"/>
      <c r="BJ44" s="11"/>
      <c r="BK44" s="11"/>
      <c r="BL44" s="11"/>
      <c r="BM44" s="11"/>
      <c r="BN44" s="11"/>
      <c r="BO44" s="11"/>
      <c r="BP44" s="11"/>
      <c r="BQ44" s="11"/>
      <c r="BR44" s="11"/>
      <c r="BS44" s="11"/>
      <c r="BT44" s="11"/>
      <c r="BU44" s="11"/>
      <c r="BV44" s="11"/>
      <c r="BW44" s="11"/>
      <c r="BX44" s="11"/>
      <c r="BY44" s="11"/>
      <c r="BZ44" s="11"/>
      <c r="CA44" s="11"/>
      <c r="CB44" s="11"/>
      <c r="CC44" s="11"/>
      <c r="CD44" s="11"/>
      <c r="CE44" s="11"/>
      <c r="CF44" s="12"/>
    </row>
    <row r="45" spans="1:86" ht="16.5" customHeight="1" x14ac:dyDescent="0.25">
      <c r="A45" s="10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2"/>
    </row>
    <row r="46" spans="1:86" ht="16.5" customHeight="1" x14ac:dyDescent="0.25">
      <c r="A46" s="10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2"/>
    </row>
    <row r="47" spans="1:86" ht="16.5" customHeight="1" x14ac:dyDescent="0.25">
      <c r="A47" s="10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  <c r="BD47" s="11"/>
      <c r="BE47" s="11"/>
      <c r="BF47" s="11"/>
      <c r="BG47" s="11"/>
      <c r="BH47" s="11"/>
      <c r="BI47" s="11"/>
      <c r="BJ47" s="11"/>
      <c r="BK47" s="11"/>
      <c r="BL47" s="11"/>
      <c r="BM47" s="11"/>
      <c r="BN47" s="11"/>
      <c r="BO47" s="11"/>
      <c r="BP47" s="11"/>
      <c r="BQ47" s="11"/>
      <c r="BR47" s="11"/>
      <c r="BS47" s="11"/>
      <c r="BT47" s="11"/>
      <c r="BU47" s="11"/>
      <c r="BV47" s="11"/>
      <c r="BW47" s="11"/>
      <c r="BX47" s="11"/>
      <c r="BY47" s="11"/>
      <c r="BZ47" s="11"/>
      <c r="CA47" s="11"/>
      <c r="CB47" s="11"/>
      <c r="CC47" s="11"/>
      <c r="CD47" s="11"/>
      <c r="CE47" s="11"/>
      <c r="CF47" s="12"/>
    </row>
    <row r="48" spans="1:86" ht="16.5" customHeight="1" thickBot="1" x14ac:dyDescent="0.3">
      <c r="A48" s="14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15"/>
      <c r="AZ48" s="15"/>
      <c r="BA48" s="15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  <c r="BU48" s="15"/>
      <c r="BV48" s="15"/>
      <c r="BW48" s="15"/>
      <c r="BX48" s="15"/>
      <c r="BY48" s="15"/>
      <c r="BZ48" s="15"/>
      <c r="CA48" s="15"/>
      <c r="CB48" s="15"/>
      <c r="CC48" s="15"/>
      <c r="CD48" s="15"/>
      <c r="CE48" s="15"/>
      <c r="CF48" s="16"/>
    </row>
    <row r="50" spans="1:84" x14ac:dyDescent="0.25">
      <c r="A50" t="str">
        <f>DEC2HEX(128*(A8&gt;0)+64*(A7&gt;0)+32*(A6&gt;0)+16*(A5&gt;0)+8*(A4&gt;0)+4*(A3&gt;0)+2*(A2&gt;0)+1*(A1&gt;0),2)</f>
        <v>08</v>
      </c>
      <c r="B50" t="str">
        <f t="shared" ref="B50:BM50" si="0">DEC2HEX(128*(B8&gt;0)+64*(B7&gt;0)+32*(B6&gt;0)+16*(B5&gt;0)+8*(B4&gt;0)+4*(B3&gt;0)+2*(B2&gt;0)+1*(B1&gt;0),2)</f>
        <v>08</v>
      </c>
      <c r="C50" t="str">
        <f t="shared" si="0"/>
        <v>08</v>
      </c>
      <c r="D50" t="str">
        <f t="shared" si="0"/>
        <v>08</v>
      </c>
      <c r="E50" t="str">
        <f t="shared" si="0"/>
        <v>08</v>
      </c>
      <c r="F50" t="str">
        <f t="shared" si="0"/>
        <v>18</v>
      </c>
      <c r="G50" t="str">
        <f t="shared" si="0"/>
        <v>18</v>
      </c>
      <c r="H50" t="str">
        <f t="shared" si="0"/>
        <v>18</v>
      </c>
      <c r="I50" t="str">
        <f t="shared" si="0"/>
        <v>38</v>
      </c>
      <c r="J50" t="str">
        <f t="shared" si="0"/>
        <v>30</v>
      </c>
      <c r="K50" t="str">
        <f t="shared" si="0"/>
        <v>30</v>
      </c>
      <c r="L50" t="str">
        <f t="shared" si="0"/>
        <v>30</v>
      </c>
      <c r="M50" t="str">
        <f t="shared" si="0"/>
        <v>70</v>
      </c>
      <c r="N50" t="str">
        <f t="shared" si="0"/>
        <v>F0</v>
      </c>
      <c r="O50" t="str">
        <f t="shared" si="0"/>
        <v>E0</v>
      </c>
      <c r="P50" t="str">
        <f t="shared" si="0"/>
        <v>C0</v>
      </c>
      <c r="Q50" t="str">
        <f t="shared" si="0"/>
        <v>C0</v>
      </c>
      <c r="R50" t="str">
        <f t="shared" si="0"/>
        <v>80</v>
      </c>
      <c r="S50" t="str">
        <f t="shared" si="0"/>
        <v>00</v>
      </c>
      <c r="T50" t="str">
        <f t="shared" si="0"/>
        <v>00</v>
      </c>
      <c r="U50" t="str">
        <f t="shared" si="0"/>
        <v>00</v>
      </c>
      <c r="V50" t="str">
        <f t="shared" si="0"/>
        <v>00</v>
      </c>
      <c r="W50" t="str">
        <f t="shared" si="0"/>
        <v>00</v>
      </c>
      <c r="X50" t="str">
        <f t="shared" si="0"/>
        <v>00</v>
      </c>
      <c r="Y50" t="str">
        <f t="shared" si="0"/>
        <v>00</v>
      </c>
      <c r="Z50" t="str">
        <f t="shared" si="0"/>
        <v>00</v>
      </c>
      <c r="AA50" t="str">
        <f t="shared" si="0"/>
        <v>00</v>
      </c>
      <c r="AB50" t="str">
        <f t="shared" si="0"/>
        <v>00</v>
      </c>
      <c r="AC50" t="str">
        <f t="shared" si="0"/>
        <v>00</v>
      </c>
      <c r="AD50" t="str">
        <f t="shared" si="0"/>
        <v>00</v>
      </c>
      <c r="AE50" t="str">
        <f t="shared" si="0"/>
        <v>00</v>
      </c>
      <c r="AF50" t="str">
        <f t="shared" si="0"/>
        <v>00</v>
      </c>
      <c r="AG50" t="str">
        <f t="shared" si="0"/>
        <v>00</v>
      </c>
      <c r="AH50" t="str">
        <f t="shared" si="0"/>
        <v>00</v>
      </c>
      <c r="AI50" t="str">
        <f t="shared" si="0"/>
        <v>00</v>
      </c>
      <c r="AJ50" t="str">
        <f t="shared" si="0"/>
        <v>00</v>
      </c>
      <c r="AK50" t="str">
        <f t="shared" si="0"/>
        <v>00</v>
      </c>
      <c r="AL50" t="str">
        <f t="shared" si="0"/>
        <v>00</v>
      </c>
      <c r="AM50" t="str">
        <f t="shared" si="0"/>
        <v>00</v>
      </c>
      <c r="AN50" t="str">
        <f t="shared" si="0"/>
        <v>00</v>
      </c>
      <c r="AO50" t="str">
        <f t="shared" si="0"/>
        <v>00</v>
      </c>
      <c r="AP50" t="str">
        <f t="shared" si="0"/>
        <v>00</v>
      </c>
      <c r="AQ50" t="str">
        <f t="shared" si="0"/>
        <v>00</v>
      </c>
      <c r="AR50" t="str">
        <f t="shared" si="0"/>
        <v>00</v>
      </c>
      <c r="AS50" t="str">
        <f t="shared" si="0"/>
        <v>00</v>
      </c>
      <c r="AT50" t="str">
        <f t="shared" si="0"/>
        <v>00</v>
      </c>
      <c r="AU50" t="str">
        <f t="shared" si="0"/>
        <v>00</v>
      </c>
      <c r="AV50" t="str">
        <f t="shared" si="0"/>
        <v>00</v>
      </c>
      <c r="AW50" t="str">
        <f t="shared" si="0"/>
        <v>00</v>
      </c>
      <c r="AX50" t="str">
        <f t="shared" si="0"/>
        <v>00</v>
      </c>
      <c r="AY50" t="str">
        <f t="shared" si="0"/>
        <v>00</v>
      </c>
      <c r="AZ50" t="str">
        <f t="shared" si="0"/>
        <v>00</v>
      </c>
      <c r="BA50" t="str">
        <f t="shared" si="0"/>
        <v>00</v>
      </c>
      <c r="BB50" t="str">
        <f t="shared" si="0"/>
        <v>00</v>
      </c>
      <c r="BC50" t="str">
        <f t="shared" si="0"/>
        <v>00</v>
      </c>
      <c r="BD50" t="str">
        <f t="shared" si="0"/>
        <v>00</v>
      </c>
      <c r="BE50" t="str">
        <f t="shared" si="0"/>
        <v>00</v>
      </c>
      <c r="BF50" t="str">
        <f t="shared" si="0"/>
        <v>00</v>
      </c>
      <c r="BG50" t="str">
        <f t="shared" si="0"/>
        <v>00</v>
      </c>
      <c r="BH50" t="str">
        <f t="shared" si="0"/>
        <v>00</v>
      </c>
      <c r="BI50" t="str">
        <f t="shared" si="0"/>
        <v>00</v>
      </c>
      <c r="BJ50" t="str">
        <f t="shared" si="0"/>
        <v>00</v>
      </c>
      <c r="BK50" t="str">
        <f t="shared" si="0"/>
        <v>00</v>
      </c>
      <c r="BL50" t="str">
        <f t="shared" si="0"/>
        <v>80</v>
      </c>
      <c r="BM50" t="str">
        <f t="shared" si="0"/>
        <v>C0</v>
      </c>
      <c r="BN50" t="str">
        <f t="shared" ref="BN50:CF50" si="1">DEC2HEX(128*(BN8&gt;0)+64*(BN7&gt;0)+32*(BN6&gt;0)+16*(BN5&gt;0)+8*(BN4&gt;0)+4*(BN3&gt;0)+2*(BN2&gt;0)+1*(BN1&gt;0),2)</f>
        <v>C0</v>
      </c>
      <c r="BO50" t="str">
        <f t="shared" si="1"/>
        <v>E0</v>
      </c>
      <c r="BP50" t="str">
        <f t="shared" si="1"/>
        <v>E0</v>
      </c>
      <c r="BQ50" t="str">
        <f t="shared" si="1"/>
        <v>F0</v>
      </c>
      <c r="BR50" t="str">
        <f t="shared" si="1"/>
        <v>70</v>
      </c>
      <c r="BS50" t="str">
        <f t="shared" si="1"/>
        <v>70</v>
      </c>
      <c r="BT50" t="str">
        <f t="shared" si="1"/>
        <v>30</v>
      </c>
      <c r="BU50" t="str">
        <f t="shared" si="1"/>
        <v>30</v>
      </c>
      <c r="BV50" t="str">
        <f t="shared" si="1"/>
        <v>18</v>
      </c>
      <c r="BW50" t="str">
        <f t="shared" si="1"/>
        <v>18</v>
      </c>
      <c r="BX50" t="str">
        <f t="shared" si="1"/>
        <v>18</v>
      </c>
      <c r="BY50" t="str">
        <f t="shared" si="1"/>
        <v>18</v>
      </c>
      <c r="BZ50" t="str">
        <f t="shared" si="1"/>
        <v>08</v>
      </c>
      <c r="CA50" t="str">
        <f t="shared" si="1"/>
        <v>08</v>
      </c>
      <c r="CB50" t="str">
        <f t="shared" si="1"/>
        <v>08</v>
      </c>
      <c r="CC50" t="str">
        <f t="shared" si="1"/>
        <v>08</v>
      </c>
      <c r="CD50" t="str">
        <f t="shared" si="1"/>
        <v>00</v>
      </c>
      <c r="CE50" t="str">
        <f t="shared" si="1"/>
        <v>00</v>
      </c>
      <c r="CF50" t="str">
        <f t="shared" si="1"/>
        <v>00</v>
      </c>
    </row>
    <row r="51" spans="1:84" x14ac:dyDescent="0.25">
      <c r="A51" t="str">
        <f>DEC2HEX(128*(A16&gt;0)+64*(A15&gt;0)+32*(A14&gt;0)+16*(A13&gt;0)+8*(A12&gt;0)+4*(A11&gt;0)+2*(A10&gt;0)+1*(A9&gt;0),2)</f>
        <v>00</v>
      </c>
      <c r="B51" t="str">
        <f t="shared" ref="B51:BM51" si="2">DEC2HEX(128*(B16&gt;0)+64*(B15&gt;0)+32*(B14&gt;0)+16*(B13&gt;0)+8*(B12&gt;0)+4*(B11&gt;0)+2*(B10&gt;0)+1*(B9&gt;0),2)</f>
        <v>00</v>
      </c>
      <c r="C51" t="str">
        <f t="shared" si="2"/>
        <v>00</v>
      </c>
      <c r="D51" t="str">
        <f t="shared" si="2"/>
        <v>00</v>
      </c>
      <c r="E51" t="str">
        <f t="shared" si="2"/>
        <v>00</v>
      </c>
      <c r="F51" t="str">
        <f t="shared" si="2"/>
        <v>00</v>
      </c>
      <c r="G51" t="str">
        <f t="shared" si="2"/>
        <v>00</v>
      </c>
      <c r="H51" t="str">
        <f t="shared" si="2"/>
        <v>00</v>
      </c>
      <c r="I51" t="str">
        <f t="shared" si="2"/>
        <v>00</v>
      </c>
      <c r="J51" t="str">
        <f t="shared" si="2"/>
        <v>00</v>
      </c>
      <c r="K51" t="str">
        <f t="shared" si="2"/>
        <v>00</v>
      </c>
      <c r="L51" t="str">
        <f t="shared" si="2"/>
        <v>00</v>
      </c>
      <c r="M51" t="str">
        <f t="shared" si="2"/>
        <v>00</v>
      </c>
      <c r="N51" t="str">
        <f t="shared" si="2"/>
        <v>00</v>
      </c>
      <c r="O51" t="str">
        <f t="shared" si="2"/>
        <v>01</v>
      </c>
      <c r="P51" t="str">
        <f t="shared" si="2"/>
        <v>03</v>
      </c>
      <c r="Q51" t="str">
        <f t="shared" si="2"/>
        <v>03</v>
      </c>
      <c r="R51" t="str">
        <f t="shared" si="2"/>
        <v>03</v>
      </c>
      <c r="S51" t="str">
        <f t="shared" si="2"/>
        <v>07</v>
      </c>
      <c r="T51" t="str">
        <f t="shared" si="2"/>
        <v>0F</v>
      </c>
      <c r="U51" t="str">
        <f t="shared" si="2"/>
        <v>0E</v>
      </c>
      <c r="V51" t="str">
        <f t="shared" si="2"/>
        <v>0C</v>
      </c>
      <c r="W51" t="str">
        <f t="shared" si="2"/>
        <v>1C</v>
      </c>
      <c r="X51" t="str">
        <f t="shared" si="2"/>
        <v>38</v>
      </c>
      <c r="Y51" t="str">
        <f t="shared" si="2"/>
        <v>38</v>
      </c>
      <c r="Z51" t="str">
        <f t="shared" si="2"/>
        <v>B8</v>
      </c>
      <c r="AA51" t="str">
        <f t="shared" si="2"/>
        <v>F8</v>
      </c>
      <c r="AB51" t="str">
        <f t="shared" si="2"/>
        <v>F0</v>
      </c>
      <c r="AC51" t="str">
        <f t="shared" si="2"/>
        <v>F0</v>
      </c>
      <c r="AD51" t="str">
        <f t="shared" si="2"/>
        <v>F8</v>
      </c>
      <c r="AE51" t="str">
        <f t="shared" si="2"/>
        <v>F8</v>
      </c>
      <c r="AF51" t="str">
        <f t="shared" si="2"/>
        <v>F8</v>
      </c>
      <c r="AG51" t="str">
        <f t="shared" si="2"/>
        <v>F8</v>
      </c>
      <c r="AH51" t="str">
        <f t="shared" si="2"/>
        <v>F8</v>
      </c>
      <c r="AI51" t="str">
        <f t="shared" si="2"/>
        <v>F8</v>
      </c>
      <c r="AJ51" t="str">
        <f t="shared" si="2"/>
        <v>FC</v>
      </c>
      <c r="AK51" t="str">
        <f t="shared" si="2"/>
        <v>FC</v>
      </c>
      <c r="AL51" t="str">
        <f t="shared" si="2"/>
        <v>F8</v>
      </c>
      <c r="AM51" t="str">
        <f t="shared" si="2"/>
        <v>F8</v>
      </c>
      <c r="AN51" t="str">
        <f t="shared" si="2"/>
        <v>F8</v>
      </c>
      <c r="AO51" t="str">
        <f t="shared" si="2"/>
        <v>F8</v>
      </c>
      <c r="AP51" t="str">
        <f t="shared" si="2"/>
        <v>F8</v>
      </c>
      <c r="AQ51" t="str">
        <f t="shared" si="2"/>
        <v>F8</v>
      </c>
      <c r="AR51" t="str">
        <f t="shared" si="2"/>
        <v>F8</v>
      </c>
      <c r="AS51" t="str">
        <f t="shared" si="2"/>
        <v>F8</v>
      </c>
      <c r="AT51" t="str">
        <f t="shared" si="2"/>
        <v>F8</v>
      </c>
      <c r="AU51" t="str">
        <f t="shared" si="2"/>
        <v>F8</v>
      </c>
      <c r="AV51" t="str">
        <f t="shared" si="2"/>
        <v>F8</v>
      </c>
      <c r="AW51" t="str">
        <f t="shared" si="2"/>
        <v>F8</v>
      </c>
      <c r="AX51" t="str">
        <f t="shared" si="2"/>
        <v>F8</v>
      </c>
      <c r="AY51" t="str">
        <f t="shared" si="2"/>
        <v>F0</v>
      </c>
      <c r="AZ51" t="str">
        <f t="shared" si="2"/>
        <v>E0</v>
      </c>
      <c r="BA51" t="str">
        <f t="shared" si="2"/>
        <v>E0</v>
      </c>
      <c r="BB51" t="str">
        <f t="shared" si="2"/>
        <v>F0</v>
      </c>
      <c r="BC51" t="str">
        <f t="shared" si="2"/>
        <v>F0</v>
      </c>
      <c r="BD51" t="str">
        <f t="shared" si="2"/>
        <v>F0</v>
      </c>
      <c r="BE51" t="str">
        <f t="shared" si="2"/>
        <v>F0</v>
      </c>
      <c r="BF51" t="str">
        <f t="shared" si="2"/>
        <v>78</v>
      </c>
      <c r="BG51" t="str">
        <f t="shared" si="2"/>
        <v>38</v>
      </c>
      <c r="BH51" t="str">
        <f t="shared" si="2"/>
        <v>3C</v>
      </c>
      <c r="BI51" t="str">
        <f t="shared" si="2"/>
        <v>1C</v>
      </c>
      <c r="BJ51" t="str">
        <f t="shared" si="2"/>
        <v>1F</v>
      </c>
      <c r="BK51" t="str">
        <f t="shared" si="2"/>
        <v>0F</v>
      </c>
      <c r="BL51" t="str">
        <f t="shared" si="2"/>
        <v>07</v>
      </c>
      <c r="BM51" t="str">
        <f t="shared" si="2"/>
        <v>03</v>
      </c>
      <c r="BN51" t="str">
        <f t="shared" ref="BN51:CF51" si="3">DEC2HEX(128*(BN16&gt;0)+64*(BN15&gt;0)+32*(BN14&gt;0)+16*(BN13&gt;0)+8*(BN12&gt;0)+4*(BN11&gt;0)+2*(BN10&gt;0)+1*(BN9&gt;0),2)</f>
        <v>03</v>
      </c>
      <c r="BO51" t="str">
        <f t="shared" si="3"/>
        <v>01</v>
      </c>
      <c r="BP51" t="str">
        <f t="shared" si="3"/>
        <v>00</v>
      </c>
      <c r="BQ51" t="str">
        <f t="shared" si="3"/>
        <v>00</v>
      </c>
      <c r="BR51" t="str">
        <f t="shared" si="3"/>
        <v>00</v>
      </c>
      <c r="BS51" t="str">
        <f t="shared" si="3"/>
        <v>00</v>
      </c>
      <c r="BT51" t="str">
        <f t="shared" si="3"/>
        <v>00</v>
      </c>
      <c r="BU51" t="str">
        <f t="shared" si="3"/>
        <v>00</v>
      </c>
      <c r="BV51" t="str">
        <f t="shared" si="3"/>
        <v>00</v>
      </c>
      <c r="BW51" t="str">
        <f t="shared" si="3"/>
        <v>00</v>
      </c>
      <c r="BX51" t="str">
        <f t="shared" si="3"/>
        <v>00</v>
      </c>
      <c r="BY51" t="str">
        <f t="shared" si="3"/>
        <v>00</v>
      </c>
      <c r="BZ51" t="str">
        <f t="shared" si="3"/>
        <v>00</v>
      </c>
      <c r="CA51" t="str">
        <f t="shared" si="3"/>
        <v>00</v>
      </c>
      <c r="CB51" t="str">
        <f t="shared" si="3"/>
        <v>00</v>
      </c>
      <c r="CC51" t="str">
        <f t="shared" si="3"/>
        <v>00</v>
      </c>
      <c r="CD51" t="str">
        <f t="shared" si="3"/>
        <v>00</v>
      </c>
      <c r="CE51" t="str">
        <f t="shared" si="3"/>
        <v>00</v>
      </c>
      <c r="CF51" t="str">
        <f t="shared" si="3"/>
        <v>00</v>
      </c>
    </row>
    <row r="52" spans="1:84" x14ac:dyDescent="0.25">
      <c r="A52" t="str">
        <f>DEC2HEX(128*(A24&gt;0)+64*(A23&gt;0)+32*(A22&gt;0)+16*(A21&gt;0)+8*(A20&gt;0)+4*(A19&gt;0)+2*(A18&gt;0)+1*(A17&gt;0),2)</f>
        <v>00</v>
      </c>
      <c r="B52" t="str">
        <f>DEC2HEX(128*(B24&gt;0)+64*(B23&gt;0)+32*(B22&gt;0)+16*(B21&gt;0)+8*(B20&gt;0)+4*(B19&gt;0)+2*(B18&gt;0)+1*(B17&gt;0),2)</f>
        <v>00</v>
      </c>
      <c r="C52" t="str">
        <f t="shared" ref="C52:BN52" si="4">DEC2HEX(128*(C24&gt;0)+64*(C23&gt;0)+32*(C22&gt;0)+16*(C21&gt;0)+8*(C20&gt;0)+4*(C19&gt;0)+2*(C18&gt;0)+1*(C17&gt;0),2)</f>
        <v>00</v>
      </c>
      <c r="D52" t="str">
        <f t="shared" si="4"/>
        <v>00</v>
      </c>
      <c r="E52" t="str">
        <f t="shared" si="4"/>
        <v>00</v>
      </c>
      <c r="F52" t="str">
        <f t="shared" si="4"/>
        <v>00</v>
      </c>
      <c r="G52" t="str">
        <f t="shared" si="4"/>
        <v>00</v>
      </c>
      <c r="H52" t="str">
        <f t="shared" si="4"/>
        <v>00</v>
      </c>
      <c r="I52" t="str">
        <f t="shared" si="4"/>
        <v>00</v>
      </c>
      <c r="J52" t="str">
        <f t="shared" si="4"/>
        <v>00</v>
      </c>
      <c r="K52" t="str">
        <f t="shared" si="4"/>
        <v>00</v>
      </c>
      <c r="L52" t="str">
        <f t="shared" si="4"/>
        <v>00</v>
      </c>
      <c r="M52" t="str">
        <f t="shared" si="4"/>
        <v>00</v>
      </c>
      <c r="N52" t="str">
        <f t="shared" si="4"/>
        <v>00</v>
      </c>
      <c r="O52" t="str">
        <f t="shared" si="4"/>
        <v>00</v>
      </c>
      <c r="P52" t="str">
        <f t="shared" si="4"/>
        <v>00</v>
      </c>
      <c r="Q52" t="str">
        <f t="shared" si="4"/>
        <v>00</v>
      </c>
      <c r="R52" t="str">
        <f t="shared" si="4"/>
        <v>00</v>
      </c>
      <c r="S52" t="str">
        <f t="shared" si="4"/>
        <v>00</v>
      </c>
      <c r="T52" t="str">
        <f t="shared" si="4"/>
        <v>00</v>
      </c>
      <c r="U52" t="str">
        <f t="shared" si="4"/>
        <v>00</v>
      </c>
      <c r="V52" t="str">
        <f t="shared" si="4"/>
        <v>00</v>
      </c>
      <c r="W52" t="str">
        <f t="shared" si="4"/>
        <v>00</v>
      </c>
      <c r="X52" t="str">
        <f t="shared" si="4"/>
        <v>06</v>
      </c>
      <c r="Y52" t="str">
        <f t="shared" si="4"/>
        <v>0F</v>
      </c>
      <c r="Z52" t="str">
        <f t="shared" si="4"/>
        <v>0F</v>
      </c>
      <c r="AA52" t="str">
        <f t="shared" si="4"/>
        <v>0F</v>
      </c>
      <c r="AB52" t="str">
        <f t="shared" si="4"/>
        <v>0F</v>
      </c>
      <c r="AC52" t="str">
        <f t="shared" si="4"/>
        <v>0F</v>
      </c>
      <c r="AD52" t="str">
        <f t="shared" si="4"/>
        <v>07</v>
      </c>
      <c r="AE52" t="str">
        <f t="shared" si="4"/>
        <v>07</v>
      </c>
      <c r="AF52" t="str">
        <f t="shared" si="4"/>
        <v>07</v>
      </c>
      <c r="AG52" t="str">
        <f t="shared" si="4"/>
        <v>1F</v>
      </c>
      <c r="AH52" t="str">
        <f t="shared" si="4"/>
        <v>FF</v>
      </c>
      <c r="AI52" t="str">
        <f t="shared" si="4"/>
        <v>FF</v>
      </c>
      <c r="AJ52" t="str">
        <f t="shared" si="4"/>
        <v>CF</v>
      </c>
      <c r="AK52" t="str">
        <f t="shared" si="4"/>
        <v>C7</v>
      </c>
      <c r="AL52" t="str">
        <f t="shared" si="4"/>
        <v>E7</v>
      </c>
      <c r="AM52" t="str">
        <f t="shared" si="4"/>
        <v>FF</v>
      </c>
      <c r="AN52" t="str">
        <f t="shared" si="4"/>
        <v>FF</v>
      </c>
      <c r="AO52" t="str">
        <f t="shared" si="4"/>
        <v>FF</v>
      </c>
      <c r="AP52" t="str">
        <f t="shared" si="4"/>
        <v>FF</v>
      </c>
      <c r="AQ52" t="str">
        <f t="shared" si="4"/>
        <v>FF</v>
      </c>
      <c r="AR52" t="str">
        <f t="shared" si="4"/>
        <v>FF</v>
      </c>
      <c r="AS52" t="str">
        <f t="shared" si="4"/>
        <v>FF</v>
      </c>
      <c r="AT52" t="str">
        <f t="shared" si="4"/>
        <v>E7</v>
      </c>
      <c r="AU52" t="str">
        <f t="shared" si="4"/>
        <v>C7</v>
      </c>
      <c r="AV52" t="str">
        <f t="shared" si="4"/>
        <v>CF</v>
      </c>
      <c r="AW52" t="str">
        <f t="shared" si="4"/>
        <v>FF</v>
      </c>
      <c r="AX52" t="str">
        <f t="shared" si="4"/>
        <v>FF</v>
      </c>
      <c r="AY52" t="str">
        <f t="shared" si="4"/>
        <v>1F</v>
      </c>
      <c r="AZ52" t="str">
        <f t="shared" si="4"/>
        <v>0F</v>
      </c>
      <c r="BA52" t="str">
        <f t="shared" si="4"/>
        <v>1F</v>
      </c>
      <c r="BB52" t="str">
        <f t="shared" si="4"/>
        <v>1F</v>
      </c>
      <c r="BC52" t="str">
        <f t="shared" si="4"/>
        <v>1F</v>
      </c>
      <c r="BD52" t="str">
        <f t="shared" si="4"/>
        <v>1F</v>
      </c>
      <c r="BE52" t="str">
        <f t="shared" si="4"/>
        <v>1F</v>
      </c>
      <c r="BF52" t="str">
        <f t="shared" si="4"/>
        <v>1F</v>
      </c>
      <c r="BG52" t="str">
        <f t="shared" si="4"/>
        <v>1E</v>
      </c>
      <c r="BH52" t="str">
        <f t="shared" si="4"/>
        <v>0E</v>
      </c>
      <c r="BI52" t="str">
        <f t="shared" si="4"/>
        <v>04</v>
      </c>
      <c r="BJ52" t="str">
        <f t="shared" si="4"/>
        <v>00</v>
      </c>
      <c r="BK52" t="str">
        <f t="shared" si="4"/>
        <v>00</v>
      </c>
      <c r="BL52" t="str">
        <f t="shared" si="4"/>
        <v>00</v>
      </c>
      <c r="BM52" t="str">
        <f t="shared" si="4"/>
        <v>0F</v>
      </c>
      <c r="BN52" t="str">
        <f t="shared" si="4"/>
        <v>05</v>
      </c>
      <c r="BO52" t="str">
        <f t="shared" ref="BO52:CF52" si="5">DEC2HEX(128*(BO24&gt;0)+64*(BO23&gt;0)+32*(BO22&gt;0)+16*(BO21&gt;0)+8*(BO20&gt;0)+4*(BO19&gt;0)+2*(BO18&gt;0)+1*(BO17&gt;0),2)</f>
        <v>0B</v>
      </c>
      <c r="BP52" t="str">
        <f t="shared" si="5"/>
        <v>00</v>
      </c>
      <c r="BQ52" t="str">
        <f t="shared" si="5"/>
        <v>00</v>
      </c>
      <c r="BR52" t="str">
        <f t="shared" si="5"/>
        <v>00</v>
      </c>
      <c r="BS52" t="str">
        <f t="shared" si="5"/>
        <v>00</v>
      </c>
      <c r="BT52" t="str">
        <f t="shared" si="5"/>
        <v>00</v>
      </c>
      <c r="BU52" t="str">
        <f t="shared" si="5"/>
        <v>00</v>
      </c>
      <c r="BV52" t="str">
        <f t="shared" si="5"/>
        <v>00</v>
      </c>
      <c r="BW52" t="str">
        <f t="shared" si="5"/>
        <v>00</v>
      </c>
      <c r="BX52" t="str">
        <f t="shared" si="5"/>
        <v>00</v>
      </c>
      <c r="BY52" t="str">
        <f t="shared" si="5"/>
        <v>00</v>
      </c>
      <c r="BZ52" t="str">
        <f t="shared" si="5"/>
        <v>00</v>
      </c>
      <c r="CA52" t="str">
        <f t="shared" si="5"/>
        <v>00</v>
      </c>
      <c r="CB52" t="str">
        <f t="shared" si="5"/>
        <v>00</v>
      </c>
      <c r="CC52" t="str">
        <f t="shared" si="5"/>
        <v>00</v>
      </c>
      <c r="CD52" t="str">
        <f t="shared" si="5"/>
        <v>00</v>
      </c>
      <c r="CE52" t="str">
        <f t="shared" si="5"/>
        <v>00</v>
      </c>
      <c r="CF52" t="str">
        <f t="shared" si="5"/>
        <v>00</v>
      </c>
    </row>
    <row r="53" spans="1:84" x14ac:dyDescent="0.25">
      <c r="A53" t="str">
        <f>DEC2HEX(128*(A32&gt;0)+64*(A31&gt;0)+32*(A30&gt;0)+16*(A29&gt;0)+8*(A28&gt;0)+4*(A27&gt;0)+2*(A26&gt;0)+1*(A25&gt;0),2)</f>
        <v>00</v>
      </c>
      <c r="B53" t="str">
        <f t="shared" ref="B53:BM53" si="6">DEC2HEX(128*(B32&gt;0)+64*(B31&gt;0)+32*(B30&gt;0)+16*(B29&gt;0)+8*(B28&gt;0)+4*(B27&gt;0)+2*(B26&gt;0)+1*(B25&gt;0),2)</f>
        <v>00</v>
      </c>
      <c r="C53" t="str">
        <f t="shared" si="6"/>
        <v>00</v>
      </c>
      <c r="D53" t="str">
        <f t="shared" si="6"/>
        <v>00</v>
      </c>
      <c r="E53" t="str">
        <f t="shared" si="6"/>
        <v>00</v>
      </c>
      <c r="F53" t="str">
        <f t="shared" si="6"/>
        <v>00</v>
      </c>
      <c r="G53" t="str">
        <f t="shared" si="6"/>
        <v>00</v>
      </c>
      <c r="H53" t="str">
        <f t="shared" si="6"/>
        <v>00</v>
      </c>
      <c r="I53" t="str">
        <f t="shared" si="6"/>
        <v>00</v>
      </c>
      <c r="J53" t="str">
        <f t="shared" si="6"/>
        <v>00</v>
      </c>
      <c r="K53" t="str">
        <f t="shared" si="6"/>
        <v>00</v>
      </c>
      <c r="L53" t="str">
        <f t="shared" si="6"/>
        <v>00</v>
      </c>
      <c r="M53" t="str">
        <f t="shared" si="6"/>
        <v>00</v>
      </c>
      <c r="N53" t="str">
        <f t="shared" si="6"/>
        <v>00</v>
      </c>
      <c r="O53" t="str">
        <f t="shared" si="6"/>
        <v>00</v>
      </c>
      <c r="P53" t="str">
        <f t="shared" si="6"/>
        <v>00</v>
      </c>
      <c r="Q53" t="str">
        <f t="shared" si="6"/>
        <v>00</v>
      </c>
      <c r="R53" t="str">
        <f t="shared" si="6"/>
        <v>00</v>
      </c>
      <c r="S53" t="str">
        <f t="shared" si="6"/>
        <v>00</v>
      </c>
      <c r="T53" t="str">
        <f t="shared" si="6"/>
        <v>00</v>
      </c>
      <c r="U53" t="str">
        <f t="shared" si="6"/>
        <v>00</v>
      </c>
      <c r="V53" t="str">
        <f t="shared" si="6"/>
        <v>00</v>
      </c>
      <c r="W53" t="str">
        <f t="shared" si="6"/>
        <v>00</v>
      </c>
      <c r="X53" t="str">
        <f t="shared" si="6"/>
        <v>00</v>
      </c>
      <c r="Y53" t="str">
        <f t="shared" si="6"/>
        <v>00</v>
      </c>
      <c r="Z53" t="str">
        <f t="shared" si="6"/>
        <v>00</v>
      </c>
      <c r="AA53" t="str">
        <f t="shared" si="6"/>
        <v>00</v>
      </c>
      <c r="AB53" t="str">
        <f t="shared" si="6"/>
        <v>00</v>
      </c>
      <c r="AC53" t="str">
        <f t="shared" si="6"/>
        <v>00</v>
      </c>
      <c r="AD53" t="str">
        <f t="shared" si="6"/>
        <v>00</v>
      </c>
      <c r="AE53" t="str">
        <f t="shared" si="6"/>
        <v>00</v>
      </c>
      <c r="AF53" t="str">
        <f t="shared" si="6"/>
        <v>00</v>
      </c>
      <c r="AG53" t="str">
        <f t="shared" si="6"/>
        <v>00</v>
      </c>
      <c r="AH53" t="str">
        <f t="shared" si="6"/>
        <v>01</v>
      </c>
      <c r="AI53" t="str">
        <f t="shared" si="6"/>
        <v>07</v>
      </c>
      <c r="AJ53" t="str">
        <f t="shared" si="6"/>
        <v>1F</v>
      </c>
      <c r="AK53" t="str">
        <f t="shared" si="6"/>
        <v>FF</v>
      </c>
      <c r="AL53" t="str">
        <f t="shared" si="6"/>
        <v>FF</v>
      </c>
      <c r="AM53" t="str">
        <f t="shared" si="6"/>
        <v>FF</v>
      </c>
      <c r="AN53" t="str">
        <f t="shared" si="6"/>
        <v>FF</v>
      </c>
      <c r="AO53" t="str">
        <f t="shared" si="6"/>
        <v>FF</v>
      </c>
      <c r="AP53" t="str">
        <f t="shared" si="6"/>
        <v>FF</v>
      </c>
      <c r="AQ53" t="str">
        <f t="shared" si="6"/>
        <v>FF</v>
      </c>
      <c r="AR53" t="str">
        <f t="shared" si="6"/>
        <v>FF</v>
      </c>
      <c r="AS53" t="str">
        <f t="shared" si="6"/>
        <v>FF</v>
      </c>
      <c r="AT53" t="str">
        <f t="shared" si="6"/>
        <v>FF</v>
      </c>
      <c r="AU53" t="str">
        <f t="shared" si="6"/>
        <v>1F</v>
      </c>
      <c r="AV53" t="str">
        <f t="shared" si="6"/>
        <v>07</v>
      </c>
      <c r="AW53" t="str">
        <f t="shared" si="6"/>
        <v>03</v>
      </c>
      <c r="AX53" t="str">
        <f t="shared" si="6"/>
        <v>00</v>
      </c>
      <c r="AY53" t="str">
        <f t="shared" si="6"/>
        <v>00</v>
      </c>
      <c r="AZ53" t="str">
        <f t="shared" si="6"/>
        <v>00</v>
      </c>
      <c r="BA53" t="str">
        <f t="shared" si="6"/>
        <v>00</v>
      </c>
      <c r="BB53" t="str">
        <f t="shared" si="6"/>
        <v>00</v>
      </c>
      <c r="BC53" t="str">
        <f t="shared" si="6"/>
        <v>00</v>
      </c>
      <c r="BD53" t="str">
        <f t="shared" si="6"/>
        <v>00</v>
      </c>
      <c r="BE53" t="str">
        <f t="shared" si="6"/>
        <v>00</v>
      </c>
      <c r="BF53" t="str">
        <f t="shared" si="6"/>
        <v>00</v>
      </c>
      <c r="BG53" t="str">
        <f t="shared" si="6"/>
        <v>00</v>
      </c>
      <c r="BH53" t="str">
        <f t="shared" si="6"/>
        <v>00</v>
      </c>
      <c r="BI53" t="str">
        <f t="shared" si="6"/>
        <v>00</v>
      </c>
      <c r="BJ53" t="str">
        <f t="shared" si="6"/>
        <v>00</v>
      </c>
      <c r="BK53" t="str">
        <f t="shared" si="6"/>
        <v>00</v>
      </c>
      <c r="BL53" t="str">
        <f t="shared" si="6"/>
        <v>00</v>
      </c>
      <c r="BM53" t="str">
        <f t="shared" si="6"/>
        <v>00</v>
      </c>
      <c r="BN53" t="str">
        <f t="shared" ref="BN53:CF53" si="7">DEC2HEX(128*(BN32&gt;0)+64*(BN31&gt;0)+32*(BN30&gt;0)+16*(BN29&gt;0)+8*(BN28&gt;0)+4*(BN27&gt;0)+2*(BN26&gt;0)+1*(BN25&gt;0),2)</f>
        <v>00</v>
      </c>
      <c r="BO53" t="str">
        <f t="shared" si="7"/>
        <v>00</v>
      </c>
      <c r="BP53" t="str">
        <f t="shared" si="7"/>
        <v>00</v>
      </c>
      <c r="BQ53" t="str">
        <f t="shared" si="7"/>
        <v>00</v>
      </c>
      <c r="BR53" t="str">
        <f t="shared" si="7"/>
        <v>00</v>
      </c>
      <c r="BS53" t="str">
        <f t="shared" si="7"/>
        <v>00</v>
      </c>
      <c r="BT53" t="str">
        <f t="shared" si="7"/>
        <v>00</v>
      </c>
      <c r="BU53" t="str">
        <f t="shared" si="7"/>
        <v>00</v>
      </c>
      <c r="BV53" t="str">
        <f t="shared" si="7"/>
        <v>00</v>
      </c>
      <c r="BW53" t="str">
        <f t="shared" si="7"/>
        <v>00</v>
      </c>
      <c r="BX53" t="str">
        <f t="shared" si="7"/>
        <v>00</v>
      </c>
      <c r="BY53" t="str">
        <f t="shared" si="7"/>
        <v>00</v>
      </c>
      <c r="BZ53" t="str">
        <f t="shared" si="7"/>
        <v>00</v>
      </c>
      <c r="CA53" t="str">
        <f t="shared" si="7"/>
        <v>00</v>
      </c>
      <c r="CB53" t="str">
        <f t="shared" si="7"/>
        <v>00</v>
      </c>
      <c r="CC53" t="str">
        <f t="shared" si="7"/>
        <v>00</v>
      </c>
      <c r="CD53" t="str">
        <f t="shared" si="7"/>
        <v>00</v>
      </c>
      <c r="CE53" t="str">
        <f t="shared" si="7"/>
        <v>00</v>
      </c>
      <c r="CF53" t="str">
        <f t="shared" si="7"/>
        <v>00</v>
      </c>
    </row>
    <row r="54" spans="1:84" x14ac:dyDescent="0.25">
      <c r="A54" t="str">
        <f>DEC2HEX(128*(A40&gt;0)+64*(A39&gt;0)+32*(A38&gt;0)+16*(A37&gt;0)+8*(A36&gt;0)+4*(A35&gt;0)+2*(A34&gt;0)+1*(A33&gt;0),2)</f>
        <v>00</v>
      </c>
      <c r="B54" t="str">
        <f t="shared" ref="B54:BM54" si="8">DEC2HEX(128*(B40&gt;0)+64*(B39&gt;0)+32*(B38&gt;0)+16*(B37&gt;0)+8*(B36&gt;0)+4*(B35&gt;0)+2*(B34&gt;0)+1*(B33&gt;0),2)</f>
        <v>00</v>
      </c>
      <c r="C54" t="str">
        <f t="shared" si="8"/>
        <v>00</v>
      </c>
      <c r="D54" t="str">
        <f t="shared" si="8"/>
        <v>00</v>
      </c>
      <c r="E54" t="str">
        <f t="shared" si="8"/>
        <v>00</v>
      </c>
      <c r="F54" t="str">
        <f t="shared" si="8"/>
        <v>00</v>
      </c>
      <c r="G54" t="str">
        <f t="shared" si="8"/>
        <v>00</v>
      </c>
      <c r="H54" t="str">
        <f t="shared" si="8"/>
        <v>00</v>
      </c>
      <c r="I54" t="str">
        <f t="shared" si="8"/>
        <v>00</v>
      </c>
      <c r="J54" t="str">
        <f t="shared" si="8"/>
        <v>00</v>
      </c>
      <c r="K54" t="str">
        <f t="shared" si="8"/>
        <v>00</v>
      </c>
      <c r="L54" t="str">
        <f t="shared" si="8"/>
        <v>00</v>
      </c>
      <c r="M54" t="str">
        <f t="shared" si="8"/>
        <v>00</v>
      </c>
      <c r="N54" t="str">
        <f t="shared" si="8"/>
        <v>00</v>
      </c>
      <c r="O54" t="str">
        <f t="shared" si="8"/>
        <v>00</v>
      </c>
      <c r="P54" t="str">
        <f t="shared" si="8"/>
        <v>00</v>
      </c>
      <c r="Q54" t="str">
        <f t="shared" si="8"/>
        <v>00</v>
      </c>
      <c r="R54" t="str">
        <f t="shared" si="8"/>
        <v>00</v>
      </c>
      <c r="S54" t="str">
        <f t="shared" si="8"/>
        <v>00</v>
      </c>
      <c r="T54" t="str">
        <f t="shared" si="8"/>
        <v>00</v>
      </c>
      <c r="U54" t="str">
        <f t="shared" si="8"/>
        <v>00</v>
      </c>
      <c r="V54" t="str">
        <f t="shared" si="8"/>
        <v>00</v>
      </c>
      <c r="W54" t="str">
        <f t="shared" si="8"/>
        <v>00</v>
      </c>
      <c r="X54" t="str">
        <f t="shared" si="8"/>
        <v>00</v>
      </c>
      <c r="Y54" t="str">
        <f t="shared" si="8"/>
        <v>00</v>
      </c>
      <c r="Z54" t="str">
        <f t="shared" si="8"/>
        <v>00</v>
      </c>
      <c r="AA54" t="str">
        <f t="shared" si="8"/>
        <v>00</v>
      </c>
      <c r="AB54" t="str">
        <f t="shared" si="8"/>
        <v>00</v>
      </c>
      <c r="AC54" t="str">
        <f t="shared" si="8"/>
        <v>00</v>
      </c>
      <c r="AD54" t="str">
        <f t="shared" si="8"/>
        <v>00</v>
      </c>
      <c r="AE54" t="str">
        <f t="shared" si="8"/>
        <v>00</v>
      </c>
      <c r="AF54" t="str">
        <f t="shared" si="8"/>
        <v>00</v>
      </c>
      <c r="AG54" t="str">
        <f t="shared" si="8"/>
        <v>00</v>
      </c>
      <c r="AH54" t="str">
        <f t="shared" si="8"/>
        <v>00</v>
      </c>
      <c r="AI54" t="str">
        <f t="shared" si="8"/>
        <v>00</v>
      </c>
      <c r="AJ54" t="str">
        <f t="shared" si="8"/>
        <v>3C</v>
      </c>
      <c r="AK54" t="str">
        <f t="shared" si="8"/>
        <v>7F</v>
      </c>
      <c r="AL54" t="str">
        <f t="shared" si="8"/>
        <v>7F</v>
      </c>
      <c r="AM54" t="str">
        <f t="shared" si="8"/>
        <v>EF</v>
      </c>
      <c r="AN54" t="str">
        <f t="shared" si="8"/>
        <v>DF</v>
      </c>
      <c r="AO54" t="str">
        <f t="shared" si="8"/>
        <v>FF</v>
      </c>
      <c r="AP54" t="str">
        <f t="shared" si="8"/>
        <v>FF</v>
      </c>
      <c r="AQ54" t="str">
        <f t="shared" si="8"/>
        <v>DF</v>
      </c>
      <c r="AR54" t="str">
        <f t="shared" si="8"/>
        <v>EF</v>
      </c>
      <c r="AS54" t="str">
        <f t="shared" si="8"/>
        <v>7F</v>
      </c>
      <c r="AT54" t="str">
        <f t="shared" si="8"/>
        <v>3F</v>
      </c>
      <c r="AU54" t="str">
        <f t="shared" si="8"/>
        <v>38</v>
      </c>
      <c r="AV54" t="str">
        <f t="shared" si="8"/>
        <v>00</v>
      </c>
      <c r="AW54" t="str">
        <f t="shared" si="8"/>
        <v>00</v>
      </c>
      <c r="AX54" t="str">
        <f t="shared" si="8"/>
        <v>00</v>
      </c>
      <c r="AY54" t="str">
        <f t="shared" si="8"/>
        <v>00</v>
      </c>
      <c r="AZ54" t="str">
        <f t="shared" si="8"/>
        <v>00</v>
      </c>
      <c r="BA54" t="str">
        <f t="shared" si="8"/>
        <v>00</v>
      </c>
      <c r="BB54" t="str">
        <f t="shared" si="8"/>
        <v>00</v>
      </c>
      <c r="BC54" t="str">
        <f t="shared" si="8"/>
        <v>00</v>
      </c>
      <c r="BD54" t="str">
        <f t="shared" si="8"/>
        <v>00</v>
      </c>
      <c r="BE54" t="str">
        <f t="shared" si="8"/>
        <v>00</v>
      </c>
      <c r="BF54" t="str">
        <f t="shared" si="8"/>
        <v>00</v>
      </c>
      <c r="BG54" t="str">
        <f t="shared" si="8"/>
        <v>00</v>
      </c>
      <c r="BH54" t="str">
        <f t="shared" si="8"/>
        <v>00</v>
      </c>
      <c r="BI54" t="str">
        <f t="shared" si="8"/>
        <v>00</v>
      </c>
      <c r="BJ54" t="str">
        <f t="shared" si="8"/>
        <v>00</v>
      </c>
      <c r="BK54" t="str">
        <f t="shared" si="8"/>
        <v>00</v>
      </c>
      <c r="BL54" t="str">
        <f t="shared" si="8"/>
        <v>00</v>
      </c>
      <c r="BM54" t="str">
        <f t="shared" si="8"/>
        <v>00</v>
      </c>
      <c r="BN54" t="str">
        <f t="shared" ref="BN54:CF54" si="9">DEC2HEX(128*(BN40&gt;0)+64*(BN39&gt;0)+32*(BN38&gt;0)+16*(BN37&gt;0)+8*(BN36&gt;0)+4*(BN35&gt;0)+2*(BN34&gt;0)+1*(BN33&gt;0),2)</f>
        <v>00</v>
      </c>
      <c r="BO54" t="str">
        <f t="shared" si="9"/>
        <v>00</v>
      </c>
      <c r="BP54" t="str">
        <f t="shared" si="9"/>
        <v>00</v>
      </c>
      <c r="BQ54" t="str">
        <f t="shared" si="9"/>
        <v>00</v>
      </c>
      <c r="BR54" t="str">
        <f t="shared" si="9"/>
        <v>00</v>
      </c>
      <c r="BS54" t="str">
        <f t="shared" si="9"/>
        <v>00</v>
      </c>
      <c r="BT54" t="str">
        <f t="shared" si="9"/>
        <v>00</v>
      </c>
      <c r="BU54" t="str">
        <f t="shared" si="9"/>
        <v>00</v>
      </c>
      <c r="BV54" t="str">
        <f t="shared" si="9"/>
        <v>00</v>
      </c>
      <c r="BW54" t="str">
        <f t="shared" si="9"/>
        <v>00</v>
      </c>
      <c r="BX54" t="str">
        <f t="shared" si="9"/>
        <v>00</v>
      </c>
      <c r="BY54" t="str">
        <f t="shared" si="9"/>
        <v>00</v>
      </c>
      <c r="BZ54" t="str">
        <f t="shared" si="9"/>
        <v>00</v>
      </c>
      <c r="CA54" t="str">
        <f t="shared" si="9"/>
        <v>00</v>
      </c>
      <c r="CB54" t="str">
        <f t="shared" si="9"/>
        <v>00</v>
      </c>
      <c r="CC54" t="str">
        <f t="shared" si="9"/>
        <v>00</v>
      </c>
      <c r="CD54" t="str">
        <f t="shared" si="9"/>
        <v>00</v>
      </c>
      <c r="CE54" t="str">
        <f t="shared" si="9"/>
        <v>00</v>
      </c>
      <c r="CF54" t="str">
        <f t="shared" si="9"/>
        <v>00</v>
      </c>
    </row>
    <row r="55" spans="1:84" x14ac:dyDescent="0.25">
      <c r="A55" t="str">
        <f>DEC2HEX(128*(A48&gt;0)+64*(A47&gt;0)+32*(A46&gt;0)+16*(A45&gt;0)+8*(A44&gt;0)+4*(A43&gt;0)+2*(A42&gt;0)+1*(A41&gt;0),2)</f>
        <v>00</v>
      </c>
      <c r="B55" t="str">
        <f t="shared" ref="B55:BM55" si="10">DEC2HEX(128*(B48&gt;0)+64*(B47&gt;0)+32*(B46&gt;0)+16*(B45&gt;0)+8*(B44&gt;0)+4*(B43&gt;0)+2*(B42&gt;0)+1*(B41&gt;0),2)</f>
        <v>00</v>
      </c>
      <c r="C55" t="str">
        <f t="shared" si="10"/>
        <v>00</v>
      </c>
      <c r="D55" t="str">
        <f t="shared" si="10"/>
        <v>00</v>
      </c>
      <c r="E55" t="str">
        <f t="shared" si="10"/>
        <v>00</v>
      </c>
      <c r="F55" t="str">
        <f t="shared" si="10"/>
        <v>00</v>
      </c>
      <c r="G55" t="str">
        <f t="shared" si="10"/>
        <v>00</v>
      </c>
      <c r="H55" t="str">
        <f t="shared" si="10"/>
        <v>00</v>
      </c>
      <c r="I55" t="str">
        <f t="shared" si="10"/>
        <v>00</v>
      </c>
      <c r="J55" t="str">
        <f t="shared" si="10"/>
        <v>00</v>
      </c>
      <c r="K55" t="str">
        <f t="shared" si="10"/>
        <v>00</v>
      </c>
      <c r="L55" t="str">
        <f t="shared" si="10"/>
        <v>00</v>
      </c>
      <c r="M55" t="str">
        <f t="shared" si="10"/>
        <v>00</v>
      </c>
      <c r="N55" t="str">
        <f t="shared" si="10"/>
        <v>00</v>
      </c>
      <c r="O55" t="str">
        <f t="shared" si="10"/>
        <v>00</v>
      </c>
      <c r="P55" t="str">
        <f t="shared" si="10"/>
        <v>00</v>
      </c>
      <c r="Q55" t="str">
        <f t="shared" si="10"/>
        <v>00</v>
      </c>
      <c r="R55" t="str">
        <f t="shared" si="10"/>
        <v>00</v>
      </c>
      <c r="S55" t="str">
        <f t="shared" si="10"/>
        <v>00</v>
      </c>
      <c r="T55" t="str">
        <f t="shared" si="10"/>
        <v>00</v>
      </c>
      <c r="U55" t="str">
        <f t="shared" si="10"/>
        <v>00</v>
      </c>
      <c r="V55" t="str">
        <f t="shared" si="10"/>
        <v>00</v>
      </c>
      <c r="W55" t="str">
        <f t="shared" si="10"/>
        <v>00</v>
      </c>
      <c r="X55" t="str">
        <f t="shared" si="10"/>
        <v>00</v>
      </c>
      <c r="Y55" t="str">
        <f t="shared" si="10"/>
        <v>00</v>
      </c>
      <c r="Z55" t="str">
        <f t="shared" si="10"/>
        <v>00</v>
      </c>
      <c r="AA55" t="str">
        <f t="shared" si="10"/>
        <v>00</v>
      </c>
      <c r="AB55" t="str">
        <f t="shared" si="10"/>
        <v>00</v>
      </c>
      <c r="AC55" t="str">
        <f t="shared" si="10"/>
        <v>00</v>
      </c>
      <c r="AD55" t="str">
        <f t="shared" si="10"/>
        <v>00</v>
      </c>
      <c r="AE55" t="str">
        <f t="shared" si="10"/>
        <v>00</v>
      </c>
      <c r="AF55" t="str">
        <f t="shared" si="10"/>
        <v>00</v>
      </c>
      <c r="AG55" t="str">
        <f t="shared" si="10"/>
        <v>00</v>
      </c>
      <c r="AH55" t="str">
        <f t="shared" si="10"/>
        <v>00</v>
      </c>
      <c r="AI55" t="str">
        <f t="shared" si="10"/>
        <v>00</v>
      </c>
      <c r="AJ55" t="str">
        <f t="shared" si="10"/>
        <v>00</v>
      </c>
      <c r="AK55" t="str">
        <f t="shared" si="10"/>
        <v>00</v>
      </c>
      <c r="AL55" t="str">
        <f t="shared" si="10"/>
        <v>00</v>
      </c>
      <c r="AM55" t="str">
        <f t="shared" si="10"/>
        <v>00</v>
      </c>
      <c r="AN55" t="str">
        <f t="shared" si="10"/>
        <v>00</v>
      </c>
      <c r="AO55" t="str">
        <f t="shared" si="10"/>
        <v>00</v>
      </c>
      <c r="AP55" t="str">
        <f t="shared" si="10"/>
        <v>00</v>
      </c>
      <c r="AQ55" t="str">
        <f t="shared" si="10"/>
        <v>00</v>
      </c>
      <c r="AR55" t="str">
        <f t="shared" si="10"/>
        <v>00</v>
      </c>
      <c r="AS55" t="str">
        <f t="shared" si="10"/>
        <v>00</v>
      </c>
      <c r="AT55" t="str">
        <f t="shared" si="10"/>
        <v>00</v>
      </c>
      <c r="AU55" t="str">
        <f t="shared" si="10"/>
        <v>00</v>
      </c>
      <c r="AV55" t="str">
        <f t="shared" si="10"/>
        <v>00</v>
      </c>
      <c r="AW55" t="str">
        <f t="shared" si="10"/>
        <v>00</v>
      </c>
      <c r="AX55" t="str">
        <f t="shared" si="10"/>
        <v>00</v>
      </c>
      <c r="AY55" t="str">
        <f t="shared" si="10"/>
        <v>00</v>
      </c>
      <c r="AZ55" t="str">
        <f t="shared" si="10"/>
        <v>00</v>
      </c>
      <c r="BA55" t="str">
        <f t="shared" si="10"/>
        <v>00</v>
      </c>
      <c r="BB55" t="str">
        <f t="shared" si="10"/>
        <v>00</v>
      </c>
      <c r="BC55" t="str">
        <f t="shared" si="10"/>
        <v>00</v>
      </c>
      <c r="BD55" t="str">
        <f t="shared" si="10"/>
        <v>00</v>
      </c>
      <c r="BE55" t="str">
        <f t="shared" si="10"/>
        <v>00</v>
      </c>
      <c r="BF55" t="str">
        <f t="shared" si="10"/>
        <v>00</v>
      </c>
      <c r="BG55" t="str">
        <f t="shared" si="10"/>
        <v>00</v>
      </c>
      <c r="BH55" t="str">
        <f t="shared" si="10"/>
        <v>00</v>
      </c>
      <c r="BI55" t="str">
        <f t="shared" si="10"/>
        <v>00</v>
      </c>
      <c r="BJ55" t="str">
        <f t="shared" si="10"/>
        <v>00</v>
      </c>
      <c r="BK55" t="str">
        <f t="shared" si="10"/>
        <v>00</v>
      </c>
      <c r="BL55" t="str">
        <f t="shared" si="10"/>
        <v>00</v>
      </c>
      <c r="BM55" t="str">
        <f t="shared" si="10"/>
        <v>00</v>
      </c>
      <c r="BN55" t="str">
        <f t="shared" ref="BN55:CF55" si="11">DEC2HEX(128*(BN48&gt;0)+64*(BN47&gt;0)+32*(BN46&gt;0)+16*(BN45&gt;0)+8*(BN44&gt;0)+4*(BN43&gt;0)+2*(BN42&gt;0)+1*(BN41&gt;0),2)</f>
        <v>00</v>
      </c>
      <c r="BO55" t="str">
        <f t="shared" si="11"/>
        <v>00</v>
      </c>
      <c r="BP55" t="str">
        <f t="shared" si="11"/>
        <v>00</v>
      </c>
      <c r="BQ55" t="str">
        <f t="shared" si="11"/>
        <v>00</v>
      </c>
      <c r="BR55" t="str">
        <f t="shared" si="11"/>
        <v>00</v>
      </c>
      <c r="BS55" t="str">
        <f t="shared" si="11"/>
        <v>00</v>
      </c>
      <c r="BT55" t="str">
        <f t="shared" si="11"/>
        <v>00</v>
      </c>
      <c r="BU55" t="str">
        <f t="shared" si="11"/>
        <v>00</v>
      </c>
      <c r="BV55" t="str">
        <f t="shared" si="11"/>
        <v>00</v>
      </c>
      <c r="BW55" t="str">
        <f t="shared" si="11"/>
        <v>00</v>
      </c>
      <c r="BX55" t="str">
        <f t="shared" si="11"/>
        <v>00</v>
      </c>
      <c r="BY55" t="str">
        <f t="shared" si="11"/>
        <v>00</v>
      </c>
      <c r="BZ55" t="str">
        <f t="shared" si="11"/>
        <v>00</v>
      </c>
      <c r="CA55" t="str">
        <f t="shared" si="11"/>
        <v>00</v>
      </c>
      <c r="CB55" t="str">
        <f t="shared" si="11"/>
        <v>00</v>
      </c>
      <c r="CC55" t="str">
        <f t="shared" si="11"/>
        <v>00</v>
      </c>
      <c r="CD55" t="str">
        <f t="shared" si="11"/>
        <v>00</v>
      </c>
      <c r="CE55" t="str">
        <f t="shared" si="11"/>
        <v>00</v>
      </c>
      <c r="CF55" t="str">
        <f t="shared" si="11"/>
        <v>00</v>
      </c>
    </row>
  </sheetData>
  <conditionalFormatting sqref="A4:CF48">
    <cfRule type="notContainsBlanks" dxfId="76" priority="1" stopIfTrue="1">
      <formula>LEN(TRIM(A4))&gt;0</formula>
    </cfRule>
  </conditionalFormatting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B55"/>
  <sheetViews>
    <sheetView zoomScale="40" zoomScaleNormal="40" workbookViewId="0">
      <selection activeCell="CQ36" sqref="CQ36"/>
    </sheetView>
  </sheetViews>
  <sheetFormatPr defaultRowHeight="15" x14ac:dyDescent="0.25"/>
  <cols>
    <col min="1" max="84" width="2.85546875" customWidth="1"/>
    <col min="101" max="188" width="3.42578125" customWidth="1"/>
    <col min="257" max="340" width="2.85546875" customWidth="1"/>
    <col min="513" max="596" width="2.85546875" customWidth="1"/>
    <col min="769" max="852" width="2.85546875" customWidth="1"/>
    <col min="1025" max="1108" width="2.85546875" customWidth="1"/>
    <col min="1281" max="1364" width="2.85546875" customWidth="1"/>
    <col min="1537" max="1620" width="2.85546875" customWidth="1"/>
    <col min="1793" max="1876" width="2.85546875" customWidth="1"/>
    <col min="2049" max="2132" width="2.85546875" customWidth="1"/>
    <col min="2305" max="2388" width="2.85546875" customWidth="1"/>
    <col min="2561" max="2644" width="2.85546875" customWidth="1"/>
    <col min="2817" max="2900" width="2.85546875" customWidth="1"/>
    <col min="3073" max="3156" width="2.85546875" customWidth="1"/>
    <col min="3329" max="3412" width="2.85546875" customWidth="1"/>
    <col min="3585" max="3668" width="2.85546875" customWidth="1"/>
    <col min="3841" max="3924" width="2.85546875" customWidth="1"/>
    <col min="4097" max="4180" width="2.85546875" customWidth="1"/>
    <col min="4353" max="4436" width="2.85546875" customWidth="1"/>
    <col min="4609" max="4692" width="2.85546875" customWidth="1"/>
    <col min="4865" max="4948" width="2.85546875" customWidth="1"/>
    <col min="5121" max="5204" width="2.85546875" customWidth="1"/>
    <col min="5377" max="5460" width="2.85546875" customWidth="1"/>
    <col min="5633" max="5716" width="2.85546875" customWidth="1"/>
    <col min="5889" max="5972" width="2.85546875" customWidth="1"/>
    <col min="6145" max="6228" width="2.85546875" customWidth="1"/>
    <col min="6401" max="6484" width="2.85546875" customWidth="1"/>
    <col min="6657" max="6740" width="2.85546875" customWidth="1"/>
    <col min="6913" max="6996" width="2.85546875" customWidth="1"/>
    <col min="7169" max="7252" width="2.85546875" customWidth="1"/>
    <col min="7425" max="7508" width="2.85546875" customWidth="1"/>
    <col min="7681" max="7764" width="2.85546875" customWidth="1"/>
    <col min="7937" max="8020" width="2.85546875" customWidth="1"/>
    <col min="8193" max="8276" width="2.85546875" customWidth="1"/>
    <col min="8449" max="8532" width="2.85546875" customWidth="1"/>
    <col min="8705" max="8788" width="2.85546875" customWidth="1"/>
    <col min="8961" max="9044" width="2.85546875" customWidth="1"/>
    <col min="9217" max="9300" width="2.85546875" customWidth="1"/>
    <col min="9473" max="9556" width="2.85546875" customWidth="1"/>
    <col min="9729" max="9812" width="2.85546875" customWidth="1"/>
    <col min="9985" max="10068" width="2.85546875" customWidth="1"/>
    <col min="10241" max="10324" width="2.85546875" customWidth="1"/>
    <col min="10497" max="10580" width="2.85546875" customWidth="1"/>
    <col min="10753" max="10836" width="2.85546875" customWidth="1"/>
    <col min="11009" max="11092" width="2.85546875" customWidth="1"/>
    <col min="11265" max="11348" width="2.85546875" customWidth="1"/>
    <col min="11521" max="11604" width="2.85546875" customWidth="1"/>
    <col min="11777" max="11860" width="2.85546875" customWidth="1"/>
    <col min="12033" max="12116" width="2.85546875" customWidth="1"/>
    <col min="12289" max="12372" width="2.85546875" customWidth="1"/>
    <col min="12545" max="12628" width="2.85546875" customWidth="1"/>
    <col min="12801" max="12884" width="2.85546875" customWidth="1"/>
    <col min="13057" max="13140" width="2.85546875" customWidth="1"/>
    <col min="13313" max="13396" width="2.85546875" customWidth="1"/>
    <col min="13569" max="13652" width="2.85546875" customWidth="1"/>
    <col min="13825" max="13908" width="2.85546875" customWidth="1"/>
    <col min="14081" max="14164" width="2.85546875" customWidth="1"/>
    <col min="14337" max="14420" width="2.85546875" customWidth="1"/>
    <col min="14593" max="14676" width="2.85546875" customWidth="1"/>
    <col min="14849" max="14932" width="2.85546875" customWidth="1"/>
    <col min="15105" max="15188" width="2.85546875" customWidth="1"/>
    <col min="15361" max="15444" width="2.85546875" customWidth="1"/>
    <col min="15617" max="15700" width="2.85546875" customWidth="1"/>
    <col min="15873" max="15956" width="2.85546875" customWidth="1"/>
    <col min="16129" max="16212" width="2.85546875" customWidth="1"/>
  </cols>
  <sheetData>
    <row r="1" spans="1:184" ht="16.5" customHeight="1" x14ac:dyDescent="0.25">
      <c r="A1" s="6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8"/>
      <c r="CH1" s="9" t="s">
        <v>208</v>
      </c>
      <c r="CW1" s="6"/>
      <c r="CX1" s="7"/>
      <c r="CY1" s="7"/>
      <c r="CZ1" s="7"/>
      <c r="DA1" s="7"/>
      <c r="DB1" s="7"/>
      <c r="DC1" s="7"/>
      <c r="DD1" s="7"/>
      <c r="DE1" s="7"/>
      <c r="DF1" s="7"/>
      <c r="DG1" s="7"/>
      <c r="DH1" s="7"/>
      <c r="DI1" s="7"/>
      <c r="DJ1" s="7"/>
      <c r="DK1" s="7"/>
      <c r="DL1" s="7"/>
      <c r="DM1" s="7"/>
      <c r="DN1" s="7"/>
      <c r="DO1" s="7"/>
      <c r="DP1" s="7"/>
      <c r="DQ1" s="7"/>
      <c r="DR1" s="7"/>
      <c r="DS1" s="7"/>
      <c r="DT1" s="7"/>
      <c r="DU1" s="7"/>
      <c r="DV1" s="7"/>
      <c r="DW1" s="7"/>
      <c r="DX1" s="7"/>
      <c r="DY1" s="7"/>
      <c r="DZ1" s="7"/>
      <c r="EA1" s="7"/>
      <c r="EB1" s="7"/>
      <c r="EC1" s="7"/>
      <c r="ED1" s="7"/>
      <c r="EE1" s="7"/>
      <c r="EF1" s="7"/>
      <c r="EG1" s="7"/>
      <c r="EH1" s="7"/>
      <c r="EI1" s="7"/>
      <c r="EJ1" s="7"/>
      <c r="EK1" s="7"/>
      <c r="EL1" s="7"/>
      <c r="EM1" s="7"/>
      <c r="EN1" s="7"/>
      <c r="EO1" s="7"/>
      <c r="EP1" s="7"/>
      <c r="EQ1" s="7"/>
      <c r="ER1" s="7"/>
      <c r="ES1" s="7"/>
      <c r="ET1" s="7"/>
      <c r="EU1" s="7"/>
      <c r="EV1" s="7"/>
      <c r="EW1" s="7"/>
      <c r="EX1" s="7"/>
      <c r="EY1" s="7"/>
      <c r="EZ1" s="7"/>
      <c r="FA1" s="7"/>
      <c r="FB1" s="7"/>
      <c r="FC1" s="7"/>
      <c r="FD1" s="7"/>
      <c r="FE1" s="7"/>
      <c r="FF1" s="7"/>
      <c r="FG1" s="7"/>
      <c r="FH1" s="7"/>
      <c r="FI1" s="7"/>
      <c r="FJ1" s="7"/>
      <c r="FK1" s="7"/>
      <c r="FL1" s="7"/>
      <c r="FM1" s="7"/>
      <c r="FN1" s="7"/>
      <c r="FO1" s="7"/>
      <c r="FP1" s="7"/>
      <c r="FQ1" s="7"/>
      <c r="FR1" s="7"/>
      <c r="FS1" s="7"/>
      <c r="FT1" s="7"/>
      <c r="FU1" s="7"/>
      <c r="FV1" s="7"/>
      <c r="FW1" s="7"/>
      <c r="FX1" s="7"/>
      <c r="FY1" s="7"/>
      <c r="FZ1" s="7"/>
      <c r="GA1" s="7"/>
      <c r="GB1" s="8"/>
    </row>
    <row r="2" spans="1:184" ht="16.5" customHeight="1" x14ac:dyDescent="0.3">
      <c r="A2" s="10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  <c r="BS2" s="11"/>
      <c r="BT2" s="11"/>
      <c r="BU2" s="11"/>
      <c r="BV2" s="11"/>
      <c r="BW2" s="11"/>
      <c r="BX2" s="11"/>
      <c r="BY2" s="11"/>
      <c r="BZ2" s="11"/>
      <c r="CA2" s="11"/>
      <c r="CB2" s="11"/>
      <c r="CC2" s="11"/>
      <c r="CD2" s="11"/>
      <c r="CE2" s="11"/>
      <c r="CF2" s="12"/>
      <c r="CH2" s="13" t="str">
        <f>CONCATENATE("const unsigned char ",CH1,"[] = {")</f>
        <v>const unsigned char res_welcome_img[] = {</v>
      </c>
      <c r="CW2" s="10"/>
      <c r="CX2" s="11"/>
      <c r="CY2" s="11"/>
      <c r="CZ2" s="11"/>
      <c r="DA2" s="11"/>
      <c r="DB2" s="11"/>
      <c r="DC2" s="11"/>
      <c r="DD2" s="11"/>
      <c r="DE2" s="11"/>
      <c r="DF2" s="11"/>
      <c r="DG2" s="11"/>
      <c r="DH2" s="11"/>
      <c r="DI2" s="11"/>
      <c r="DJ2" s="11"/>
      <c r="DK2" s="11"/>
      <c r="DL2" s="11"/>
      <c r="DM2" s="11"/>
      <c r="DN2" s="11"/>
      <c r="DO2" s="11"/>
      <c r="DP2" s="11"/>
      <c r="DQ2" s="11"/>
      <c r="DR2" s="11"/>
      <c r="DS2" s="11"/>
      <c r="DT2" s="11"/>
      <c r="DU2" s="11"/>
      <c r="DV2" s="11"/>
      <c r="DW2" s="11"/>
      <c r="DX2" s="11"/>
      <c r="DY2" s="11"/>
      <c r="DZ2" s="11"/>
      <c r="EA2" s="11"/>
      <c r="EB2" s="11"/>
      <c r="EC2" s="11"/>
      <c r="ED2" s="11"/>
      <c r="EE2" s="11"/>
      <c r="EF2" s="11"/>
      <c r="EG2" s="11"/>
      <c r="EH2" s="11"/>
      <c r="EI2" s="11"/>
      <c r="EJ2" s="11"/>
      <c r="EK2" s="11"/>
      <c r="EL2" s="11"/>
      <c r="EM2" s="11"/>
      <c r="EN2" s="11"/>
      <c r="EO2" s="11"/>
      <c r="EP2" s="11"/>
      <c r="EQ2" s="11"/>
      <c r="ER2" s="11"/>
      <c r="ES2" s="11"/>
      <c r="ET2" s="11"/>
      <c r="EU2" s="11"/>
      <c r="EV2" s="11"/>
      <c r="EW2" s="11"/>
      <c r="EX2" s="11"/>
      <c r="EY2" s="11"/>
      <c r="EZ2" s="11"/>
      <c r="FA2" s="11"/>
      <c r="FB2" s="11"/>
      <c r="FC2" s="11"/>
      <c r="FD2" s="11"/>
      <c r="FE2" s="11"/>
      <c r="FF2" s="11"/>
      <c r="FG2" s="11"/>
      <c r="FH2" s="11"/>
      <c r="FI2" s="11"/>
      <c r="FJ2" s="11"/>
      <c r="FK2" s="11"/>
      <c r="FL2" s="11"/>
      <c r="FM2" s="11"/>
      <c r="FN2" s="11"/>
      <c r="FO2" s="11"/>
      <c r="FP2" s="11"/>
      <c r="FQ2" s="11"/>
      <c r="FR2" s="11"/>
      <c r="FS2" s="11"/>
      <c r="FT2" s="11"/>
      <c r="FU2" s="11"/>
      <c r="FV2" s="11"/>
      <c r="FW2" s="11"/>
      <c r="FX2" s="11"/>
      <c r="FY2" s="11"/>
      <c r="FZ2" s="11"/>
      <c r="GA2" s="11"/>
      <c r="GB2" s="12"/>
    </row>
    <row r="3" spans="1:184" ht="16.5" customHeight="1" x14ac:dyDescent="0.3">
      <c r="A3" s="10"/>
      <c r="B3" s="11"/>
      <c r="C3" s="11"/>
      <c r="D3" s="11"/>
      <c r="E3" s="11">
        <v>1</v>
      </c>
      <c r="F3" s="11">
        <v>1</v>
      </c>
      <c r="G3" s="11">
        <v>1</v>
      </c>
      <c r="H3" s="11">
        <v>1</v>
      </c>
      <c r="I3" s="11"/>
      <c r="J3" s="11"/>
      <c r="K3" s="11"/>
      <c r="L3" s="11">
        <v>1</v>
      </c>
      <c r="M3" s="11">
        <v>1</v>
      </c>
      <c r="N3" s="11">
        <v>1</v>
      </c>
      <c r="O3" s="11">
        <v>1</v>
      </c>
      <c r="P3" s="11"/>
      <c r="Q3" s="11"/>
      <c r="R3" s="11"/>
      <c r="S3" s="11"/>
      <c r="T3" s="11">
        <v>1</v>
      </c>
      <c r="U3" s="11">
        <v>1</v>
      </c>
      <c r="V3" s="11">
        <v>1</v>
      </c>
      <c r="W3" s="11"/>
      <c r="X3" s="11"/>
      <c r="Y3" s="11"/>
      <c r="Z3" s="11">
        <v>1</v>
      </c>
      <c r="AA3" s="11"/>
      <c r="AB3" s="11"/>
      <c r="AC3" s="11">
        <v>1</v>
      </c>
      <c r="AD3" s="11">
        <v>1</v>
      </c>
      <c r="AE3" s="11">
        <v>1</v>
      </c>
      <c r="AF3" s="11">
        <v>1</v>
      </c>
      <c r="AG3" s="11"/>
      <c r="AH3" s="11"/>
      <c r="AI3" s="11"/>
      <c r="AJ3" s="11">
        <v>1</v>
      </c>
      <c r="AK3" s="11">
        <v>1</v>
      </c>
      <c r="AL3" s="11">
        <v>1</v>
      </c>
      <c r="AM3" s="11">
        <v>1</v>
      </c>
      <c r="AN3" s="11"/>
      <c r="AO3" s="11"/>
      <c r="AP3" s="11"/>
      <c r="AQ3" s="11"/>
      <c r="AR3" s="11">
        <v>1</v>
      </c>
      <c r="AS3" s="11">
        <v>1</v>
      </c>
      <c r="AT3" s="11">
        <v>1</v>
      </c>
      <c r="AU3" s="11"/>
      <c r="AV3" s="11"/>
      <c r="AW3" s="11"/>
      <c r="AX3" s="11">
        <v>1</v>
      </c>
      <c r="AY3" s="11">
        <v>1</v>
      </c>
      <c r="AZ3" s="11">
        <v>1</v>
      </c>
      <c r="BA3" s="11">
        <v>1</v>
      </c>
      <c r="BB3" s="11">
        <v>1</v>
      </c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1"/>
      <c r="BU3" s="11"/>
      <c r="BV3" s="11"/>
      <c r="BW3" s="11"/>
      <c r="BX3" s="11"/>
      <c r="BY3" s="11"/>
      <c r="BZ3" s="11"/>
      <c r="CA3" s="11"/>
      <c r="CB3" s="11"/>
      <c r="CC3" s="11"/>
      <c r="CD3" s="11"/>
      <c r="CE3" s="11"/>
      <c r="CF3" s="12"/>
      <c r="CH3" s="13" t="str">
        <f>CONCATENATE("  0x",A50,", 0x",B50,", 0x",C50,", 0x",D50,", 0x",E50,", 0x",F50,", 0x",G50,", 0x",H50,", 0x",I50,", 0x",J50,", 0x",K50,", 0x",L50,", 0x",M50,", 0x",N50,",")</f>
        <v xml:space="preserve">  0x00, 0x00, 0x00, 0x00, 0xFC, 0x04, 0x04, 0x04, 0xF8, 0x00, 0x00, 0xFC, 0x44, 0xA4,</v>
      </c>
      <c r="CW3" s="10"/>
      <c r="CX3" s="11"/>
      <c r="CY3" s="11"/>
      <c r="CZ3" s="11"/>
      <c r="DA3" s="11"/>
      <c r="DB3" s="11"/>
      <c r="DC3" s="11"/>
      <c r="DD3" s="11"/>
      <c r="DE3" s="11"/>
      <c r="DF3" s="11"/>
      <c r="DG3" s="11"/>
      <c r="DH3" s="11"/>
      <c r="DI3" s="11"/>
      <c r="DJ3" s="11"/>
      <c r="DK3" s="11"/>
      <c r="DL3" s="11"/>
      <c r="DM3" s="11"/>
      <c r="DN3" s="11"/>
      <c r="DO3" s="11"/>
      <c r="DP3" s="11"/>
      <c r="DQ3" s="11"/>
      <c r="DR3" s="11"/>
      <c r="DS3" s="11"/>
      <c r="DT3" s="11"/>
      <c r="DU3" s="11"/>
      <c r="DV3" s="11"/>
      <c r="DW3" s="11"/>
      <c r="DX3" s="11"/>
      <c r="DY3" s="11"/>
      <c r="DZ3" s="11"/>
      <c r="EA3" s="11"/>
      <c r="EB3" s="11"/>
      <c r="EC3" s="11"/>
      <c r="ED3" s="11"/>
      <c r="EE3" s="11"/>
      <c r="EF3" s="11"/>
      <c r="EG3" s="11"/>
      <c r="EH3" s="11"/>
      <c r="EI3" s="11"/>
      <c r="EJ3" s="11"/>
      <c r="EK3" s="11"/>
      <c r="EL3" s="11"/>
      <c r="EM3" s="11"/>
      <c r="EN3" s="11"/>
      <c r="EO3" s="11"/>
      <c r="EP3" s="11"/>
      <c r="EQ3" s="11"/>
      <c r="ER3" s="11"/>
      <c r="ES3" s="11"/>
      <c r="ET3" s="11"/>
      <c r="EU3" s="11"/>
      <c r="EV3" s="11"/>
      <c r="EW3" s="11"/>
      <c r="EX3" s="11"/>
      <c r="EY3" s="11"/>
      <c r="EZ3" s="11"/>
      <c r="FA3" s="11"/>
      <c r="FB3" s="11"/>
      <c r="FC3" s="11"/>
      <c r="FD3" s="11"/>
      <c r="FE3" s="11"/>
      <c r="FF3" s="11"/>
      <c r="FG3" s="11"/>
      <c r="FH3" s="11"/>
      <c r="FI3" s="11"/>
      <c r="FJ3" s="11"/>
      <c r="FK3" s="11"/>
      <c r="FL3" s="11"/>
      <c r="FM3" s="11"/>
      <c r="FN3" s="11"/>
      <c r="FO3" s="11"/>
      <c r="FP3" s="11"/>
      <c r="FQ3" s="11"/>
      <c r="FR3" s="11"/>
      <c r="FS3" s="11"/>
      <c r="FT3" s="11"/>
      <c r="FU3" s="11"/>
      <c r="FV3" s="11"/>
      <c r="FW3" s="11"/>
      <c r="FX3" s="11"/>
      <c r="FY3" s="11"/>
      <c r="FZ3" s="11"/>
      <c r="GA3" s="11"/>
      <c r="GB3" s="12"/>
    </row>
    <row r="4" spans="1:184" ht="16.5" customHeight="1" x14ac:dyDescent="0.3">
      <c r="A4" s="10"/>
      <c r="B4" s="11"/>
      <c r="C4" s="11"/>
      <c r="D4" s="11"/>
      <c r="E4" s="11">
        <v>1</v>
      </c>
      <c r="F4" s="11"/>
      <c r="G4" s="11"/>
      <c r="H4" s="11"/>
      <c r="I4" s="11">
        <v>1</v>
      </c>
      <c r="J4" s="11"/>
      <c r="K4" s="11"/>
      <c r="L4" s="11">
        <v>1</v>
      </c>
      <c r="M4" s="11"/>
      <c r="N4" s="11"/>
      <c r="O4" s="11"/>
      <c r="P4" s="11">
        <v>1</v>
      </c>
      <c r="Q4" s="11"/>
      <c r="R4" s="11"/>
      <c r="S4" s="11">
        <v>1</v>
      </c>
      <c r="T4" s="11"/>
      <c r="U4" s="11"/>
      <c r="V4" s="11"/>
      <c r="W4" s="11">
        <v>1</v>
      </c>
      <c r="X4" s="11"/>
      <c r="Y4" s="11"/>
      <c r="Z4" s="11">
        <v>1</v>
      </c>
      <c r="AA4" s="11"/>
      <c r="AB4" s="11"/>
      <c r="AC4" s="11">
        <v>1</v>
      </c>
      <c r="AD4" s="11"/>
      <c r="AE4" s="11"/>
      <c r="AF4" s="11"/>
      <c r="AG4" s="11">
        <v>1</v>
      </c>
      <c r="AH4" s="11"/>
      <c r="AI4" s="11"/>
      <c r="AJ4" s="11">
        <v>1</v>
      </c>
      <c r="AK4" s="11"/>
      <c r="AL4" s="11"/>
      <c r="AM4" s="11"/>
      <c r="AN4" s="11">
        <v>1</v>
      </c>
      <c r="AO4" s="11"/>
      <c r="AP4" s="11"/>
      <c r="AQ4" s="11">
        <v>1</v>
      </c>
      <c r="AR4" s="11"/>
      <c r="AS4" s="11"/>
      <c r="AT4" s="11"/>
      <c r="AU4" s="11">
        <v>1</v>
      </c>
      <c r="AV4" s="11"/>
      <c r="AW4" s="11"/>
      <c r="AX4" s="11"/>
      <c r="AY4" s="11"/>
      <c r="AZ4" s="11">
        <v>1</v>
      </c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  <c r="BW4" s="11"/>
      <c r="BX4" s="11"/>
      <c r="BY4" s="11"/>
      <c r="BZ4" s="11"/>
      <c r="CA4" s="11"/>
      <c r="CB4" s="11"/>
      <c r="CC4" s="11"/>
      <c r="CD4" s="11"/>
      <c r="CE4" s="11"/>
      <c r="CF4" s="12"/>
      <c r="CH4" s="13" t="str">
        <f>CONCATENATE("  0x",O50,", 0x",P50,", 0x",Q50,", 0x",R50,", 0x",S50,", 0x",T50,", 0x",U50,", 0x",V50,", 0x",W50,", 0x",X50,", 0x",Y50,", 0x",Z50,", 0x",AA50,", 0x",AB50,",")</f>
        <v xml:space="preserve">  0x24, 0x18, 0x00, 0x00, 0xF8, 0x04, 0x04, 0x04, 0xF8, 0x00, 0x00, 0xFC, 0x00, 0x00,</v>
      </c>
      <c r="CW4" s="10"/>
      <c r="CX4" s="11"/>
      <c r="CY4" s="11"/>
      <c r="CZ4" s="11"/>
      <c r="DA4" s="11"/>
      <c r="DB4" s="11"/>
      <c r="DC4" s="11"/>
      <c r="DD4" s="11"/>
      <c r="DE4" s="11"/>
      <c r="DF4" s="11"/>
      <c r="DG4" s="11"/>
      <c r="DH4" s="11"/>
      <c r="DI4" s="11"/>
      <c r="DJ4" s="11"/>
      <c r="DK4" s="11"/>
      <c r="DL4" s="11"/>
      <c r="DM4" s="11"/>
      <c r="DN4" s="11"/>
      <c r="DO4" s="11"/>
      <c r="DP4" s="11"/>
      <c r="DQ4" s="11"/>
      <c r="DR4" s="11"/>
      <c r="DS4" s="11"/>
      <c r="DT4" s="11"/>
      <c r="DU4" s="11"/>
      <c r="DV4" s="11"/>
      <c r="DW4" s="11"/>
      <c r="DX4" s="11"/>
      <c r="DY4" s="11"/>
      <c r="DZ4" s="11"/>
      <c r="EA4" s="11"/>
      <c r="EB4" s="11"/>
      <c r="EC4" s="11"/>
      <c r="ED4" s="11"/>
      <c r="EE4" s="11"/>
      <c r="EF4" s="11"/>
      <c r="EG4" s="11"/>
      <c r="EH4" s="11"/>
      <c r="EI4" s="11"/>
      <c r="EJ4" s="11"/>
      <c r="EK4" s="11"/>
      <c r="EL4" s="11"/>
      <c r="EM4" s="11"/>
      <c r="EN4" s="11"/>
      <c r="EO4" s="11"/>
      <c r="EP4" s="11"/>
      <c r="EQ4" s="11"/>
      <c r="ER4" s="11"/>
      <c r="ES4" s="11"/>
      <c r="ET4" s="11"/>
      <c r="EU4" s="11"/>
      <c r="EV4" s="11"/>
      <c r="EW4" s="11"/>
      <c r="EX4" s="11"/>
      <c r="EY4" s="11"/>
      <c r="EZ4" s="11"/>
      <c r="FA4" s="11"/>
      <c r="FB4" s="11"/>
      <c r="FC4" s="11"/>
      <c r="FD4" s="11"/>
      <c r="FE4" s="11"/>
      <c r="FF4" s="11"/>
      <c r="FG4" s="11"/>
      <c r="FH4" s="11"/>
      <c r="FI4" s="11"/>
      <c r="FJ4" s="11"/>
      <c r="FK4" s="11"/>
      <c r="FL4" s="11"/>
      <c r="FM4" s="11"/>
      <c r="FN4" s="11"/>
      <c r="FO4" s="11"/>
      <c r="FP4" s="11"/>
      <c r="FQ4" s="11"/>
      <c r="FR4" s="11"/>
      <c r="FS4" s="11"/>
      <c r="FT4" s="11"/>
      <c r="FU4" s="11"/>
      <c r="FV4" s="11"/>
      <c r="FW4" s="11"/>
      <c r="FX4" s="11"/>
      <c r="FY4" s="11"/>
      <c r="FZ4" s="11"/>
      <c r="GA4" s="11"/>
      <c r="GB4" s="12"/>
    </row>
    <row r="5" spans="1:184" ht="16.5" customHeight="1" x14ac:dyDescent="0.3">
      <c r="A5" s="10"/>
      <c r="B5" s="11"/>
      <c r="C5" s="11"/>
      <c r="D5" s="11"/>
      <c r="E5" s="11">
        <v>1</v>
      </c>
      <c r="F5" s="11"/>
      <c r="G5" s="11"/>
      <c r="H5" s="11"/>
      <c r="I5" s="11">
        <v>1</v>
      </c>
      <c r="J5" s="11"/>
      <c r="K5" s="11"/>
      <c r="L5" s="11">
        <v>1</v>
      </c>
      <c r="M5" s="11"/>
      <c r="N5" s="11"/>
      <c r="O5" s="11"/>
      <c r="P5" s="11">
        <v>1</v>
      </c>
      <c r="Q5" s="11"/>
      <c r="R5" s="11"/>
      <c r="S5" s="11">
        <v>1</v>
      </c>
      <c r="T5" s="11"/>
      <c r="U5" s="11"/>
      <c r="V5" s="11"/>
      <c r="W5" s="11">
        <v>1</v>
      </c>
      <c r="X5" s="11"/>
      <c r="Y5" s="11"/>
      <c r="Z5" s="11">
        <v>1</v>
      </c>
      <c r="AA5" s="11"/>
      <c r="AB5" s="11"/>
      <c r="AC5" s="11">
        <v>1</v>
      </c>
      <c r="AD5" s="11"/>
      <c r="AE5" s="11"/>
      <c r="AF5" s="11"/>
      <c r="AG5" s="11">
        <v>1</v>
      </c>
      <c r="AH5" s="11"/>
      <c r="AI5" s="11"/>
      <c r="AJ5" s="11">
        <v>1</v>
      </c>
      <c r="AK5" s="11"/>
      <c r="AL5" s="11"/>
      <c r="AM5" s="11"/>
      <c r="AN5" s="11">
        <v>1</v>
      </c>
      <c r="AO5" s="11"/>
      <c r="AP5" s="11"/>
      <c r="AQ5" s="11">
        <v>1</v>
      </c>
      <c r="AR5" s="11"/>
      <c r="AS5" s="11"/>
      <c r="AT5" s="11"/>
      <c r="AU5" s="11">
        <v>1</v>
      </c>
      <c r="AV5" s="11"/>
      <c r="AW5" s="11"/>
      <c r="AX5" s="11"/>
      <c r="AY5" s="11"/>
      <c r="AZ5" s="11">
        <v>1</v>
      </c>
      <c r="BA5" s="11"/>
      <c r="BB5" s="11"/>
      <c r="BC5" s="11"/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2"/>
      <c r="CH5" s="13" t="str">
        <f>CONCATENATE("  0x",AC50,", 0x",AD50,", 0x",AE50,", 0x",AF50,", 0x",AG50,", 0x",AH50,", 0x",AI50,", 0x",AJ50,", 0x",AK50,", 0x",AL50,", 0x",AM50,", 0x",AN50,", 0x",AO50,", 0x",AP50,",")</f>
        <v xml:space="preserve">  0xFC, 0x04, 0x04, 0x04, 0xF8, 0x00, 0x00, 0xFC, 0x24, 0x24, 0x24, 0xD8, 0x00, 0x00,</v>
      </c>
      <c r="CW5" s="10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  <c r="DW5" s="11"/>
      <c r="DX5" s="11"/>
      <c r="DY5" s="11"/>
      <c r="DZ5" s="11"/>
      <c r="EA5" s="11"/>
      <c r="EB5" s="11"/>
      <c r="EC5" s="11"/>
      <c r="ED5" s="11"/>
      <c r="EE5" s="11"/>
      <c r="EF5" s="11"/>
      <c r="EG5" s="11"/>
      <c r="EH5" s="11"/>
      <c r="EI5" s="11"/>
      <c r="EJ5" s="11"/>
      <c r="EK5" s="11"/>
      <c r="EL5" s="11"/>
      <c r="EM5" s="11"/>
      <c r="EN5" s="11"/>
      <c r="EO5" s="11"/>
      <c r="EP5" s="11"/>
      <c r="EQ5" s="11"/>
      <c r="ER5" s="11"/>
      <c r="ES5" s="11"/>
      <c r="ET5" s="11"/>
      <c r="EU5" s="11"/>
      <c r="EV5" s="11"/>
      <c r="EW5" s="11"/>
      <c r="EX5" s="11"/>
      <c r="EY5" s="11"/>
      <c r="EZ5" s="11"/>
      <c r="FA5" s="11"/>
      <c r="FB5" s="11"/>
      <c r="FC5" s="11"/>
      <c r="FD5" s="11"/>
      <c r="FE5" s="11"/>
      <c r="FF5" s="11"/>
      <c r="FG5" s="11"/>
      <c r="FH5" s="11"/>
      <c r="FI5" s="11"/>
      <c r="FJ5" s="11"/>
      <c r="FK5" s="11"/>
      <c r="FL5" s="11"/>
      <c r="FM5" s="11"/>
      <c r="FN5" s="11"/>
      <c r="FO5" s="11"/>
      <c r="FP5" s="11"/>
      <c r="FQ5" s="11"/>
      <c r="FR5" s="11"/>
      <c r="FS5" s="11"/>
      <c r="FT5" s="11"/>
      <c r="FU5" s="11"/>
      <c r="FV5" s="11"/>
      <c r="FW5" s="11"/>
      <c r="FX5" s="11"/>
      <c r="FY5" s="11"/>
      <c r="FZ5" s="11"/>
      <c r="GA5" s="11"/>
      <c r="GB5" s="12"/>
    </row>
    <row r="6" spans="1:184" ht="16.5" customHeight="1" x14ac:dyDescent="0.3">
      <c r="A6" s="10"/>
      <c r="B6" s="11"/>
      <c r="C6" s="11"/>
      <c r="D6" s="11"/>
      <c r="E6" s="11">
        <v>1</v>
      </c>
      <c r="F6" s="11"/>
      <c r="G6" s="11"/>
      <c r="H6" s="11"/>
      <c r="I6" s="11">
        <v>1</v>
      </c>
      <c r="J6" s="11"/>
      <c r="K6" s="11"/>
      <c r="L6" s="11">
        <v>1</v>
      </c>
      <c r="M6" s="11"/>
      <c r="N6" s="11">
        <v>1</v>
      </c>
      <c r="O6" s="11">
        <v>1</v>
      </c>
      <c r="P6" s="11"/>
      <c r="Q6" s="11"/>
      <c r="R6" s="11"/>
      <c r="S6" s="11">
        <v>1</v>
      </c>
      <c r="T6" s="11"/>
      <c r="U6" s="11"/>
      <c r="V6" s="11"/>
      <c r="W6" s="11">
        <v>1</v>
      </c>
      <c r="X6" s="11"/>
      <c r="Y6" s="11"/>
      <c r="Z6" s="11">
        <v>1</v>
      </c>
      <c r="AA6" s="11"/>
      <c r="AB6" s="11"/>
      <c r="AC6" s="11">
        <v>1</v>
      </c>
      <c r="AD6" s="11"/>
      <c r="AE6" s="11"/>
      <c r="AF6" s="11"/>
      <c r="AG6" s="11">
        <v>1</v>
      </c>
      <c r="AH6" s="11"/>
      <c r="AI6" s="11"/>
      <c r="AJ6" s="11">
        <v>1</v>
      </c>
      <c r="AK6" s="11">
        <v>1</v>
      </c>
      <c r="AL6" s="11">
        <v>1</v>
      </c>
      <c r="AM6" s="11">
        <v>1</v>
      </c>
      <c r="AN6" s="11"/>
      <c r="AO6" s="11"/>
      <c r="AP6" s="11"/>
      <c r="AQ6" s="11">
        <v>1</v>
      </c>
      <c r="AR6" s="11"/>
      <c r="AS6" s="11"/>
      <c r="AT6" s="11"/>
      <c r="AU6" s="11">
        <v>1</v>
      </c>
      <c r="AV6" s="11"/>
      <c r="AW6" s="11"/>
      <c r="AX6" s="11"/>
      <c r="AY6" s="11"/>
      <c r="AZ6" s="11">
        <v>1</v>
      </c>
      <c r="BA6" s="11"/>
      <c r="BB6" s="11"/>
      <c r="BC6" s="11"/>
      <c r="BD6" s="11"/>
      <c r="BE6" s="11"/>
      <c r="BF6" s="11"/>
      <c r="BG6" s="11"/>
      <c r="BH6" s="11"/>
      <c r="BI6" s="11">
        <v>1</v>
      </c>
      <c r="BJ6" s="11"/>
      <c r="BK6" s="11"/>
      <c r="BL6" s="11"/>
      <c r="BM6" s="11">
        <v>1</v>
      </c>
      <c r="BN6" s="11"/>
      <c r="BO6" s="11"/>
      <c r="BP6" s="11"/>
      <c r="BQ6" s="11">
        <v>1</v>
      </c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2"/>
      <c r="CH6" s="13" t="str">
        <f>CONCATENATE("  0x",AQ50,", 0x",AR50,", 0x",AS50,", 0x",AT50,", 0x",AU50,", 0x",AV50,", 0x",AW50,", 0x",AX50,", 0x",AY50,", 0x",AZ50,", 0x",BA50,", 0x",BB50,", 0x",BC50,", 0x",BD50,",")</f>
        <v xml:space="preserve">  0xF8, 0x04, 0x04, 0x04, 0xF8, 0x00, 0x00, 0x04, 0x04, 0xFC, 0x04, 0x04, 0x00, 0x00,</v>
      </c>
      <c r="CW6" s="10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  <c r="DQ6" s="11"/>
      <c r="DR6" s="11"/>
      <c r="DS6" s="11"/>
      <c r="DT6" s="11"/>
      <c r="DU6" s="11"/>
      <c r="DV6" s="11"/>
      <c r="DW6" s="11"/>
      <c r="DX6" s="11"/>
      <c r="DY6" s="11"/>
      <c r="DZ6" s="11"/>
      <c r="EA6" s="11"/>
      <c r="EB6" s="11"/>
      <c r="EC6" s="11"/>
      <c r="ED6" s="11"/>
      <c r="EE6" s="11"/>
      <c r="EF6" s="11"/>
      <c r="EG6" s="11"/>
      <c r="EH6" s="11"/>
      <c r="EI6" s="11"/>
      <c r="EJ6" s="11"/>
      <c r="EK6" s="11"/>
      <c r="EL6" s="11"/>
      <c r="EM6" s="11"/>
      <c r="EN6" s="11"/>
      <c r="EO6" s="11"/>
      <c r="EP6" s="11"/>
      <c r="EQ6" s="11"/>
      <c r="ER6" s="11"/>
      <c r="ES6" s="11"/>
      <c r="ET6" s="11"/>
      <c r="EU6" s="11"/>
      <c r="EV6" s="11"/>
      <c r="EW6" s="11"/>
      <c r="EX6" s="11"/>
      <c r="EY6" s="11"/>
      <c r="EZ6" s="11"/>
      <c r="FA6" s="11"/>
      <c r="FB6" s="11"/>
      <c r="FC6" s="11"/>
      <c r="FD6" s="11"/>
      <c r="FE6" s="11"/>
      <c r="FF6" s="11"/>
      <c r="FG6" s="11"/>
      <c r="FH6" s="11"/>
      <c r="FI6" s="11"/>
      <c r="FJ6" s="11"/>
      <c r="FK6" s="11"/>
      <c r="FL6" s="11"/>
      <c r="FM6" s="11"/>
      <c r="FN6" s="11"/>
      <c r="FO6" s="11"/>
      <c r="FP6" s="11"/>
      <c r="FQ6" s="11"/>
      <c r="FR6" s="11"/>
      <c r="FS6" s="11"/>
      <c r="FT6" s="11"/>
      <c r="FU6" s="11"/>
      <c r="FV6" s="11"/>
      <c r="FW6" s="11"/>
      <c r="FX6" s="11"/>
      <c r="FY6" s="11"/>
      <c r="FZ6" s="11"/>
      <c r="GA6" s="11"/>
      <c r="GB6" s="12"/>
    </row>
    <row r="7" spans="1:184" ht="16.5" customHeight="1" x14ac:dyDescent="0.3">
      <c r="A7" s="10"/>
      <c r="B7" s="11"/>
      <c r="C7" s="11"/>
      <c r="D7" s="11"/>
      <c r="E7" s="11">
        <v>1</v>
      </c>
      <c r="F7" s="11"/>
      <c r="G7" s="11"/>
      <c r="H7" s="11"/>
      <c r="I7" s="11">
        <v>1</v>
      </c>
      <c r="J7" s="11"/>
      <c r="K7" s="11"/>
      <c r="L7" s="11">
        <v>1</v>
      </c>
      <c r="M7" s="11">
        <v>1</v>
      </c>
      <c r="N7" s="11"/>
      <c r="O7" s="11"/>
      <c r="P7" s="11"/>
      <c r="Q7" s="11"/>
      <c r="R7" s="11"/>
      <c r="S7" s="11">
        <v>1</v>
      </c>
      <c r="T7" s="11"/>
      <c r="U7" s="11"/>
      <c r="V7" s="11"/>
      <c r="W7" s="11">
        <v>1</v>
      </c>
      <c r="X7" s="11"/>
      <c r="Y7" s="11"/>
      <c r="Z7" s="11">
        <v>1</v>
      </c>
      <c r="AA7" s="11"/>
      <c r="AB7" s="11"/>
      <c r="AC7" s="11">
        <v>1</v>
      </c>
      <c r="AD7" s="11"/>
      <c r="AE7" s="11"/>
      <c r="AF7" s="11"/>
      <c r="AG7" s="11">
        <v>1</v>
      </c>
      <c r="AH7" s="11"/>
      <c r="AI7" s="11"/>
      <c r="AJ7" s="11">
        <v>1</v>
      </c>
      <c r="AK7" s="11"/>
      <c r="AL7" s="11"/>
      <c r="AM7" s="11"/>
      <c r="AN7" s="11">
        <v>1</v>
      </c>
      <c r="AO7" s="11"/>
      <c r="AP7" s="11"/>
      <c r="AQ7" s="11">
        <v>1</v>
      </c>
      <c r="AR7" s="11"/>
      <c r="AS7" s="11"/>
      <c r="AT7" s="11"/>
      <c r="AU7" s="11">
        <v>1</v>
      </c>
      <c r="AV7" s="11"/>
      <c r="AW7" s="11"/>
      <c r="AX7" s="11"/>
      <c r="AY7" s="11"/>
      <c r="AZ7" s="11">
        <v>1</v>
      </c>
      <c r="BA7" s="11"/>
      <c r="BB7" s="11"/>
      <c r="BC7" s="11"/>
      <c r="BD7" s="11"/>
      <c r="BE7" s="11"/>
      <c r="BF7" s="11"/>
      <c r="BG7" s="11"/>
      <c r="BH7" s="11"/>
      <c r="BI7" s="11">
        <v>1</v>
      </c>
      <c r="BJ7" s="11"/>
      <c r="BK7" s="11"/>
      <c r="BL7" s="11"/>
      <c r="BM7" s="11">
        <v>1</v>
      </c>
      <c r="BN7" s="11"/>
      <c r="BO7" s="11"/>
      <c r="BP7" s="11">
        <v>1</v>
      </c>
      <c r="BQ7" s="11">
        <v>1</v>
      </c>
      <c r="BR7" s="11"/>
      <c r="BS7" s="11"/>
      <c r="BT7" s="11"/>
      <c r="BU7" s="11"/>
      <c r="BV7" s="11"/>
      <c r="BW7" s="11">
        <v>1</v>
      </c>
      <c r="BX7" s="11">
        <v>1</v>
      </c>
      <c r="BY7" s="11">
        <v>1</v>
      </c>
      <c r="BZ7" s="11"/>
      <c r="CA7" s="11"/>
      <c r="CB7" s="11"/>
      <c r="CC7" s="11"/>
      <c r="CD7" s="11"/>
      <c r="CE7" s="11"/>
      <c r="CF7" s="12"/>
      <c r="CH7" s="13" t="str">
        <f>CONCATENATE("  0x",BE50,", 0x",BF50,", 0x",BG50,", 0x",BH50,", 0x",BI50,", 0x",BJ50,", 0x",BK50,", 0x",BL50,", 0x",BM50,", 0x",BN50,", 0x",BO50,", 0x",BP50,", 0x",BQ50,", 0x",BR50,",")</f>
        <v xml:space="preserve">  0x00, 0x00, 0x00, 0x00, 0x60, 0x80, 0x00, 0x80, 0x60, 0x00, 0x00, 0x40, 0xE0, 0x00,</v>
      </c>
      <c r="CW7" s="10"/>
      <c r="CX7" s="11"/>
      <c r="CY7" s="11"/>
      <c r="CZ7" s="11"/>
      <c r="DA7" s="11"/>
      <c r="DB7" s="11"/>
      <c r="DC7" s="11"/>
      <c r="DD7" s="11"/>
      <c r="DE7" s="11"/>
      <c r="DF7" s="11"/>
      <c r="DG7" s="11"/>
      <c r="DH7" s="11"/>
      <c r="DI7" s="11"/>
      <c r="DJ7" s="11"/>
      <c r="DK7" s="11"/>
      <c r="DL7" s="11"/>
      <c r="DM7" s="11"/>
      <c r="DN7" s="11"/>
      <c r="DO7" s="11"/>
      <c r="DP7" s="11"/>
      <c r="DQ7" s="11"/>
      <c r="DR7" s="11"/>
      <c r="DS7" s="11"/>
      <c r="DT7" s="11"/>
      <c r="DU7" s="11"/>
      <c r="DV7" s="11"/>
      <c r="DW7" s="11"/>
      <c r="DX7" s="11"/>
      <c r="DY7" s="11"/>
      <c r="DZ7" s="11"/>
      <c r="EA7" s="11"/>
      <c r="EB7" s="11"/>
      <c r="EC7" s="11"/>
      <c r="ED7" s="11"/>
      <c r="EE7" s="11"/>
      <c r="EF7" s="11"/>
      <c r="EG7" s="11"/>
      <c r="EH7" s="11"/>
      <c r="EI7" s="11"/>
      <c r="EJ7" s="11"/>
      <c r="EK7" s="11"/>
      <c r="EL7" s="11"/>
      <c r="EM7" s="11"/>
      <c r="EN7" s="11"/>
      <c r="EO7" s="11"/>
      <c r="EP7" s="11"/>
      <c r="EQ7" s="11"/>
      <c r="ER7" s="11"/>
      <c r="ES7" s="11"/>
      <c r="ET7" s="11"/>
      <c r="EU7" s="11"/>
      <c r="EV7" s="11"/>
      <c r="EW7" s="11"/>
      <c r="EX7" s="11"/>
      <c r="EY7" s="11"/>
      <c r="EZ7" s="11"/>
      <c r="FA7" s="11"/>
      <c r="FB7" s="11"/>
      <c r="FC7" s="11"/>
      <c r="FD7" s="11"/>
      <c r="FE7" s="11"/>
      <c r="FF7" s="11"/>
      <c r="FG7" s="11"/>
      <c r="FH7" s="11"/>
      <c r="FI7" s="11"/>
      <c r="FJ7" s="11"/>
      <c r="FK7" s="11"/>
      <c r="FL7" s="11"/>
      <c r="FM7" s="11"/>
      <c r="FN7" s="11"/>
      <c r="FO7" s="11"/>
      <c r="FP7" s="11"/>
      <c r="FQ7" s="11"/>
      <c r="FR7" s="11"/>
      <c r="FS7" s="11"/>
      <c r="FT7" s="11"/>
      <c r="FU7" s="11"/>
      <c r="FV7" s="11"/>
      <c r="FW7" s="11"/>
      <c r="FX7" s="11"/>
      <c r="FY7" s="11"/>
      <c r="FZ7" s="11"/>
      <c r="GA7" s="11"/>
      <c r="GB7" s="12"/>
    </row>
    <row r="8" spans="1:184" ht="16.5" customHeight="1" x14ac:dyDescent="0.3">
      <c r="A8" s="10"/>
      <c r="B8" s="11"/>
      <c r="C8" s="11"/>
      <c r="D8" s="11"/>
      <c r="E8" s="11">
        <v>1</v>
      </c>
      <c r="F8" s="11"/>
      <c r="G8" s="11"/>
      <c r="H8" s="11"/>
      <c r="I8" s="11">
        <v>1</v>
      </c>
      <c r="J8" s="11"/>
      <c r="K8" s="11"/>
      <c r="L8" s="11">
        <v>1</v>
      </c>
      <c r="M8" s="11"/>
      <c r="N8" s="11">
        <v>1</v>
      </c>
      <c r="O8" s="11"/>
      <c r="P8" s="11"/>
      <c r="Q8" s="11"/>
      <c r="R8" s="11"/>
      <c r="S8" s="11">
        <v>1</v>
      </c>
      <c r="T8" s="11"/>
      <c r="U8" s="11"/>
      <c r="V8" s="11"/>
      <c r="W8" s="11">
        <v>1</v>
      </c>
      <c r="X8" s="11"/>
      <c r="Y8" s="11"/>
      <c r="Z8" s="11">
        <v>1</v>
      </c>
      <c r="AA8" s="11"/>
      <c r="AB8" s="11"/>
      <c r="AC8" s="11">
        <v>1</v>
      </c>
      <c r="AD8" s="11"/>
      <c r="AE8" s="11"/>
      <c r="AF8" s="11"/>
      <c r="AG8" s="11">
        <v>1</v>
      </c>
      <c r="AH8" s="11"/>
      <c r="AI8" s="11"/>
      <c r="AJ8" s="11">
        <v>1</v>
      </c>
      <c r="AK8" s="11"/>
      <c r="AL8" s="11"/>
      <c r="AM8" s="11"/>
      <c r="AN8" s="11">
        <v>1</v>
      </c>
      <c r="AO8" s="11"/>
      <c r="AP8" s="11"/>
      <c r="AQ8" s="11">
        <v>1</v>
      </c>
      <c r="AR8" s="11"/>
      <c r="AS8" s="11"/>
      <c r="AT8" s="11"/>
      <c r="AU8" s="11">
        <v>1</v>
      </c>
      <c r="AV8" s="11"/>
      <c r="AW8" s="11"/>
      <c r="AX8" s="11"/>
      <c r="AY8" s="11"/>
      <c r="AZ8" s="11">
        <v>1</v>
      </c>
      <c r="BA8" s="11"/>
      <c r="BB8" s="11"/>
      <c r="BC8" s="11"/>
      <c r="BD8" s="11"/>
      <c r="BE8" s="11"/>
      <c r="BF8" s="11"/>
      <c r="BG8" s="11"/>
      <c r="BH8" s="11"/>
      <c r="BI8" s="11"/>
      <c r="BJ8" s="11">
        <v>1</v>
      </c>
      <c r="BK8" s="11"/>
      <c r="BL8" s="11">
        <v>1</v>
      </c>
      <c r="BM8" s="11"/>
      <c r="BN8" s="11"/>
      <c r="BO8" s="11"/>
      <c r="BP8" s="11"/>
      <c r="BQ8" s="11">
        <v>1</v>
      </c>
      <c r="BR8" s="11"/>
      <c r="BS8" s="11"/>
      <c r="BT8" s="11"/>
      <c r="BU8" s="11"/>
      <c r="BV8" s="11"/>
      <c r="BW8" s="11">
        <v>1</v>
      </c>
      <c r="BX8" s="11"/>
      <c r="BY8" s="11">
        <v>1</v>
      </c>
      <c r="BZ8" s="11"/>
      <c r="CA8" s="11"/>
      <c r="CB8" s="11"/>
      <c r="CC8" s="11"/>
      <c r="CD8" s="11"/>
      <c r="CE8" s="11"/>
      <c r="CF8" s="12"/>
      <c r="CH8" s="13" t="str">
        <f>CONCATENATE("  0x",BS50,", 0x",BT50,", 0x",BU50,", 0x",BV50,", 0x",BW50,", 0x",BX50,", 0x",BY50,", 0x",BZ50,", 0x",CA50,", 0x",CB50,", 0x",CC50,", 0x",CD50,", 0x",CE50,", 0x",CF50,",")</f>
        <v xml:space="preserve">  0x00, 0x00, 0x00, 0x00, 0xC0, 0x40, 0xC0, 0x00, 0x00, 0x00, 0x00, 0x00, 0x00, 0x00,</v>
      </c>
      <c r="CW8" s="10"/>
      <c r="CX8" s="11"/>
      <c r="CY8" s="11"/>
      <c r="CZ8" s="11"/>
      <c r="DA8" s="11"/>
      <c r="DB8" s="11"/>
      <c r="DC8" s="11"/>
      <c r="DD8" s="11"/>
      <c r="DE8" s="11"/>
      <c r="DF8" s="11"/>
      <c r="DG8" s="11"/>
      <c r="DH8" s="11"/>
      <c r="DI8" s="11"/>
      <c r="DJ8" s="11"/>
      <c r="DK8" s="11"/>
      <c r="DL8" s="11"/>
      <c r="DM8" s="11"/>
      <c r="DN8" s="11"/>
      <c r="DO8" s="11"/>
      <c r="DP8" s="11"/>
      <c r="DQ8" s="11"/>
      <c r="DR8" s="11"/>
      <c r="DS8" s="11"/>
      <c r="DT8" s="11"/>
      <c r="DU8" s="11"/>
      <c r="DV8" s="11"/>
      <c r="DW8" s="11"/>
      <c r="DX8" s="11"/>
      <c r="DY8" s="11"/>
      <c r="DZ8" s="11"/>
      <c r="EA8" s="11"/>
      <c r="EB8" s="11"/>
      <c r="EC8" s="11"/>
      <c r="ED8" s="11"/>
      <c r="EE8" s="11"/>
      <c r="EF8" s="11"/>
      <c r="EG8" s="11"/>
      <c r="EH8" s="11"/>
      <c r="EI8" s="11"/>
      <c r="EJ8" s="11"/>
      <c r="EK8" s="11"/>
      <c r="EL8" s="11"/>
      <c r="EM8" s="11"/>
      <c r="EN8" s="11"/>
      <c r="EO8" s="11"/>
      <c r="EP8" s="11"/>
      <c r="EQ8" s="11"/>
      <c r="ER8" s="11"/>
      <c r="ES8" s="11"/>
      <c r="ET8" s="11"/>
      <c r="EU8" s="11"/>
      <c r="EV8" s="11"/>
      <c r="EW8" s="11"/>
      <c r="EX8" s="11"/>
      <c r="EY8" s="11"/>
      <c r="EZ8" s="11"/>
      <c r="FA8" s="11"/>
      <c r="FB8" s="11"/>
      <c r="FC8" s="11"/>
      <c r="FD8" s="11"/>
      <c r="FE8" s="11"/>
      <c r="FF8" s="11"/>
      <c r="FG8" s="11"/>
      <c r="FH8" s="11"/>
      <c r="FI8" s="11"/>
      <c r="FJ8" s="11"/>
      <c r="FK8" s="11"/>
      <c r="FL8" s="11"/>
      <c r="FM8" s="11"/>
      <c r="FN8" s="11"/>
      <c r="FO8" s="11"/>
      <c r="FP8" s="11"/>
      <c r="FQ8" s="11"/>
      <c r="FR8" s="11"/>
      <c r="FS8" s="11"/>
      <c r="FT8" s="11"/>
      <c r="FU8" s="11"/>
      <c r="FV8" s="11"/>
      <c r="FW8" s="11"/>
      <c r="FX8" s="11"/>
      <c r="FY8" s="11"/>
      <c r="FZ8" s="11"/>
      <c r="GA8" s="11"/>
      <c r="GB8" s="12"/>
    </row>
    <row r="9" spans="1:184" ht="16.5" customHeight="1" x14ac:dyDescent="0.3">
      <c r="A9" s="10"/>
      <c r="B9" s="11"/>
      <c r="C9" s="11"/>
      <c r="D9" s="11"/>
      <c r="E9" s="11">
        <v>1</v>
      </c>
      <c r="F9" s="11"/>
      <c r="G9" s="11"/>
      <c r="H9" s="11"/>
      <c r="I9" s="11">
        <v>1</v>
      </c>
      <c r="J9" s="11"/>
      <c r="K9" s="11"/>
      <c r="L9" s="11">
        <v>1</v>
      </c>
      <c r="M9" s="11"/>
      <c r="N9" s="11"/>
      <c r="O9" s="11">
        <v>1</v>
      </c>
      <c r="P9" s="11"/>
      <c r="Q9" s="11"/>
      <c r="R9" s="11"/>
      <c r="S9" s="11">
        <v>1</v>
      </c>
      <c r="T9" s="11"/>
      <c r="U9" s="11"/>
      <c r="V9" s="11"/>
      <c r="W9" s="11">
        <v>1</v>
      </c>
      <c r="X9" s="11"/>
      <c r="Y9" s="11"/>
      <c r="Z9" s="11">
        <v>1</v>
      </c>
      <c r="AA9" s="11"/>
      <c r="AB9" s="11"/>
      <c r="AC9" s="11">
        <v>1</v>
      </c>
      <c r="AD9" s="11"/>
      <c r="AE9" s="11"/>
      <c r="AF9" s="11"/>
      <c r="AG9" s="11">
        <v>1</v>
      </c>
      <c r="AH9" s="11"/>
      <c r="AI9" s="11"/>
      <c r="AJ9" s="11">
        <v>1</v>
      </c>
      <c r="AK9" s="11"/>
      <c r="AL9" s="11"/>
      <c r="AM9" s="11"/>
      <c r="AN9" s="11">
        <v>1</v>
      </c>
      <c r="AO9" s="11"/>
      <c r="AP9" s="11"/>
      <c r="AQ9" s="11">
        <v>1</v>
      </c>
      <c r="AR9" s="11"/>
      <c r="AS9" s="11"/>
      <c r="AT9" s="11"/>
      <c r="AU9" s="11">
        <v>1</v>
      </c>
      <c r="AV9" s="11"/>
      <c r="AW9" s="11"/>
      <c r="AX9" s="11"/>
      <c r="AY9" s="11"/>
      <c r="AZ9" s="11">
        <v>1</v>
      </c>
      <c r="BA9" s="11"/>
      <c r="BB9" s="11"/>
      <c r="BC9" s="11"/>
      <c r="BD9" s="11"/>
      <c r="BE9" s="11"/>
      <c r="BF9" s="11"/>
      <c r="BG9" s="11"/>
      <c r="BH9" s="11"/>
      <c r="BI9" s="11"/>
      <c r="BJ9" s="11">
        <v>1</v>
      </c>
      <c r="BK9" s="11"/>
      <c r="BL9" s="11">
        <v>1</v>
      </c>
      <c r="BM9" s="11"/>
      <c r="BN9" s="11"/>
      <c r="BO9" s="11"/>
      <c r="BP9" s="11"/>
      <c r="BQ9" s="11">
        <v>1</v>
      </c>
      <c r="BR9" s="11"/>
      <c r="BS9" s="11"/>
      <c r="BT9" s="11"/>
      <c r="BU9" s="11"/>
      <c r="BV9" s="11"/>
      <c r="BW9" s="11">
        <v>1</v>
      </c>
      <c r="BX9" s="11">
        <v>1</v>
      </c>
      <c r="BY9" s="11"/>
      <c r="BZ9" s="11"/>
      <c r="CA9" s="11"/>
      <c r="CB9" s="11"/>
      <c r="CC9" s="11"/>
      <c r="CD9" s="11"/>
      <c r="CE9" s="11"/>
      <c r="CF9" s="12"/>
      <c r="CH9" s="13" t="str">
        <f>CONCATENATE("  0x",A51,", 0x",B51,", 0x",C51,", 0x",D51,", 0x",E51,", 0x",F51,", 0x",G51,", 0x",H51,", 0x",I51,", 0x",J51,", 0x",K51,", 0x",L51,", 0x",M51,", 0x",N51,",")</f>
        <v xml:space="preserve">  0x00, 0x00, 0x00, 0x00, 0x03, 0x02, 0x02, 0x02, 0x01, 0x00, 0x00, 0x03, 0x00, 0x00,</v>
      </c>
      <c r="CW9" s="10"/>
      <c r="CX9" s="11"/>
      <c r="CY9" s="11"/>
      <c r="CZ9" s="11"/>
      <c r="DA9" s="11"/>
      <c r="DB9" s="11"/>
      <c r="DC9" s="11"/>
      <c r="DD9" s="11"/>
      <c r="DE9" s="11"/>
      <c r="DF9" s="11"/>
      <c r="DG9" s="11"/>
      <c r="DH9" s="11"/>
      <c r="DI9" s="11"/>
      <c r="DJ9" s="11"/>
      <c r="DK9" s="11"/>
      <c r="DL9" s="11"/>
      <c r="DM9" s="11"/>
      <c r="DN9" s="11"/>
      <c r="DO9" s="11"/>
      <c r="DP9" s="11"/>
      <c r="DQ9" s="11"/>
      <c r="DR9" s="11"/>
      <c r="DS9" s="11"/>
      <c r="DT9" s="11"/>
      <c r="DU9" s="11"/>
      <c r="DV9" s="11"/>
      <c r="DW9" s="11"/>
      <c r="DX9" s="11"/>
      <c r="DY9" s="11"/>
      <c r="DZ9" s="11"/>
      <c r="EA9" s="11"/>
      <c r="EB9" s="11"/>
      <c r="EC9" s="11"/>
      <c r="ED9" s="11"/>
      <c r="EE9" s="11"/>
      <c r="EF9" s="11"/>
      <c r="EG9" s="11"/>
      <c r="EH9" s="11"/>
      <c r="EI9" s="11"/>
      <c r="EJ9" s="11"/>
      <c r="EK9" s="11"/>
      <c r="EL9" s="11"/>
      <c r="EM9" s="11"/>
      <c r="EN9" s="11"/>
      <c r="EO9" s="11"/>
      <c r="EP9" s="11"/>
      <c r="EQ9" s="11"/>
      <c r="ER9" s="11"/>
      <c r="ES9" s="11"/>
      <c r="ET9" s="11"/>
      <c r="EU9" s="11"/>
      <c r="EV9" s="11"/>
      <c r="EW9" s="11"/>
      <c r="EX9" s="11"/>
      <c r="EY9" s="11"/>
      <c r="EZ9" s="11"/>
      <c r="FA9" s="11"/>
      <c r="FB9" s="11"/>
      <c r="FC9" s="11"/>
      <c r="FD9" s="11"/>
      <c r="FE9" s="11"/>
      <c r="FF9" s="11"/>
      <c r="FG9" s="11"/>
      <c r="FH9" s="11"/>
      <c r="FI9" s="11"/>
      <c r="FJ9" s="11"/>
      <c r="FK9" s="11"/>
      <c r="FL9" s="11"/>
      <c r="FM9" s="11"/>
      <c r="FN9" s="11"/>
      <c r="FO9" s="11"/>
      <c r="FP9" s="11"/>
      <c r="FQ9" s="11"/>
      <c r="FR9" s="11"/>
      <c r="FS9" s="11"/>
      <c r="FT9" s="11"/>
      <c r="FU9" s="11"/>
      <c r="FV9" s="11"/>
      <c r="FW9" s="11"/>
      <c r="FX9" s="11"/>
      <c r="FY9" s="11"/>
      <c r="FZ9" s="11"/>
      <c r="GA9" s="11"/>
      <c r="GB9" s="12"/>
    </row>
    <row r="10" spans="1:184" ht="16.5" customHeight="1" x14ac:dyDescent="0.3">
      <c r="A10" s="10"/>
      <c r="B10" s="11"/>
      <c r="C10" s="11"/>
      <c r="D10" s="11"/>
      <c r="E10" s="11">
        <v>1</v>
      </c>
      <c r="F10" s="11">
        <v>1</v>
      </c>
      <c r="G10" s="11">
        <v>1</v>
      </c>
      <c r="H10" s="11">
        <v>1</v>
      </c>
      <c r="I10" s="11"/>
      <c r="J10" s="11"/>
      <c r="K10" s="11"/>
      <c r="L10" s="11">
        <v>1</v>
      </c>
      <c r="M10" s="11"/>
      <c r="N10" s="11"/>
      <c r="O10" s="11"/>
      <c r="P10" s="11">
        <v>1</v>
      </c>
      <c r="Q10" s="11"/>
      <c r="R10" s="11"/>
      <c r="S10" s="11"/>
      <c r="T10" s="11">
        <v>1</v>
      </c>
      <c r="U10" s="11">
        <v>1</v>
      </c>
      <c r="V10" s="11">
        <v>1</v>
      </c>
      <c r="W10" s="11"/>
      <c r="X10" s="11"/>
      <c r="Y10" s="11"/>
      <c r="Z10" s="11">
        <v>1</v>
      </c>
      <c r="AA10" s="11"/>
      <c r="AB10" s="11"/>
      <c r="AC10" s="11">
        <v>1</v>
      </c>
      <c r="AD10" s="11">
        <v>1</v>
      </c>
      <c r="AE10" s="11">
        <v>1</v>
      </c>
      <c r="AF10" s="11">
        <v>1</v>
      </c>
      <c r="AG10" s="11"/>
      <c r="AH10" s="11"/>
      <c r="AI10" s="11"/>
      <c r="AJ10" s="11">
        <v>1</v>
      </c>
      <c r="AK10" s="11">
        <v>1</v>
      </c>
      <c r="AL10" s="11">
        <v>1</v>
      </c>
      <c r="AM10" s="11">
        <v>1</v>
      </c>
      <c r="AN10" s="11"/>
      <c r="AO10" s="11"/>
      <c r="AP10" s="11"/>
      <c r="AQ10" s="11"/>
      <c r="AR10" s="11">
        <v>1</v>
      </c>
      <c r="AS10" s="11">
        <v>1</v>
      </c>
      <c r="AT10" s="11">
        <v>1</v>
      </c>
      <c r="AU10" s="11"/>
      <c r="AV10" s="11"/>
      <c r="AW10" s="11"/>
      <c r="AX10" s="11"/>
      <c r="AY10" s="11"/>
      <c r="AZ10" s="11">
        <v>1</v>
      </c>
      <c r="BA10" s="11"/>
      <c r="BB10" s="11"/>
      <c r="BC10" s="11"/>
      <c r="BD10" s="11"/>
      <c r="BE10" s="11"/>
      <c r="BF10" s="11"/>
      <c r="BG10" s="11"/>
      <c r="BH10" s="11"/>
      <c r="BI10" s="11"/>
      <c r="BJ10" s="11"/>
      <c r="BK10" s="11">
        <v>1</v>
      </c>
      <c r="BL10" s="11"/>
      <c r="BM10" s="11"/>
      <c r="BN10" s="11"/>
      <c r="BO10" s="11"/>
      <c r="BP10" s="11"/>
      <c r="BQ10" s="11">
        <v>1</v>
      </c>
      <c r="BR10" s="11"/>
      <c r="BS10" s="11"/>
      <c r="BT10" s="11"/>
      <c r="BU10" s="11"/>
      <c r="BV10" s="11"/>
      <c r="BW10" s="11">
        <v>1</v>
      </c>
      <c r="BX10" s="11"/>
      <c r="BY10" s="11">
        <v>1</v>
      </c>
      <c r="BZ10" s="11"/>
      <c r="CA10" s="11"/>
      <c r="CB10" s="11"/>
      <c r="CC10" s="11"/>
      <c r="CD10" s="11"/>
      <c r="CE10" s="11"/>
      <c r="CF10" s="12"/>
      <c r="CH10" s="13" t="str">
        <f>CONCATENATE("  0x",O51,", 0x",P51,", 0x",Q51,", 0x",R51,", 0x",S51,", 0x",T51,", 0x",U51,", 0x",V51,", 0x",W51,", 0x",X51,", 0x",Y51,", 0x",Z51,", 0x",AA51,", 0x",AB51,",")</f>
        <v xml:space="preserve">  0x01, 0x02, 0x00, 0x00, 0x01, 0x02, 0x02, 0x02, 0x01, 0x00, 0x00, 0x03, 0x00, 0x00,</v>
      </c>
      <c r="CW10" s="10"/>
      <c r="CX10" s="11"/>
      <c r="CY10" s="11"/>
      <c r="CZ10" s="11"/>
      <c r="DA10" s="11"/>
      <c r="DB10" s="11"/>
      <c r="DC10" s="11"/>
      <c r="DD10" s="11"/>
      <c r="DE10" s="11"/>
      <c r="DF10" s="11"/>
      <c r="DG10" s="11"/>
      <c r="DH10" s="11"/>
      <c r="DI10" s="11"/>
      <c r="DJ10" s="11"/>
      <c r="DK10" s="11"/>
      <c r="DL10" s="11"/>
      <c r="DM10" s="11"/>
      <c r="DN10" s="11"/>
      <c r="DO10" s="11"/>
      <c r="DP10" s="11"/>
      <c r="DQ10" s="11"/>
      <c r="DR10" s="11"/>
      <c r="DS10" s="11"/>
      <c r="DT10" s="11"/>
      <c r="DU10" s="11"/>
      <c r="DV10" s="11"/>
      <c r="DW10" s="11"/>
      <c r="DX10" s="11"/>
      <c r="DY10" s="11"/>
      <c r="DZ10" s="11"/>
      <c r="EA10" s="11"/>
      <c r="EB10" s="11"/>
      <c r="EC10" s="11"/>
      <c r="ED10" s="11"/>
      <c r="EE10" s="11"/>
      <c r="EF10" s="11"/>
      <c r="EG10" s="11"/>
      <c r="EH10" s="11"/>
      <c r="EI10" s="11"/>
      <c r="EJ10" s="11"/>
      <c r="EK10" s="11"/>
      <c r="EL10" s="11"/>
      <c r="EM10" s="11"/>
      <c r="EN10" s="11"/>
      <c r="EO10" s="11"/>
      <c r="EP10" s="11"/>
      <c r="EQ10" s="11"/>
      <c r="ER10" s="11"/>
      <c r="ES10" s="11"/>
      <c r="ET10" s="11"/>
      <c r="EU10" s="11"/>
      <c r="EV10" s="11"/>
      <c r="EW10" s="11"/>
      <c r="EX10" s="11"/>
      <c r="EY10" s="11"/>
      <c r="EZ10" s="11"/>
      <c r="FA10" s="11"/>
      <c r="FB10" s="11"/>
      <c r="FC10" s="11"/>
      <c r="FD10" s="11"/>
      <c r="FE10" s="11"/>
      <c r="FF10" s="11"/>
      <c r="FG10" s="11"/>
      <c r="FH10" s="11"/>
      <c r="FI10" s="11"/>
      <c r="FJ10" s="11"/>
      <c r="FK10" s="11"/>
      <c r="FL10" s="11"/>
      <c r="FM10" s="11"/>
      <c r="FN10" s="11"/>
      <c r="FO10" s="11"/>
      <c r="FP10" s="11"/>
      <c r="FQ10" s="11"/>
      <c r="FR10" s="11"/>
      <c r="FS10" s="11"/>
      <c r="FT10" s="11"/>
      <c r="FU10" s="11"/>
      <c r="FV10" s="11"/>
      <c r="FW10" s="11"/>
      <c r="FX10" s="11"/>
      <c r="FY10" s="11"/>
      <c r="FZ10" s="11"/>
      <c r="GA10" s="11"/>
      <c r="GB10" s="12"/>
    </row>
    <row r="11" spans="1:184" ht="16.5" customHeight="1" x14ac:dyDescent="0.3">
      <c r="A11" s="10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2"/>
      <c r="CH11" s="13" t="str">
        <f>CONCATENATE("  0x",AC51,", 0x",AD51,", 0x",AE51,", 0x",AF51,", 0x",AG51,", 0x",AH51,", 0x",AI51,", 0x",AJ51,", 0x",AK51,", 0x",AL51,", 0x",AM51,", 0x",AN51,", 0x",AO51,", 0x",AP51,",")</f>
        <v xml:space="preserve">  0x03, 0x02, 0x02, 0x02, 0x01, 0x00, 0x80, 0x43, 0x42, 0x22, 0x22, 0xB1, 0x90, 0x90,</v>
      </c>
      <c r="CW11" s="10"/>
      <c r="CX11" s="11"/>
      <c r="CY11" s="11"/>
      <c r="CZ11" s="11"/>
      <c r="DA11" s="11"/>
      <c r="DB11" s="11"/>
      <c r="DC11" s="11"/>
      <c r="DD11" s="11"/>
      <c r="DE11" s="11"/>
      <c r="DF11" s="11"/>
      <c r="DG11" s="11"/>
      <c r="DH11" s="11"/>
      <c r="DI11" s="11"/>
      <c r="DJ11" s="11"/>
      <c r="DK11" s="11"/>
      <c r="DL11" s="11"/>
      <c r="DM11" s="11"/>
      <c r="DN11" s="11"/>
      <c r="DO11" s="11"/>
      <c r="DP11" s="11"/>
      <c r="DQ11" s="11"/>
      <c r="DR11" s="11"/>
      <c r="DS11" s="11"/>
      <c r="DT11" s="11"/>
      <c r="DU11" s="11"/>
      <c r="DV11" s="11"/>
      <c r="DW11" s="11"/>
      <c r="DX11" s="11"/>
      <c r="DY11" s="11"/>
      <c r="DZ11" s="11"/>
      <c r="EA11" s="11"/>
      <c r="EB11" s="11"/>
      <c r="EC11" s="11"/>
      <c r="ED11" s="11"/>
      <c r="EE11" s="11"/>
      <c r="EF11" s="11"/>
      <c r="EG11" s="11"/>
      <c r="EH11" s="11"/>
      <c r="EI11" s="11"/>
      <c r="EJ11" s="11"/>
      <c r="EK11" s="11"/>
      <c r="EL11" s="11"/>
      <c r="EM11" s="11"/>
      <c r="EN11" s="11"/>
      <c r="EO11" s="11"/>
      <c r="EP11" s="11"/>
      <c r="EQ11" s="11"/>
      <c r="ER11" s="11"/>
      <c r="ES11" s="11"/>
      <c r="ET11" s="11"/>
      <c r="EU11" s="11"/>
      <c r="EV11" s="11"/>
      <c r="EW11" s="11"/>
      <c r="EX11" s="11"/>
      <c r="EY11" s="11"/>
      <c r="EZ11" s="11"/>
      <c r="FA11" s="11"/>
      <c r="FB11" s="11"/>
      <c r="FC11" s="11"/>
      <c r="FD11" s="11"/>
      <c r="FE11" s="11"/>
      <c r="FF11" s="11"/>
      <c r="FG11" s="11"/>
      <c r="FH11" s="11"/>
      <c r="FI11" s="11"/>
      <c r="FJ11" s="11"/>
      <c r="FK11" s="11"/>
      <c r="FL11" s="11"/>
      <c r="FM11" s="11"/>
      <c r="FN11" s="11"/>
      <c r="FO11" s="11"/>
      <c r="FP11" s="11"/>
      <c r="FQ11" s="11"/>
      <c r="FR11" s="11"/>
      <c r="FS11" s="11"/>
      <c r="FT11" s="11"/>
      <c r="FU11" s="11"/>
      <c r="FV11" s="11"/>
      <c r="FW11" s="11"/>
      <c r="FX11" s="11"/>
      <c r="FY11" s="11"/>
      <c r="FZ11" s="11"/>
      <c r="GA11" s="11"/>
      <c r="GB11" s="12"/>
    </row>
    <row r="12" spans="1:184" ht="16.5" customHeight="1" x14ac:dyDescent="0.3">
      <c r="A12" s="10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2"/>
      <c r="CH12" s="13" t="str">
        <f>CONCATENATE("  0x",AQ51,", 0x",AR51,", 0x",AS51,", 0x",AT51,", 0x",AU51,", 0x",AV51,", 0x",AW51,", 0x",AX51,", 0x",AY51,", 0x",AZ51,", 0x",BA51,", 0x",BB51,", 0x",BC51,", 0x",BD51,",")</f>
        <v xml:space="preserve">  0x91, 0x92, 0x32, 0x22, 0x21, 0x40, 0x40, 0x80, 0x00, 0x03, 0x00, 0x00, 0x00, 0x00,</v>
      </c>
      <c r="CW12" s="10"/>
      <c r="CX12" s="11"/>
      <c r="CY12" s="11"/>
      <c r="CZ12" s="11"/>
      <c r="DA12" s="11"/>
      <c r="DB12" s="11"/>
      <c r="DC12" s="11"/>
      <c r="DD12" s="11"/>
      <c r="DE12" s="11"/>
      <c r="DF12" s="11"/>
      <c r="DG12" s="11"/>
      <c r="DH12" s="11"/>
      <c r="DI12" s="11"/>
      <c r="DJ12" s="11"/>
      <c r="DK12" s="11"/>
      <c r="DL12" s="11"/>
      <c r="DM12" s="11"/>
      <c r="DN12" s="11"/>
      <c r="DO12" s="11"/>
      <c r="DP12" s="11"/>
      <c r="DQ12" s="11"/>
      <c r="DR12" s="11"/>
      <c r="DS12" s="11"/>
      <c r="DT12" s="11"/>
      <c r="DU12" s="11"/>
      <c r="DV12" s="11"/>
      <c r="DW12" s="11"/>
      <c r="DX12" s="11"/>
      <c r="DY12" s="11"/>
      <c r="DZ12" s="11"/>
      <c r="EA12" s="11"/>
      <c r="EB12" s="11"/>
      <c r="EC12" s="11"/>
      <c r="ED12" s="11"/>
      <c r="EE12" s="11"/>
      <c r="EF12" s="11"/>
      <c r="EG12" s="11"/>
      <c r="EH12" s="11"/>
      <c r="EI12" s="11"/>
      <c r="EJ12" s="11">
        <v>1</v>
      </c>
      <c r="EK12" s="11">
        <v>1</v>
      </c>
      <c r="EL12" s="11">
        <v>1</v>
      </c>
      <c r="EM12" s="11">
        <v>1</v>
      </c>
      <c r="EN12" s="11">
        <v>1</v>
      </c>
      <c r="EO12" s="11">
        <v>1</v>
      </c>
      <c r="EP12" s="11"/>
      <c r="EQ12" s="11"/>
      <c r="ER12" s="11"/>
      <c r="ES12" s="11"/>
      <c r="ET12" s="11"/>
      <c r="EU12" s="11"/>
      <c r="EV12" s="11"/>
      <c r="EW12" s="11"/>
      <c r="EX12" s="11"/>
      <c r="EY12" s="11"/>
      <c r="EZ12" s="11"/>
      <c r="FA12" s="11"/>
      <c r="FB12" s="11"/>
      <c r="FC12" s="11"/>
      <c r="FD12" s="11"/>
      <c r="FE12" s="11"/>
      <c r="FF12" s="11"/>
      <c r="FG12" s="11"/>
      <c r="FH12" s="11"/>
      <c r="FI12" s="11"/>
      <c r="FJ12" s="11"/>
      <c r="FK12" s="11"/>
      <c r="FL12" s="11"/>
      <c r="FM12" s="11"/>
      <c r="FN12" s="11"/>
      <c r="FO12" s="11"/>
      <c r="FP12" s="11"/>
      <c r="FQ12" s="11"/>
      <c r="FR12" s="11"/>
      <c r="FS12" s="11"/>
      <c r="FT12" s="11"/>
      <c r="FU12" s="11"/>
      <c r="FV12" s="11"/>
      <c r="FW12" s="11"/>
      <c r="FX12" s="11"/>
      <c r="FY12" s="11"/>
      <c r="FZ12" s="11"/>
      <c r="GA12" s="11"/>
      <c r="GB12" s="12"/>
    </row>
    <row r="13" spans="1:184" ht="16.5" customHeight="1" x14ac:dyDescent="0.3">
      <c r="A13" s="10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>
        <v>1</v>
      </c>
      <c r="AO13" s="11">
        <v>1</v>
      </c>
      <c r="AP13" s="11">
        <v>1</v>
      </c>
      <c r="AQ13" s="11">
        <v>1</v>
      </c>
      <c r="AR13" s="11">
        <v>1</v>
      </c>
      <c r="AS13" s="11">
        <v>1</v>
      </c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2"/>
      <c r="CH13" s="13" t="str">
        <f>CONCATENATE("  0x",BE51,", 0x",BF51,", 0x",BG51,", 0x",BH51,", 0x",BI51,", 0x",BJ51,", 0x",BK51,", 0x",BL51,", 0x",BM51,", 0x",BN51,", 0x",BO51,", 0x",BP51,", 0x",BQ51,", 0x",BR51,",")</f>
        <v xml:space="preserve">  0x00, 0x00, 0x00, 0x00, 0x00, 0x01, 0x02, 0x01, 0x00, 0x00, 0x00, 0x00, 0x03, 0x00,</v>
      </c>
      <c r="CW13" s="10"/>
      <c r="CX13" s="11"/>
      <c r="CY13" s="11"/>
      <c r="CZ13" s="11"/>
      <c r="DA13" s="11"/>
      <c r="DB13" s="11"/>
      <c r="DC13" s="11"/>
      <c r="DD13" s="11"/>
      <c r="DE13" s="11"/>
      <c r="DF13" s="11"/>
      <c r="DG13" s="11"/>
      <c r="DH13" s="11"/>
      <c r="DI13" s="11"/>
      <c r="DJ13" s="11"/>
      <c r="DK13" s="11"/>
      <c r="DL13" s="11"/>
      <c r="DM13" s="11"/>
      <c r="DN13" s="11"/>
      <c r="DO13" s="11"/>
      <c r="DP13" s="11"/>
      <c r="DQ13" s="11"/>
      <c r="DR13" s="11"/>
      <c r="DS13" s="11"/>
      <c r="DT13" s="11"/>
      <c r="DU13" s="11"/>
      <c r="DV13" s="11"/>
      <c r="DW13" s="11"/>
      <c r="DX13" s="11"/>
      <c r="DY13" s="11"/>
      <c r="DZ13" s="11"/>
      <c r="EA13" s="11"/>
      <c r="EB13" s="11"/>
      <c r="EC13" s="11"/>
      <c r="ED13" s="11"/>
      <c r="EE13" s="11"/>
      <c r="EF13" s="11"/>
      <c r="EG13" s="11"/>
      <c r="EH13" s="11">
        <v>1</v>
      </c>
      <c r="EI13" s="11">
        <v>1</v>
      </c>
      <c r="EJ13" s="11">
        <v>1</v>
      </c>
      <c r="EK13" s="11"/>
      <c r="EL13" s="11"/>
      <c r="EM13" s="11"/>
      <c r="EN13" s="11"/>
      <c r="EO13" s="11">
        <v>1</v>
      </c>
      <c r="EP13" s="11">
        <v>1</v>
      </c>
      <c r="EQ13" s="11">
        <v>1</v>
      </c>
      <c r="ER13" s="11"/>
      <c r="ES13" s="11"/>
      <c r="ET13" s="11"/>
      <c r="EU13" s="11"/>
      <c r="EV13" s="11"/>
      <c r="EW13" s="11"/>
      <c r="EX13" s="11"/>
      <c r="EY13" s="11"/>
      <c r="EZ13" s="11"/>
      <c r="FA13" s="11"/>
      <c r="FB13" s="11"/>
      <c r="FC13" s="11"/>
      <c r="FD13" s="11"/>
      <c r="FE13" s="11"/>
      <c r="FF13" s="11"/>
      <c r="FG13" s="11"/>
      <c r="FH13" s="11"/>
      <c r="FI13" s="11"/>
      <c r="FJ13" s="11"/>
      <c r="FK13" s="11"/>
      <c r="FL13" s="11"/>
      <c r="FM13" s="11"/>
      <c r="FN13" s="11"/>
      <c r="FO13" s="11"/>
      <c r="FP13" s="11"/>
      <c r="FQ13" s="11"/>
      <c r="FR13" s="11"/>
      <c r="FS13" s="11"/>
      <c r="FT13" s="11"/>
      <c r="FU13" s="11"/>
      <c r="FV13" s="11"/>
      <c r="FW13" s="11"/>
      <c r="FX13" s="11"/>
      <c r="FY13" s="11"/>
      <c r="FZ13" s="11"/>
      <c r="GA13" s="11"/>
      <c r="GB13" s="12"/>
    </row>
    <row r="14" spans="1:184" ht="16.5" customHeight="1" x14ac:dyDescent="0.3">
      <c r="A14" s="10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>
        <v>1</v>
      </c>
      <c r="AM14" s="11">
        <v>1</v>
      </c>
      <c r="AN14" s="11">
        <v>1</v>
      </c>
      <c r="AO14" s="11"/>
      <c r="AP14" s="11"/>
      <c r="AQ14" s="11"/>
      <c r="AR14" s="11"/>
      <c r="AS14" s="11">
        <v>1</v>
      </c>
      <c r="AT14" s="11">
        <v>1</v>
      </c>
      <c r="AU14" s="11">
        <v>1</v>
      </c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2"/>
      <c r="CH14" s="13" t="str">
        <f>CONCATENATE("  0x",BS51,", 0x",BT51,", 0x",BU51,", 0x",BV51,", 0x",BW51,", 0x",BX51,", 0x",BY51,", 0x",BZ51,", 0x",CA51,", 0x",CB51,", 0x",CC51,", 0x",CD51,", 0x",CE51,", 0x",CF51,",")</f>
        <v xml:space="preserve">  0x00, 0x00, 0x00, 0x00, 0x03, 0x01, 0x02, 0x00, 0x00, 0x00, 0x00, 0x00, 0x00, 0x00,</v>
      </c>
      <c r="CW14" s="10"/>
      <c r="CX14" s="11"/>
      <c r="CY14" s="11"/>
      <c r="CZ14" s="11"/>
      <c r="DA14" s="11"/>
      <c r="DB14" s="11"/>
      <c r="DC14" s="11"/>
      <c r="DD14" s="11"/>
      <c r="DE14" s="11"/>
      <c r="DF14" s="11"/>
      <c r="DG14" s="11"/>
      <c r="DH14" s="11"/>
      <c r="DI14" s="11"/>
      <c r="DJ14" s="11"/>
      <c r="DK14" s="11"/>
      <c r="DL14" s="11"/>
      <c r="DM14" s="11"/>
      <c r="DN14" s="11"/>
      <c r="DO14" s="11"/>
      <c r="DP14" s="11"/>
      <c r="DQ14" s="11"/>
      <c r="DR14" s="11"/>
      <c r="DS14" s="11"/>
      <c r="DT14" s="11"/>
      <c r="DU14" s="11"/>
      <c r="DV14" s="11"/>
      <c r="DW14" s="11"/>
      <c r="DX14" s="11"/>
      <c r="DY14" s="11"/>
      <c r="DZ14" s="11"/>
      <c r="EA14" s="11"/>
      <c r="EB14" s="11"/>
      <c r="EC14" s="11"/>
      <c r="ED14" s="11"/>
      <c r="EE14" s="11"/>
      <c r="EF14" s="11">
        <v>1</v>
      </c>
      <c r="EG14" s="11">
        <v>1</v>
      </c>
      <c r="EH14" s="11"/>
      <c r="EI14" s="11"/>
      <c r="EJ14" s="11"/>
      <c r="EK14" s="11"/>
      <c r="EL14" s="11"/>
      <c r="EM14" s="11"/>
      <c r="EN14" s="11"/>
      <c r="EO14" s="11"/>
      <c r="EP14" s="11"/>
      <c r="EQ14" s="11"/>
      <c r="ER14" s="11">
        <v>1</v>
      </c>
      <c r="ES14" s="11">
        <v>1</v>
      </c>
      <c r="ET14" s="11"/>
      <c r="EU14" s="11"/>
      <c r="EV14" s="11"/>
      <c r="EW14" s="11"/>
      <c r="EX14" s="11"/>
      <c r="EY14" s="11"/>
      <c r="EZ14" s="11"/>
      <c r="FA14" s="11"/>
      <c r="FB14" s="11"/>
      <c r="FC14" s="11"/>
      <c r="FD14" s="11"/>
      <c r="FE14" s="11"/>
      <c r="FF14" s="11"/>
      <c r="FG14" s="11"/>
      <c r="FH14" s="11"/>
      <c r="FI14" s="11"/>
      <c r="FJ14" s="11"/>
      <c r="FK14" s="11"/>
      <c r="FL14" s="11"/>
      <c r="FM14" s="11"/>
      <c r="FN14" s="11"/>
      <c r="FO14" s="11"/>
      <c r="FP14" s="11"/>
      <c r="FQ14" s="11"/>
      <c r="FR14" s="11"/>
      <c r="FS14" s="11"/>
      <c r="FT14" s="11"/>
      <c r="FU14" s="11"/>
      <c r="FV14" s="11"/>
      <c r="FW14" s="11"/>
      <c r="FX14" s="11"/>
      <c r="FY14" s="11"/>
      <c r="FZ14" s="11"/>
      <c r="GA14" s="11"/>
      <c r="GB14" s="12"/>
    </row>
    <row r="15" spans="1:184" ht="16.5" customHeight="1" x14ac:dyDescent="0.3">
      <c r="A15" s="10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>
        <v>1</v>
      </c>
      <c r="AK15" s="11">
        <v>1</v>
      </c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>
        <v>1</v>
      </c>
      <c r="AW15" s="11">
        <v>1</v>
      </c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2"/>
      <c r="CH15" s="13" t="str">
        <f>CONCATENATE("  0x",A52,", 0x",B52,", 0x",C52,", 0x",D52,", 0x",E52,", 0x",F52,", 0x",G52,", 0x",H52,", 0x",I52,", 0x",J52,", 0x",K52,", 0x",L52,", 0x",M52,", 0x",N52,",")</f>
        <v xml:space="preserve">  0x00, 0x00, 0x00, 0x00, 0x00, 0x00, 0x00, 0x00, 0x00, 0x00, 0x00, 0x00, 0x00, 0x00,</v>
      </c>
      <c r="CW15" s="10"/>
      <c r="CX15" s="11"/>
      <c r="CY15" s="11"/>
      <c r="CZ15" s="11"/>
      <c r="DA15" s="11"/>
      <c r="DB15" s="11"/>
      <c r="DC15" s="11"/>
      <c r="DD15" s="11"/>
      <c r="DE15" s="11"/>
      <c r="DF15" s="11"/>
      <c r="DG15" s="11"/>
      <c r="DH15" s="11"/>
      <c r="DI15" s="11"/>
      <c r="DJ15" s="11"/>
      <c r="DK15" s="11"/>
      <c r="DL15" s="11"/>
      <c r="DM15" s="11"/>
      <c r="DN15" s="11"/>
      <c r="DO15" s="11"/>
      <c r="DP15" s="11"/>
      <c r="DQ15" s="11"/>
      <c r="DR15" s="11"/>
      <c r="DS15" s="11"/>
      <c r="DT15" s="11"/>
      <c r="DU15" s="11"/>
      <c r="DV15" s="11"/>
      <c r="DW15" s="11"/>
      <c r="DX15" s="11"/>
      <c r="DY15" s="11"/>
      <c r="DZ15" s="11"/>
      <c r="EA15" s="11"/>
      <c r="EB15" s="11"/>
      <c r="EC15" s="11"/>
      <c r="ED15" s="11"/>
      <c r="EE15" s="11">
        <v>1</v>
      </c>
      <c r="EF15" s="11"/>
      <c r="EG15" s="11"/>
      <c r="EH15" s="11"/>
      <c r="EI15" s="11"/>
      <c r="EJ15" s="11"/>
      <c r="EK15" s="11"/>
      <c r="EL15" s="11"/>
      <c r="EM15" s="11"/>
      <c r="EN15" s="11"/>
      <c r="EO15" s="11"/>
      <c r="EP15" s="11"/>
      <c r="EQ15" s="11"/>
      <c r="ER15" s="11"/>
      <c r="ES15" s="11"/>
      <c r="ET15" s="11">
        <v>1</v>
      </c>
      <c r="EU15" s="11"/>
      <c r="EV15" s="11"/>
      <c r="EW15" s="11"/>
      <c r="EX15" s="11"/>
      <c r="EY15" s="11"/>
      <c r="EZ15" s="11"/>
      <c r="FA15" s="11"/>
      <c r="FB15" s="11"/>
      <c r="FC15" s="11"/>
      <c r="FD15" s="11"/>
      <c r="FE15" s="11"/>
      <c r="FF15" s="11"/>
      <c r="FG15" s="11"/>
      <c r="FH15" s="11"/>
      <c r="FI15" s="11"/>
      <c r="FJ15" s="11"/>
      <c r="FK15" s="11"/>
      <c r="FL15" s="11"/>
      <c r="FM15" s="11"/>
      <c r="FN15" s="11"/>
      <c r="FO15" s="11"/>
      <c r="FP15" s="11"/>
      <c r="FQ15" s="11"/>
      <c r="FR15" s="11"/>
      <c r="FS15" s="11"/>
      <c r="FT15" s="11"/>
      <c r="FU15" s="11"/>
      <c r="FV15" s="11"/>
      <c r="FW15" s="11"/>
      <c r="FX15" s="11"/>
      <c r="FY15" s="11"/>
      <c r="FZ15" s="11"/>
      <c r="GA15" s="11"/>
      <c r="GB15" s="12"/>
    </row>
    <row r="16" spans="1:184" ht="16.5" customHeight="1" x14ac:dyDescent="0.3">
      <c r="A16" s="10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>
        <v>1</v>
      </c>
      <c r="AJ16" s="11"/>
      <c r="AK16" s="11"/>
      <c r="AL16" s="11"/>
      <c r="AM16" s="11"/>
      <c r="AN16" s="11">
        <v>1</v>
      </c>
      <c r="AO16" s="11">
        <v>1</v>
      </c>
      <c r="AP16" s="11">
        <v>1</v>
      </c>
      <c r="AQ16" s="11">
        <v>1</v>
      </c>
      <c r="AR16" s="11">
        <v>1</v>
      </c>
      <c r="AS16" s="11"/>
      <c r="AT16" s="11"/>
      <c r="AU16" s="11"/>
      <c r="AV16" s="11"/>
      <c r="AW16" s="11"/>
      <c r="AX16" s="11">
        <v>1</v>
      </c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2"/>
      <c r="CH16" s="13" t="str">
        <f>CONCATENATE("  0x",O52,", 0x",P52,", 0x",Q52,", 0x",R52,", 0x",S52,", 0x",T52,", 0x",U52,", 0x",V52,", 0x",W52,", 0x",X52,", 0x",Y52,", 0x",Z52,", 0x",AA52,", 0x",AB52,",")</f>
        <v xml:space="preserve">  0x00, 0x00, 0x00, 0x00, 0x00, 0x00, 0x00, 0x00, 0x00, 0x00, 0x00, 0x00, 0x00, 0x00,</v>
      </c>
      <c r="CW16" s="10"/>
      <c r="CX16" s="11"/>
      <c r="CY16" s="11"/>
      <c r="CZ16" s="11"/>
      <c r="DA16" s="11"/>
      <c r="DB16" s="11"/>
      <c r="DC16" s="11"/>
      <c r="DD16" s="11"/>
      <c r="DE16" s="11"/>
      <c r="DF16" s="11"/>
      <c r="DG16" s="11"/>
      <c r="DH16" s="11"/>
      <c r="DI16" s="11"/>
      <c r="DJ16" s="11"/>
      <c r="DK16" s="11"/>
      <c r="DL16" s="11"/>
      <c r="DM16" s="11"/>
      <c r="DN16" s="11"/>
      <c r="DO16" s="11"/>
      <c r="DP16" s="11"/>
      <c r="DQ16" s="11"/>
      <c r="DR16" s="11"/>
      <c r="DS16" s="11"/>
      <c r="DT16" s="11"/>
      <c r="DU16" s="11"/>
      <c r="DV16" s="11"/>
      <c r="DW16" s="11"/>
      <c r="DX16" s="11"/>
      <c r="DY16" s="11"/>
      <c r="DZ16" s="11"/>
      <c r="EA16" s="11"/>
      <c r="EB16" s="11"/>
      <c r="EC16" s="11"/>
      <c r="ED16" s="11">
        <v>1</v>
      </c>
      <c r="EE16" s="11"/>
      <c r="EF16" s="11"/>
      <c r="EG16" s="11"/>
      <c r="EH16" s="11"/>
      <c r="EI16" s="11"/>
      <c r="EJ16" s="11"/>
      <c r="EK16" s="11"/>
      <c r="EL16" s="11"/>
      <c r="EM16" s="11"/>
      <c r="EN16" s="11"/>
      <c r="EO16" s="11"/>
      <c r="EP16" s="11"/>
      <c r="EQ16" s="11"/>
      <c r="ER16" s="11"/>
      <c r="ES16" s="11"/>
      <c r="ET16" s="11"/>
      <c r="EU16" s="11">
        <v>1</v>
      </c>
      <c r="EV16" s="11"/>
      <c r="EW16" s="11"/>
      <c r="EX16" s="11"/>
      <c r="EY16" s="11"/>
      <c r="EZ16" s="11"/>
      <c r="FA16" s="11"/>
      <c r="FB16" s="11"/>
      <c r="FC16" s="11"/>
      <c r="FD16" s="11"/>
      <c r="FE16" s="11"/>
      <c r="FF16" s="11"/>
      <c r="FG16" s="11"/>
      <c r="FH16" s="11"/>
      <c r="FI16" s="11"/>
      <c r="FJ16" s="11"/>
      <c r="FK16" s="11"/>
      <c r="FL16" s="11"/>
      <c r="FM16" s="11"/>
      <c r="FN16" s="11"/>
      <c r="FO16" s="11"/>
      <c r="FP16" s="11"/>
      <c r="FQ16" s="11"/>
      <c r="FR16" s="11"/>
      <c r="FS16" s="11"/>
      <c r="FT16" s="11"/>
      <c r="FU16" s="11"/>
      <c r="FV16" s="11"/>
      <c r="FW16" s="11"/>
      <c r="FX16" s="11"/>
      <c r="FY16" s="11"/>
      <c r="FZ16" s="11"/>
      <c r="GA16" s="11"/>
      <c r="GB16" s="12"/>
    </row>
    <row r="17" spans="1:184" ht="16.5" customHeight="1" x14ac:dyDescent="0.3">
      <c r="A17" s="10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>
        <v>1</v>
      </c>
      <c r="AI17" s="11"/>
      <c r="AJ17" s="11"/>
      <c r="AK17" s="11"/>
      <c r="AL17" s="11">
        <v>1</v>
      </c>
      <c r="AM17" s="11">
        <v>1</v>
      </c>
      <c r="AN17" s="11">
        <v>1</v>
      </c>
      <c r="AO17" s="11"/>
      <c r="AP17" s="11"/>
      <c r="AQ17" s="11"/>
      <c r="AR17" s="11">
        <v>1</v>
      </c>
      <c r="AS17" s="11">
        <v>1</v>
      </c>
      <c r="AT17" s="11">
        <v>1</v>
      </c>
      <c r="AU17" s="11"/>
      <c r="AV17" s="11"/>
      <c r="AW17" s="11"/>
      <c r="AX17" s="11"/>
      <c r="AY17" s="11">
        <v>1</v>
      </c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2"/>
      <c r="CH17" s="13" t="str">
        <f>CONCATENATE("  0x",AC52,", 0x",AD52,", 0x",AE52,", 0x",AF52,", 0x",AG52,", 0x",AH52,", 0x",AI52,", 0x",AJ52,", 0x",AK52,", 0x",AL52,", 0x",AM52,", 0x",AN52,", 0x",AO52,", 0x",AP52,",")</f>
        <v xml:space="preserve">  0x00, 0x00, 0xC0, 0x38, 0x06, 0x61, 0x10, 0x52, 0x52, 0x03, 0x01, 0x01, 0x00, 0x00,</v>
      </c>
      <c r="CW17" s="10"/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1"/>
      <c r="DT17" s="11"/>
      <c r="DU17" s="11"/>
      <c r="DV17" s="11"/>
      <c r="DW17" s="11"/>
      <c r="DX17" s="11"/>
      <c r="DY17" s="11"/>
      <c r="DZ17" s="11"/>
      <c r="EA17" s="11"/>
      <c r="EB17" s="11"/>
      <c r="EC17" s="11">
        <v>1</v>
      </c>
      <c r="ED17" s="11"/>
      <c r="EE17" s="11"/>
      <c r="EF17" s="11"/>
      <c r="EG17" s="11"/>
      <c r="EH17" s="11"/>
      <c r="EI17" s="11"/>
      <c r="EJ17" s="11"/>
      <c r="EK17" s="11"/>
      <c r="EL17" s="11"/>
      <c r="EM17" s="11"/>
      <c r="EN17" s="11"/>
      <c r="EO17" s="11"/>
      <c r="EP17" s="11"/>
      <c r="EQ17" s="11"/>
      <c r="ER17" s="11"/>
      <c r="ES17" s="11"/>
      <c r="ET17" s="11"/>
      <c r="EU17" s="11"/>
      <c r="EV17" s="11">
        <v>1</v>
      </c>
      <c r="EW17" s="11"/>
      <c r="EX17" s="11"/>
      <c r="EY17" s="11"/>
      <c r="EZ17" s="11"/>
      <c r="FA17" s="11"/>
      <c r="FB17" s="11"/>
      <c r="FC17" s="11"/>
      <c r="FD17" s="11"/>
      <c r="FE17" s="11"/>
      <c r="FF17" s="11"/>
      <c r="FG17" s="11"/>
      <c r="FH17" s="11"/>
      <c r="FI17" s="11"/>
      <c r="FJ17" s="11"/>
      <c r="FK17" s="11"/>
      <c r="FL17" s="11"/>
      <c r="FM17" s="11"/>
      <c r="FN17" s="11"/>
      <c r="FO17" s="11"/>
      <c r="FP17" s="11"/>
      <c r="FQ17" s="11"/>
      <c r="FR17" s="11"/>
      <c r="FS17" s="11"/>
      <c r="FT17" s="11"/>
      <c r="FU17" s="11"/>
      <c r="FV17" s="11"/>
      <c r="FW17" s="11"/>
      <c r="FX17" s="11"/>
      <c r="FY17" s="11"/>
      <c r="FZ17" s="11"/>
      <c r="GA17" s="11"/>
      <c r="GB17" s="12"/>
    </row>
    <row r="18" spans="1:184" ht="16.5" customHeight="1" x14ac:dyDescent="0.3">
      <c r="A18" s="10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>
        <v>1</v>
      </c>
      <c r="AH18" s="11"/>
      <c r="AI18" s="11"/>
      <c r="AJ18" s="11">
        <v>1</v>
      </c>
      <c r="AK18" s="11">
        <v>1</v>
      </c>
      <c r="AL18" s="11">
        <v>1</v>
      </c>
      <c r="AM18" s="11"/>
      <c r="AN18" s="11"/>
      <c r="AO18" s="11"/>
      <c r="AP18" s="11"/>
      <c r="AQ18" s="11"/>
      <c r="AR18" s="11"/>
      <c r="AS18" s="11"/>
      <c r="AT18" s="11">
        <v>1</v>
      </c>
      <c r="AU18" s="11">
        <v>1</v>
      </c>
      <c r="AV18" s="11">
        <v>1</v>
      </c>
      <c r="AW18" s="11"/>
      <c r="AX18" s="11"/>
      <c r="AY18" s="11"/>
      <c r="AZ18" s="11">
        <v>1</v>
      </c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2"/>
      <c r="CH18" s="13" t="str">
        <f>CONCATENATE("  0x",AQ52,", 0x",AR52,", 0x",AS52,", 0x",AT52,", 0x",AU52,", 0x",AV52,", 0x",AW52,", 0x",AX52,", 0x",AY52,", 0x",AZ52,", 0x",BA52,", 0x",BB52,", 0x",BC52,", 0x",BD52,",")</f>
        <v xml:space="preserve">  0x00, 0x01, 0x01, 0x03, 0x02, 0x52, 0x50, 0x10, 0x61, 0x06, 0x38, 0xE0, 0x00, 0x00,</v>
      </c>
      <c r="CW18" s="10"/>
      <c r="CX18" s="11"/>
      <c r="CY18" s="11"/>
      <c r="CZ18" s="11"/>
      <c r="DA18" s="11"/>
      <c r="DB18" s="11"/>
      <c r="DC18" s="11"/>
      <c r="DD18" s="11"/>
      <c r="DE18" s="11"/>
      <c r="DF18" s="11"/>
      <c r="DG18" s="11"/>
      <c r="DH18" s="11"/>
      <c r="DI18" s="11"/>
      <c r="DJ18" s="11"/>
      <c r="DK18" s="11"/>
      <c r="DL18" s="11"/>
      <c r="DM18" s="11"/>
      <c r="DN18" s="11"/>
      <c r="DO18" s="11"/>
      <c r="DP18" s="11"/>
      <c r="DQ18" s="11"/>
      <c r="DR18" s="11"/>
      <c r="DS18" s="11"/>
      <c r="DT18" s="11"/>
      <c r="DU18" s="11"/>
      <c r="DV18" s="11"/>
      <c r="DW18" s="11"/>
      <c r="DX18" s="11"/>
      <c r="DY18" s="11"/>
      <c r="DZ18" s="11"/>
      <c r="EA18" s="11"/>
      <c r="EB18" s="11"/>
      <c r="EC18" s="11">
        <v>1</v>
      </c>
      <c r="ED18" s="11"/>
      <c r="EE18" s="11"/>
      <c r="EF18" s="11"/>
      <c r="EG18" s="11"/>
      <c r="EH18" s="11"/>
      <c r="EI18" s="11"/>
      <c r="EJ18" s="11"/>
      <c r="EK18" s="11"/>
      <c r="EL18" s="11"/>
      <c r="EM18" s="11"/>
      <c r="EN18" s="11"/>
      <c r="EO18" s="11"/>
      <c r="EP18" s="11"/>
      <c r="EQ18" s="11"/>
      <c r="ER18" s="11"/>
      <c r="ES18" s="11"/>
      <c r="ET18" s="11"/>
      <c r="EU18" s="11"/>
      <c r="EV18" s="11">
        <v>1</v>
      </c>
      <c r="EW18" s="11"/>
      <c r="EX18" s="11"/>
      <c r="EY18" s="11"/>
      <c r="EZ18" s="11"/>
      <c r="FA18" s="11"/>
      <c r="FB18" s="11"/>
      <c r="FC18" s="11"/>
      <c r="FD18" s="11"/>
      <c r="FE18" s="11"/>
      <c r="FF18" s="11"/>
      <c r="FG18" s="11"/>
      <c r="FH18" s="11"/>
      <c r="FI18" s="11"/>
      <c r="FJ18" s="11"/>
      <c r="FK18" s="11"/>
      <c r="FL18" s="11"/>
      <c r="FM18" s="11"/>
      <c r="FN18" s="11"/>
      <c r="FO18" s="11"/>
      <c r="FP18" s="11"/>
      <c r="FQ18" s="11"/>
      <c r="FR18" s="11"/>
      <c r="FS18" s="11"/>
      <c r="FT18" s="11"/>
      <c r="FU18" s="11"/>
      <c r="FV18" s="11"/>
      <c r="FW18" s="11"/>
      <c r="FX18" s="11"/>
      <c r="FY18" s="11"/>
      <c r="FZ18" s="11"/>
      <c r="GA18" s="11"/>
      <c r="GB18" s="12"/>
    </row>
    <row r="19" spans="1:184" ht="16.5" customHeight="1" x14ac:dyDescent="0.3">
      <c r="A19" s="10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>
        <v>1</v>
      </c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>
        <v>1</v>
      </c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2"/>
      <c r="CH19" s="13" t="str">
        <f>CONCATENATE("  0x",BE52,", 0x",BF52,", 0x",BG52,", 0x",BH52,", 0x",BI52,", 0x",BJ52,", 0x",BK52,", 0x",BL52,", 0x",BM52,", 0x",BN52,", 0x",BO52,", 0x",BP52,", 0x",BQ52,", 0x",BR52,",")</f>
        <v xml:space="preserve">  0x00, 0x00, 0x00, 0x00, 0x00, 0x00, 0x00, 0x00, 0x00, 0x00, 0x00, 0x00, 0x00, 0x00,</v>
      </c>
      <c r="CW19" s="10"/>
      <c r="CX19" s="11"/>
      <c r="CY19" s="11"/>
      <c r="CZ19" s="11"/>
      <c r="DA19" s="11"/>
      <c r="DB19" s="11"/>
      <c r="DC19" s="11"/>
      <c r="DD19" s="11"/>
      <c r="DE19" s="11"/>
      <c r="DF19" s="11"/>
      <c r="DG19" s="11"/>
      <c r="DH19" s="11"/>
      <c r="DI19" s="11"/>
      <c r="DJ19" s="11"/>
      <c r="DK19" s="11"/>
      <c r="DL19" s="11"/>
      <c r="DM19" s="11"/>
      <c r="DN19" s="11"/>
      <c r="DO19" s="11"/>
      <c r="DP19" s="11"/>
      <c r="DQ19" s="11"/>
      <c r="DR19" s="11"/>
      <c r="DS19" s="11"/>
      <c r="DT19" s="11"/>
      <c r="DU19" s="11"/>
      <c r="DV19" s="11"/>
      <c r="DW19" s="11"/>
      <c r="DX19" s="11"/>
      <c r="DY19" s="11"/>
      <c r="DZ19" s="11"/>
      <c r="EA19" s="11"/>
      <c r="EB19" s="11">
        <v>1</v>
      </c>
      <c r="EC19" s="11"/>
      <c r="ED19" s="11"/>
      <c r="EE19" s="11"/>
      <c r="EF19" s="11"/>
      <c r="EG19" s="11"/>
      <c r="EH19" s="11"/>
      <c r="EI19" s="11"/>
      <c r="EJ19" s="11"/>
      <c r="EK19" s="11"/>
      <c r="EL19" s="11"/>
      <c r="EM19" s="11"/>
      <c r="EN19" s="11"/>
      <c r="EO19" s="11"/>
      <c r="EP19" s="11"/>
      <c r="EQ19" s="11"/>
      <c r="ER19" s="11"/>
      <c r="ES19" s="11"/>
      <c r="ET19" s="11"/>
      <c r="EU19" s="11"/>
      <c r="EV19" s="11"/>
      <c r="EW19" s="11">
        <v>1</v>
      </c>
      <c r="EX19" s="11"/>
      <c r="EY19" s="11"/>
      <c r="EZ19" s="11"/>
      <c r="FA19" s="11"/>
      <c r="FB19" s="11"/>
      <c r="FC19" s="11"/>
      <c r="FD19" s="11"/>
      <c r="FE19" s="11"/>
      <c r="FF19" s="11"/>
      <c r="FG19" s="11"/>
      <c r="FH19" s="11"/>
      <c r="FI19" s="11"/>
      <c r="FJ19" s="11"/>
      <c r="FK19" s="11"/>
      <c r="FL19" s="11"/>
      <c r="FM19" s="11"/>
      <c r="FN19" s="11"/>
      <c r="FO19" s="11"/>
      <c r="FP19" s="11"/>
      <c r="FQ19" s="11"/>
      <c r="FR19" s="11"/>
      <c r="FS19" s="11"/>
      <c r="FT19" s="11"/>
      <c r="FU19" s="11"/>
      <c r="FV19" s="11"/>
      <c r="FW19" s="11"/>
      <c r="FX19" s="11"/>
      <c r="FY19" s="11"/>
      <c r="FZ19" s="11"/>
      <c r="GA19" s="11"/>
      <c r="GB19" s="12"/>
    </row>
    <row r="20" spans="1:184" ht="16.5" customHeight="1" x14ac:dyDescent="0.3">
      <c r="A20" s="10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>
        <v>1</v>
      </c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>
        <v>1</v>
      </c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2"/>
      <c r="CH20" s="13" t="str">
        <f>CONCATENATE("  0x",BS52,", 0x",BT52,", 0x",BU52,", 0x",BV52,", 0x",BW52,", 0x",BX52,", 0x",BY52,", 0x",BZ52,", 0x",CA52,", 0x",CB52,", 0x",CC52,", 0x",CD52,", 0x",CE52,", 0x",CF52,",")</f>
        <v xml:space="preserve">  0x00, 0x00, 0x00, 0x00, 0x00, 0x00, 0x00, 0x00, 0x00, 0x00, 0x00, 0x00, 0x00, 0x00,</v>
      </c>
      <c r="CW20" s="10"/>
      <c r="CX20" s="11"/>
      <c r="CY20" s="11"/>
      <c r="CZ20" s="11"/>
      <c r="DA20" s="11"/>
      <c r="DB20" s="11"/>
      <c r="DC20" s="11"/>
      <c r="DD20" s="11"/>
      <c r="DE20" s="11"/>
      <c r="DF20" s="11"/>
      <c r="DG20" s="11"/>
      <c r="DH20" s="11"/>
      <c r="DI20" s="11"/>
      <c r="DJ20" s="11"/>
      <c r="DK20" s="11"/>
      <c r="DL20" s="11"/>
      <c r="DM20" s="11"/>
      <c r="DN20" s="11"/>
      <c r="DO20" s="11"/>
      <c r="DP20" s="11"/>
      <c r="DQ20" s="11"/>
      <c r="DR20" s="11"/>
      <c r="DS20" s="11"/>
      <c r="DT20" s="11"/>
      <c r="DU20" s="11"/>
      <c r="DV20" s="11"/>
      <c r="DW20" s="11"/>
      <c r="DX20" s="11"/>
      <c r="DY20" s="11"/>
      <c r="DZ20" s="11"/>
      <c r="EA20" s="11"/>
      <c r="EB20" s="11">
        <v>1</v>
      </c>
      <c r="EC20" s="11"/>
      <c r="ED20" s="11"/>
      <c r="EE20" s="11"/>
      <c r="EF20" s="11"/>
      <c r="EG20" s="11"/>
      <c r="EH20" s="11"/>
      <c r="EI20" s="11"/>
      <c r="EJ20" s="11"/>
      <c r="EK20" s="11"/>
      <c r="EL20" s="11"/>
      <c r="EM20" s="11"/>
      <c r="EN20" s="11"/>
      <c r="EO20" s="11"/>
      <c r="EP20" s="11"/>
      <c r="EQ20" s="11"/>
      <c r="ER20" s="11"/>
      <c r="ES20" s="11"/>
      <c r="ET20" s="11"/>
      <c r="EU20" s="11"/>
      <c r="EV20" s="11"/>
      <c r="EW20" s="11">
        <v>1</v>
      </c>
      <c r="EX20" s="11"/>
      <c r="EY20" s="11"/>
      <c r="EZ20" s="11"/>
      <c r="FA20" s="11"/>
      <c r="FB20" s="11"/>
      <c r="FC20" s="11"/>
      <c r="FD20" s="11"/>
      <c r="FE20" s="11"/>
      <c r="FF20" s="11"/>
      <c r="FG20" s="11"/>
      <c r="FH20" s="11"/>
      <c r="FI20" s="11"/>
      <c r="FJ20" s="11"/>
      <c r="FK20" s="11"/>
      <c r="FL20" s="11"/>
      <c r="FM20" s="11"/>
      <c r="FN20" s="11"/>
      <c r="FO20" s="11"/>
      <c r="FP20" s="11"/>
      <c r="FQ20" s="11"/>
      <c r="FR20" s="11"/>
      <c r="FS20" s="11"/>
      <c r="FT20" s="11"/>
      <c r="FU20" s="11"/>
      <c r="FV20" s="11"/>
      <c r="FW20" s="11"/>
      <c r="FX20" s="11"/>
      <c r="FY20" s="11"/>
      <c r="FZ20" s="11"/>
      <c r="GA20" s="11"/>
      <c r="GB20" s="12"/>
    </row>
    <row r="21" spans="1:184" ht="16.5" customHeight="1" x14ac:dyDescent="0.3">
      <c r="A21" s="10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>
        <v>1</v>
      </c>
      <c r="AG21" s="11"/>
      <c r="AH21" s="11"/>
      <c r="AI21" s="11">
        <v>1</v>
      </c>
      <c r="AJ21" s="11">
        <v>1</v>
      </c>
      <c r="AK21" s="11">
        <v>1</v>
      </c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>
        <v>1</v>
      </c>
      <c r="AW21" s="11">
        <v>1</v>
      </c>
      <c r="AX21" s="11">
        <v>1</v>
      </c>
      <c r="AY21" s="11"/>
      <c r="AZ21" s="11"/>
      <c r="BA21" s="11">
        <v>1</v>
      </c>
      <c r="BB21" s="11"/>
      <c r="BC21" s="11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2"/>
      <c r="CH21" s="13" t="str">
        <f>CONCATENATE("  0x",A53,", 0x",B53,", 0x",C53,", 0x",D53,", 0x",E53,", 0x",F53,", 0x",G53,", 0x",H53,", 0x",I53,", 0x",J53,", 0x",K53,", 0x",L53,", 0x",M53,", 0x",N53,",")</f>
        <v xml:space="preserve">  0x00, 0x00, 0x00, 0x00, 0x00, 0x00, 0x00, 0x00, 0x00, 0x00, 0x00, 0x00, 0x00, 0x00,</v>
      </c>
      <c r="CW21" s="10"/>
      <c r="CX21" s="11"/>
      <c r="CY21" s="11"/>
      <c r="CZ21" s="11"/>
      <c r="DA21" s="11"/>
      <c r="DB21" s="11"/>
      <c r="DC21" s="11"/>
      <c r="DD21" s="11"/>
      <c r="DE21" s="11"/>
      <c r="DF21" s="11"/>
      <c r="DG21" s="11"/>
      <c r="DH21" s="11"/>
      <c r="DI21" s="11"/>
      <c r="DJ21" s="11"/>
      <c r="DK21" s="11"/>
      <c r="DL21" s="11"/>
      <c r="DM21" s="11"/>
      <c r="DN21" s="11"/>
      <c r="DO21" s="11"/>
      <c r="DP21" s="11"/>
      <c r="DQ21" s="11"/>
      <c r="DR21" s="11"/>
      <c r="DS21" s="11"/>
      <c r="DT21" s="11"/>
      <c r="DU21" s="11"/>
      <c r="DV21" s="11"/>
      <c r="DW21" s="11"/>
      <c r="DX21" s="11"/>
      <c r="DY21" s="11"/>
      <c r="DZ21" s="11"/>
      <c r="EA21" s="11"/>
      <c r="EB21" s="11">
        <v>1</v>
      </c>
      <c r="EC21" s="11"/>
      <c r="ED21" s="11"/>
      <c r="EE21" s="11"/>
      <c r="EF21" s="11"/>
      <c r="EG21" s="11"/>
      <c r="EH21" s="11"/>
      <c r="EI21" s="11"/>
      <c r="EJ21" s="11"/>
      <c r="EK21" s="11"/>
      <c r="EL21" s="11"/>
      <c r="EM21" s="11"/>
      <c r="EN21" s="11"/>
      <c r="EO21" s="11"/>
      <c r="EP21" s="11"/>
      <c r="EQ21" s="11"/>
      <c r="ER21" s="11"/>
      <c r="ES21" s="11"/>
      <c r="ET21" s="11"/>
      <c r="EU21" s="11"/>
      <c r="EV21" s="11"/>
      <c r="EW21" s="11">
        <v>1</v>
      </c>
      <c r="EX21" s="11"/>
      <c r="EY21" s="11"/>
      <c r="EZ21" s="11"/>
      <c r="FA21" s="11"/>
      <c r="FB21" s="11"/>
      <c r="FC21" s="11"/>
      <c r="FD21" s="11"/>
      <c r="FE21" s="11"/>
      <c r="FF21" s="11"/>
      <c r="FG21" s="11"/>
      <c r="FH21" s="11"/>
      <c r="FI21" s="11"/>
      <c r="FJ21" s="11"/>
      <c r="FK21" s="11"/>
      <c r="FL21" s="11"/>
      <c r="FM21" s="11"/>
      <c r="FN21" s="11"/>
      <c r="FO21" s="11"/>
      <c r="FP21" s="11"/>
      <c r="FQ21" s="11"/>
      <c r="FR21" s="11"/>
      <c r="FS21" s="11"/>
      <c r="FT21" s="11"/>
      <c r="FU21" s="11"/>
      <c r="FV21" s="11"/>
      <c r="FW21" s="11"/>
      <c r="FX21" s="11"/>
      <c r="FY21" s="11"/>
      <c r="FZ21" s="11"/>
      <c r="GA21" s="11"/>
      <c r="GB21" s="12"/>
    </row>
    <row r="22" spans="1:184" ht="16.5" customHeight="1" x14ac:dyDescent="0.3">
      <c r="A22" s="10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>
        <v>1</v>
      </c>
      <c r="AG22" s="11"/>
      <c r="AH22" s="11">
        <v>1</v>
      </c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>
        <v>1</v>
      </c>
      <c r="AZ22" s="11"/>
      <c r="BA22" s="11">
        <v>1</v>
      </c>
      <c r="BB22" s="11">
        <v>1</v>
      </c>
      <c r="BC22" s="11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11"/>
      <c r="BP22" s="11"/>
      <c r="BQ22" s="11"/>
      <c r="BR22" s="11"/>
      <c r="BS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2"/>
      <c r="CH22" s="13" t="str">
        <f>CONCATENATE("  0x",O53,", 0x",P53,", 0x",Q53,", 0x",R53,", 0x",S53,", 0x",T53,", 0x",U53,", 0x",V53,", 0x",W53,", 0x",X53,", 0x",Y53,", 0x",Z53,", 0x",AA53,", 0x",AB53,",")</f>
        <v xml:space="preserve">  0x00, 0x00, 0x00, 0x00, 0x00, 0x00, 0x00, 0x00, 0x00, 0x00, 0x00, 0x00, 0x00, 0x00,</v>
      </c>
      <c r="CW22" s="10"/>
      <c r="CX22" s="11"/>
      <c r="CY22" s="11"/>
      <c r="CZ22" s="11"/>
      <c r="DA22" s="11"/>
      <c r="DB22" s="11"/>
      <c r="DC22" s="11"/>
      <c r="DD22" s="11"/>
      <c r="DE22" s="11"/>
      <c r="DF22" s="11"/>
      <c r="DG22" s="11"/>
      <c r="DH22" s="11"/>
      <c r="DI22" s="11"/>
      <c r="DJ22" s="11"/>
      <c r="DK22" s="11"/>
      <c r="DL22" s="11"/>
      <c r="DM22" s="11"/>
      <c r="DN22" s="11"/>
      <c r="DO22" s="11"/>
      <c r="DP22" s="11"/>
      <c r="DQ22" s="11"/>
      <c r="DR22" s="11"/>
      <c r="DS22" s="11"/>
      <c r="DT22" s="11"/>
      <c r="DU22" s="11"/>
      <c r="DV22" s="11"/>
      <c r="DW22" s="11"/>
      <c r="DX22" s="11"/>
      <c r="DY22" s="11"/>
      <c r="DZ22" s="11"/>
      <c r="EA22" s="11">
        <v>1</v>
      </c>
      <c r="EB22" s="11"/>
      <c r="EC22" s="11"/>
      <c r="ED22" s="11"/>
      <c r="EE22" s="11"/>
      <c r="EF22" s="11"/>
      <c r="EG22" s="11"/>
      <c r="EH22" s="11"/>
      <c r="EI22" s="11"/>
      <c r="EJ22" s="11"/>
      <c r="EK22" s="11"/>
      <c r="EL22" s="11"/>
      <c r="EM22" s="11"/>
      <c r="EN22" s="11"/>
      <c r="EO22" s="11"/>
      <c r="EP22" s="11"/>
      <c r="EQ22" s="11"/>
      <c r="ER22" s="11"/>
      <c r="ES22" s="11"/>
      <c r="ET22" s="11"/>
      <c r="EU22" s="11"/>
      <c r="EV22" s="11"/>
      <c r="EW22" s="11"/>
      <c r="EX22" s="11">
        <v>1</v>
      </c>
      <c r="EY22" s="11"/>
      <c r="EZ22" s="11"/>
      <c r="FA22" s="11"/>
      <c r="FB22" s="11"/>
      <c r="FC22" s="11"/>
      <c r="FD22" s="11"/>
      <c r="FE22" s="11"/>
      <c r="FF22" s="11"/>
      <c r="FG22" s="11"/>
      <c r="FH22" s="11"/>
      <c r="FI22" s="11"/>
      <c r="FJ22" s="11"/>
      <c r="FK22" s="11"/>
      <c r="FL22" s="11"/>
      <c r="FM22" s="11"/>
      <c r="FN22" s="11"/>
      <c r="FO22" s="11"/>
      <c r="FP22" s="11"/>
      <c r="FQ22" s="11"/>
      <c r="FR22" s="11"/>
      <c r="FS22" s="11"/>
      <c r="FT22" s="11"/>
      <c r="FU22" s="11"/>
      <c r="FV22" s="11"/>
      <c r="FW22" s="11"/>
      <c r="FX22" s="11"/>
      <c r="FY22" s="11"/>
      <c r="FZ22" s="11"/>
      <c r="GA22" s="11"/>
      <c r="GB22" s="12"/>
    </row>
    <row r="23" spans="1:184" ht="16.5" customHeight="1" x14ac:dyDescent="0.3">
      <c r="A23" s="10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>
        <v>1</v>
      </c>
      <c r="AF23" s="11"/>
      <c r="AG23" s="11"/>
      <c r="AH23" s="11">
        <v>1</v>
      </c>
      <c r="AI23" s="11"/>
      <c r="AJ23" s="11">
        <v>1</v>
      </c>
      <c r="AK23" s="11">
        <v>1</v>
      </c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>
        <v>1</v>
      </c>
      <c r="AW23" s="11">
        <v>1</v>
      </c>
      <c r="AX23" s="11"/>
      <c r="AY23" s="11">
        <v>1</v>
      </c>
      <c r="AZ23" s="11"/>
      <c r="BA23" s="11"/>
      <c r="BB23" s="11">
        <v>1</v>
      </c>
      <c r="BC23" s="11"/>
      <c r="BD23" s="11"/>
      <c r="BE23" s="11"/>
      <c r="BF23" s="11"/>
      <c r="BG23" s="11"/>
      <c r="BH23" s="11"/>
      <c r="BI23" s="11"/>
      <c r="BJ23" s="11"/>
      <c r="BK23" s="11"/>
      <c r="BL23" s="11"/>
      <c r="BM23" s="11"/>
      <c r="BN23" s="11"/>
      <c r="BO23" s="11"/>
      <c r="BP23" s="11"/>
      <c r="BQ23" s="11"/>
      <c r="BR23" s="11"/>
      <c r="BS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2"/>
      <c r="CH23" s="13" t="str">
        <f>CONCATENATE("  0x",AC53,", 0x",AD53,", 0x",AE53,", 0x",AF53,", 0x",AG53,", 0x",AH53,", 0x",AI53,", 0x",AJ53,", 0x",AK53,", 0x",AL53,", 0x",AM53,", 0x",AN53,", 0x",AO53,", 0x",AP53,",")</f>
        <v xml:space="preserve">  0x00, 0x00, 0xFF, 0x02, 0x42, 0x22, 0xF2, 0x22, 0x32, 0x22, 0xB2, 0xA2, 0x32, 0x23,</v>
      </c>
      <c r="CW23" s="10"/>
      <c r="CX23" s="11"/>
      <c r="CY23" s="11"/>
      <c r="CZ23" s="11"/>
      <c r="DA23" s="11"/>
      <c r="DB23" s="11"/>
      <c r="DC23" s="11"/>
      <c r="DD23" s="11"/>
      <c r="DE23" s="11"/>
      <c r="DF23" s="11"/>
      <c r="DG23" s="11"/>
      <c r="DH23" s="11"/>
      <c r="DI23" s="11"/>
      <c r="DJ23" s="11"/>
      <c r="DK23" s="11"/>
      <c r="DL23" s="11"/>
      <c r="DM23" s="11"/>
      <c r="DN23" s="11"/>
      <c r="DO23" s="11"/>
      <c r="DP23" s="11"/>
      <c r="DQ23" s="11"/>
      <c r="DR23" s="11"/>
      <c r="DS23" s="11"/>
      <c r="DT23" s="11"/>
      <c r="DU23" s="11"/>
      <c r="DV23" s="11"/>
      <c r="DW23" s="11"/>
      <c r="DX23" s="11"/>
      <c r="DY23" s="11"/>
      <c r="DZ23" s="11"/>
      <c r="EA23" s="11">
        <v>1</v>
      </c>
      <c r="EB23" s="11"/>
      <c r="EC23" s="11"/>
      <c r="ED23" s="11"/>
      <c r="EE23" s="11"/>
      <c r="EF23" s="11"/>
      <c r="EG23" s="11"/>
      <c r="EH23" s="11"/>
      <c r="EI23" s="11"/>
      <c r="EJ23" s="11"/>
      <c r="EK23" s="11"/>
      <c r="EL23" s="11"/>
      <c r="EM23" s="11"/>
      <c r="EN23" s="11"/>
      <c r="EO23" s="11"/>
      <c r="EP23" s="11"/>
      <c r="EQ23" s="11"/>
      <c r="ER23" s="11"/>
      <c r="ES23" s="11"/>
      <c r="ET23" s="11"/>
      <c r="EU23" s="11"/>
      <c r="EV23" s="11"/>
      <c r="EW23" s="11"/>
      <c r="EX23" s="11">
        <v>1</v>
      </c>
      <c r="EY23" s="11"/>
      <c r="EZ23" s="11"/>
      <c r="FA23" s="11"/>
      <c r="FB23" s="11"/>
      <c r="FC23" s="11"/>
      <c r="FD23" s="11"/>
      <c r="FE23" s="11"/>
      <c r="FF23" s="11"/>
      <c r="FG23" s="11"/>
      <c r="FH23" s="11"/>
      <c r="FI23" s="11"/>
      <c r="FJ23" s="11"/>
      <c r="FK23" s="11"/>
      <c r="FL23" s="11"/>
      <c r="FM23" s="11"/>
      <c r="FN23" s="11"/>
      <c r="FO23" s="11"/>
      <c r="FP23" s="11"/>
      <c r="FQ23" s="11"/>
      <c r="FR23" s="11"/>
      <c r="FS23" s="11"/>
      <c r="FT23" s="11"/>
      <c r="FU23" s="11"/>
      <c r="FV23" s="11"/>
      <c r="FW23" s="11"/>
      <c r="FX23" s="11"/>
      <c r="FY23" s="11"/>
      <c r="FZ23" s="11"/>
      <c r="GA23" s="11"/>
      <c r="GB23" s="12"/>
    </row>
    <row r="24" spans="1:184" ht="16.5" customHeight="1" x14ac:dyDescent="0.3">
      <c r="A24" s="10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>
        <v>1</v>
      </c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>
        <v>1</v>
      </c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2"/>
      <c r="CH24" s="13" t="str">
        <f>CONCATENATE("  0x",AQ53,", 0x",AR53,", 0x",AS53,", 0x",AT53,", 0x",AU53,", 0x",AV53,", 0x",AW53,", 0x",AX53,", 0x",AY53,", 0x",AZ53,", 0x",BA53,", 0x",BB53,", 0x",BC53,", 0x",BD53,",")</f>
        <v xml:space="preserve">  0x32, 0x22, 0x32, 0x22, 0x32, 0x22, 0x32, 0xE2, 0x22, 0x92, 0x02, 0xFF, 0x00, 0x00,</v>
      </c>
      <c r="CW24" s="10"/>
      <c r="CX24" s="11"/>
      <c r="CY24" s="11"/>
      <c r="CZ24" s="11"/>
      <c r="DA24" s="11"/>
      <c r="DB24" s="11"/>
      <c r="DC24" s="11"/>
      <c r="DD24" s="11"/>
      <c r="DE24" s="11"/>
      <c r="DF24" s="11"/>
      <c r="DG24" s="11"/>
      <c r="DH24" s="11"/>
      <c r="DI24" s="11"/>
      <c r="DJ24" s="11"/>
      <c r="DK24" s="11"/>
      <c r="DL24" s="11"/>
      <c r="DM24" s="11"/>
      <c r="DN24" s="11"/>
      <c r="DO24" s="11"/>
      <c r="DP24" s="11"/>
      <c r="DQ24" s="11"/>
      <c r="DR24" s="11"/>
      <c r="DS24" s="11"/>
      <c r="DT24" s="11"/>
      <c r="DU24" s="11"/>
      <c r="DV24" s="11"/>
      <c r="DW24" s="11"/>
      <c r="DX24" s="11"/>
      <c r="DY24" s="11"/>
      <c r="DZ24" s="11"/>
      <c r="EA24" s="11">
        <v>1</v>
      </c>
      <c r="EB24" s="11"/>
      <c r="EC24" s="11"/>
      <c r="ED24" s="11"/>
      <c r="EE24" s="11"/>
      <c r="EF24" s="11"/>
      <c r="EG24" s="11"/>
      <c r="EH24" s="11"/>
      <c r="EI24" s="11"/>
      <c r="EJ24" s="11"/>
      <c r="EK24" s="11"/>
      <c r="EL24" s="11"/>
      <c r="EM24" s="11"/>
      <c r="EN24" s="11"/>
      <c r="EO24" s="11"/>
      <c r="EP24" s="11"/>
      <c r="EQ24" s="11"/>
      <c r="ER24" s="11"/>
      <c r="ES24" s="11"/>
      <c r="ET24" s="11"/>
      <c r="EU24" s="11"/>
      <c r="EV24" s="11"/>
      <c r="EW24" s="11"/>
      <c r="EX24" s="11">
        <v>1</v>
      </c>
      <c r="EY24" s="11"/>
      <c r="EZ24" s="11"/>
      <c r="FA24" s="11"/>
      <c r="FB24" s="11"/>
      <c r="FC24" s="11"/>
      <c r="FD24" s="11"/>
      <c r="FE24" s="11"/>
      <c r="FF24" s="11"/>
      <c r="FG24" s="11"/>
      <c r="FH24" s="11"/>
      <c r="FI24" s="11"/>
      <c r="FJ24" s="11"/>
      <c r="FK24" s="11"/>
      <c r="FL24" s="11"/>
      <c r="FM24" s="11"/>
      <c r="FN24" s="11"/>
      <c r="FO24" s="11"/>
      <c r="FP24" s="11"/>
      <c r="FQ24" s="11"/>
      <c r="FR24" s="11"/>
      <c r="FS24" s="11"/>
      <c r="FT24" s="11"/>
      <c r="FU24" s="11"/>
      <c r="FV24" s="11"/>
      <c r="FW24" s="11"/>
      <c r="FX24" s="11"/>
      <c r="FY24" s="11"/>
      <c r="FZ24" s="11"/>
      <c r="GA24" s="11"/>
      <c r="GB24" s="12"/>
    </row>
    <row r="25" spans="1:184" ht="16.5" customHeigh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>
        <v>1</v>
      </c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 t="s">
        <v>207</v>
      </c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>
        <v>1</v>
      </c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2"/>
      <c r="CH25" s="13" t="str">
        <f>CONCATENATE("  0x",BE53,", 0x",BF53,", 0x",BG53,", 0x",BH53,", 0x",BI53,", 0x",BJ53,", 0x",BK53,", 0x",BL53,", 0x",BM53,", 0x",BN53,", 0x",BO53,", 0x",BP53,", 0x",BQ53,", 0x",BR53,",")</f>
        <v xml:space="preserve">  0x00, 0x00, 0x00, 0x00, 0x00, 0x00, 0x00, 0x00, 0x00, 0x00, 0x00, 0x00, 0x00, 0x00,</v>
      </c>
      <c r="CW25" s="10"/>
      <c r="CX25" s="11"/>
      <c r="CY25" s="11"/>
      <c r="CZ25" s="11"/>
      <c r="DA25" s="11"/>
      <c r="DB25" s="11"/>
      <c r="DC25" s="11"/>
      <c r="DD25" s="11"/>
      <c r="DE25" s="11"/>
      <c r="DF25" s="11"/>
      <c r="DG25" s="11"/>
      <c r="DH25" s="11"/>
      <c r="DI25" s="11"/>
      <c r="DJ25" s="11"/>
      <c r="DK25" s="11"/>
      <c r="DL25" s="11"/>
      <c r="DM25" s="11"/>
      <c r="DN25" s="11"/>
      <c r="DO25" s="11"/>
      <c r="DP25" s="11"/>
      <c r="DQ25" s="11"/>
      <c r="DR25" s="11"/>
      <c r="DS25" s="11"/>
      <c r="DT25" s="11"/>
      <c r="DU25" s="11"/>
      <c r="DV25" s="11"/>
      <c r="DW25" s="11"/>
      <c r="DX25" s="11"/>
      <c r="DY25" s="11"/>
      <c r="DZ25" s="11"/>
      <c r="EA25" s="11">
        <v>1</v>
      </c>
      <c r="EB25" s="11"/>
      <c r="EC25" s="11"/>
      <c r="ED25" s="11"/>
      <c r="EE25" s="11"/>
      <c r="EF25" s="11"/>
      <c r="EG25" s="11"/>
      <c r="EH25" s="11"/>
      <c r="EI25" s="11"/>
      <c r="EJ25" s="11"/>
      <c r="EK25" s="11"/>
      <c r="EL25" s="11"/>
      <c r="EM25" s="11"/>
      <c r="EN25" s="11"/>
      <c r="EO25" s="11"/>
      <c r="EP25" s="11"/>
      <c r="EQ25" s="11"/>
      <c r="ER25" s="11"/>
      <c r="ES25" s="11"/>
      <c r="ET25" s="11"/>
      <c r="EU25" s="11"/>
      <c r="EV25" s="11"/>
      <c r="EW25" s="11"/>
      <c r="EX25" s="11">
        <v>1</v>
      </c>
      <c r="EY25" s="11"/>
      <c r="EZ25" s="11"/>
      <c r="FA25" s="11"/>
      <c r="FB25" s="11"/>
      <c r="FC25" s="11"/>
      <c r="FD25" s="11"/>
      <c r="FE25" s="11"/>
      <c r="FF25" s="11"/>
      <c r="FG25" s="11"/>
      <c r="FH25" s="11"/>
      <c r="FI25" s="11"/>
      <c r="FJ25" s="11"/>
      <c r="FK25" s="11"/>
      <c r="FL25" s="11"/>
      <c r="FM25" s="11"/>
      <c r="FN25" s="11"/>
      <c r="FO25" s="11"/>
      <c r="FP25" s="11"/>
      <c r="FQ25" s="11"/>
      <c r="FR25" s="11"/>
      <c r="FS25" s="11"/>
      <c r="FT25" s="11"/>
      <c r="FU25" s="11"/>
      <c r="FV25" s="11"/>
      <c r="FW25" s="11"/>
      <c r="FX25" s="11"/>
      <c r="FY25" s="11"/>
      <c r="FZ25" s="11"/>
      <c r="GA25" s="11"/>
      <c r="GB25" s="12"/>
    </row>
    <row r="26" spans="1:184" ht="16.5" customHeight="1" x14ac:dyDescent="0.3">
      <c r="A26" s="10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>
        <v>1</v>
      </c>
      <c r="AF26" s="11">
        <v>1</v>
      </c>
      <c r="AG26" s="11">
        <v>1</v>
      </c>
      <c r="AH26" s="11">
        <v>1</v>
      </c>
      <c r="AI26" s="11">
        <v>1</v>
      </c>
      <c r="AJ26" s="11">
        <v>1</v>
      </c>
      <c r="AK26" s="11">
        <v>1</v>
      </c>
      <c r="AL26" s="11">
        <v>1</v>
      </c>
      <c r="AM26" s="11">
        <v>1</v>
      </c>
      <c r="AN26" s="11">
        <v>1</v>
      </c>
      <c r="AO26" s="11">
        <v>1</v>
      </c>
      <c r="AP26" s="11">
        <v>1</v>
      </c>
      <c r="AQ26" s="11">
        <v>1</v>
      </c>
      <c r="AR26" s="11">
        <v>1</v>
      </c>
      <c r="AS26" s="11">
        <v>1</v>
      </c>
      <c r="AT26" s="11">
        <v>1</v>
      </c>
      <c r="AU26" s="11">
        <v>1</v>
      </c>
      <c r="AV26" s="11">
        <v>1</v>
      </c>
      <c r="AW26" s="11">
        <v>1</v>
      </c>
      <c r="AX26" s="11">
        <v>1</v>
      </c>
      <c r="AY26" s="11">
        <v>1</v>
      </c>
      <c r="AZ26" s="11">
        <v>1</v>
      </c>
      <c r="BA26" s="11">
        <v>1</v>
      </c>
      <c r="BB26" s="11">
        <v>1</v>
      </c>
      <c r="BC26" s="11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2"/>
      <c r="CH26" s="13" t="str">
        <f>CONCATENATE("  0x",BS53,", 0x",BT53,", 0x",BU53,", 0x",BV53,", 0x",BW53,", 0x",BX53,", 0x",BY53,", 0x",BZ53,", 0x",CA53,", 0x",CB53,", 0x",CC53,", 0x",CD53,", 0x",CE53,", 0x",CF53,",")</f>
        <v xml:space="preserve">  0x00, 0x00, 0x00, 0x00, 0x00, 0x00, 0x00, 0x00, 0x00, 0x00, 0x00, 0x00, 0x00, 0x00,</v>
      </c>
      <c r="CW26" s="10"/>
      <c r="CX26" s="11"/>
      <c r="CY26" s="11"/>
      <c r="CZ26" s="11"/>
      <c r="DA26" s="11"/>
      <c r="DB26" s="11"/>
      <c r="DC26" s="11"/>
      <c r="DD26" s="11"/>
      <c r="DE26" s="11"/>
      <c r="DF26" s="11"/>
      <c r="DG26" s="11"/>
      <c r="DH26" s="11"/>
      <c r="DI26" s="11"/>
      <c r="DJ26" s="11"/>
      <c r="DK26" s="11"/>
      <c r="DL26" s="11"/>
      <c r="DM26" s="11"/>
      <c r="DN26" s="11"/>
      <c r="DO26" s="11"/>
      <c r="DP26" s="11"/>
      <c r="DQ26" s="11"/>
      <c r="DR26" s="11"/>
      <c r="DS26" s="11"/>
      <c r="DT26" s="11"/>
      <c r="DU26" s="11"/>
      <c r="DV26" s="11"/>
      <c r="DW26" s="11"/>
      <c r="DX26" s="11"/>
      <c r="DY26" s="11"/>
      <c r="DZ26" s="11"/>
      <c r="EA26" s="11">
        <v>1</v>
      </c>
      <c r="EB26" s="11"/>
      <c r="EC26" s="11"/>
      <c r="ED26" s="11"/>
      <c r="EE26" s="11"/>
      <c r="EF26" s="11"/>
      <c r="EG26" s="11"/>
      <c r="EH26" s="11"/>
      <c r="EI26" s="11"/>
      <c r="EJ26" s="11"/>
      <c r="EK26" s="11"/>
      <c r="EL26" s="11"/>
      <c r="EM26" s="11"/>
      <c r="EN26" s="11"/>
      <c r="EO26" s="11"/>
      <c r="EP26" s="11"/>
      <c r="EQ26" s="11"/>
      <c r="ER26" s="11"/>
      <c r="ES26" s="11"/>
      <c r="ET26" s="11"/>
      <c r="EU26" s="11"/>
      <c r="EV26" s="11"/>
      <c r="EW26" s="11"/>
      <c r="EX26" s="11">
        <v>1</v>
      </c>
      <c r="EY26" s="11"/>
      <c r="EZ26" s="11"/>
      <c r="FA26" s="11"/>
      <c r="FB26" s="11"/>
      <c r="FC26" s="11"/>
      <c r="FD26" s="11"/>
      <c r="FE26" s="11"/>
      <c r="FF26" s="11"/>
      <c r="FG26" s="11"/>
      <c r="FH26" s="11"/>
      <c r="FI26" s="11"/>
      <c r="FJ26" s="11"/>
      <c r="FK26" s="11"/>
      <c r="FL26" s="11"/>
      <c r="FM26" s="11"/>
      <c r="FN26" s="11"/>
      <c r="FO26" s="11"/>
      <c r="FP26" s="11"/>
      <c r="FQ26" s="11"/>
      <c r="FR26" s="11"/>
      <c r="FS26" s="11"/>
      <c r="FT26" s="11"/>
      <c r="FU26" s="11"/>
      <c r="FV26" s="11"/>
      <c r="FW26" s="11"/>
      <c r="FX26" s="11"/>
      <c r="FY26" s="11"/>
      <c r="FZ26" s="11"/>
      <c r="GA26" s="11"/>
      <c r="GB26" s="12"/>
    </row>
    <row r="27" spans="1:184" ht="16.5" customHeight="1" x14ac:dyDescent="0.3">
      <c r="A27" s="10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>
        <v>1</v>
      </c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>
        <v>1</v>
      </c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2"/>
      <c r="CH27" s="13" t="str">
        <f>CONCATENATE("  0x",A54,", 0x",B54,", 0x",C54,", 0x",D54,", 0x",E54,", 0x",F54,", 0x",G54,", 0x",H54,", 0x",I54,", 0x",J54,", 0x",K54,", 0x",L54,", 0x",M54,", 0x",N54,",")</f>
        <v xml:space="preserve">  0x00, 0x00, 0x00, 0x00, 0x00, 0x00, 0x00, 0x00, 0x00, 0x00, 0x00, 0x00, 0x00, 0x00,</v>
      </c>
      <c r="CW27" s="10"/>
      <c r="CX27" s="11"/>
      <c r="CY27" s="11"/>
      <c r="CZ27" s="11"/>
      <c r="DA27" s="11"/>
      <c r="DB27" s="11"/>
      <c r="DC27" s="11"/>
      <c r="DD27" s="11"/>
      <c r="DE27" s="11"/>
      <c r="DF27" s="11"/>
      <c r="DG27" s="11"/>
      <c r="DH27" s="11"/>
      <c r="DI27" s="11"/>
      <c r="DJ27" s="11"/>
      <c r="DK27" s="11"/>
      <c r="DL27" s="11"/>
      <c r="DM27" s="11"/>
      <c r="DN27" s="11"/>
      <c r="DO27" s="11"/>
      <c r="DP27" s="11"/>
      <c r="DQ27" s="11"/>
      <c r="DR27" s="11"/>
      <c r="DS27" s="11"/>
      <c r="DT27" s="11"/>
      <c r="DU27" s="11"/>
      <c r="DV27" s="11"/>
      <c r="DW27" s="11"/>
      <c r="DX27" s="11"/>
      <c r="DY27" s="11"/>
      <c r="DZ27" s="11"/>
      <c r="EA27" s="11">
        <v>1</v>
      </c>
      <c r="EB27" s="11"/>
      <c r="EC27" s="11"/>
      <c r="ED27" s="11"/>
      <c r="EE27" s="11"/>
      <c r="EF27" s="11"/>
      <c r="EG27" s="11"/>
      <c r="EH27" s="11"/>
      <c r="EI27" s="11"/>
      <c r="EJ27" s="11"/>
      <c r="EK27" s="11"/>
      <c r="EL27" s="11"/>
      <c r="EM27" s="11"/>
      <c r="EN27" s="11"/>
      <c r="EO27" s="11"/>
      <c r="EP27" s="11"/>
      <c r="EQ27" s="11"/>
      <c r="ER27" s="11"/>
      <c r="ES27" s="11"/>
      <c r="ET27" s="11"/>
      <c r="EU27" s="11"/>
      <c r="EV27" s="11"/>
      <c r="EW27" s="11"/>
      <c r="EX27" s="11">
        <v>1</v>
      </c>
      <c r="EY27" s="11"/>
      <c r="EZ27" s="11"/>
      <c r="FA27" s="11"/>
      <c r="FB27" s="11"/>
      <c r="FC27" s="11"/>
      <c r="FD27" s="11"/>
      <c r="FE27" s="11"/>
      <c r="FF27" s="11"/>
      <c r="FG27" s="11"/>
      <c r="FH27" s="11"/>
      <c r="FI27" s="11"/>
      <c r="FJ27" s="11"/>
      <c r="FK27" s="11"/>
      <c r="FL27" s="11"/>
      <c r="FM27" s="11"/>
      <c r="FN27" s="11"/>
      <c r="FO27" s="11"/>
      <c r="FP27" s="11"/>
      <c r="FQ27" s="11"/>
      <c r="FR27" s="11"/>
      <c r="FS27" s="11"/>
      <c r="FT27" s="11"/>
      <c r="FU27" s="11"/>
      <c r="FV27" s="11"/>
      <c r="FW27" s="11"/>
      <c r="FX27" s="11"/>
      <c r="FY27" s="11"/>
      <c r="FZ27" s="11"/>
      <c r="GA27" s="11"/>
      <c r="GB27" s="12"/>
    </row>
    <row r="28" spans="1:184" ht="16.5" customHeight="1" x14ac:dyDescent="0.3">
      <c r="A28" s="10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>
        <v>1</v>
      </c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>
        <v>1</v>
      </c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2"/>
      <c r="CH28" s="13" t="str">
        <f>CONCATENATE("  0x",O54,", 0x",P54,", 0x",Q54,", 0x",R54,", 0x",S54,", 0x",T54,", 0x",U54,", 0x",V54,", 0x",W54,", 0x",X54,", 0x",Y54,", 0x",Z54,", 0x",AA54,", 0x",AB54,",")</f>
        <v xml:space="preserve">  0x00, 0x00, 0x00, 0x00, 0x00, 0x00, 0x00, 0x00, 0x00, 0x00, 0x00, 0x80, 0x80, 0x80,</v>
      </c>
      <c r="CW28" s="10"/>
      <c r="CX28" s="11"/>
      <c r="CY28" s="11"/>
      <c r="CZ28" s="11"/>
      <c r="DA28" s="11"/>
      <c r="DB28" s="11"/>
      <c r="DC28" s="11"/>
      <c r="DD28" s="11"/>
      <c r="DE28" s="11"/>
      <c r="DF28" s="11"/>
      <c r="DG28" s="11"/>
      <c r="DH28" s="11"/>
      <c r="DI28" s="11"/>
      <c r="DJ28" s="11"/>
      <c r="DK28" s="11"/>
      <c r="DL28" s="11"/>
      <c r="DM28" s="11"/>
      <c r="DN28" s="11"/>
      <c r="DO28" s="11"/>
      <c r="DP28" s="11"/>
      <c r="DQ28" s="11"/>
      <c r="DR28" s="11"/>
      <c r="DS28" s="11"/>
      <c r="DT28" s="11"/>
      <c r="DU28" s="11"/>
      <c r="DV28" s="11"/>
      <c r="DW28" s="11"/>
      <c r="DX28" s="11"/>
      <c r="DY28" s="11"/>
      <c r="DZ28" s="11"/>
      <c r="EA28" s="11">
        <v>1</v>
      </c>
      <c r="EB28" s="11"/>
      <c r="EC28" s="11"/>
      <c r="ED28" s="11"/>
      <c r="EE28" s="11"/>
      <c r="EF28" s="11"/>
      <c r="EG28" s="11"/>
      <c r="EH28" s="11"/>
      <c r="EI28" s="11"/>
      <c r="EJ28" s="11"/>
      <c r="EK28" s="11"/>
      <c r="EL28" s="11"/>
      <c r="EM28" s="11"/>
      <c r="EN28" s="11"/>
      <c r="EO28" s="11"/>
      <c r="EP28" s="11"/>
      <c r="EQ28" s="11"/>
      <c r="ER28" s="11"/>
      <c r="ES28" s="11"/>
      <c r="ET28" s="11"/>
      <c r="EU28" s="11"/>
      <c r="EV28" s="11"/>
      <c r="EW28" s="11"/>
      <c r="EX28" s="11">
        <v>1</v>
      </c>
      <c r="EY28" s="11"/>
      <c r="EZ28" s="11"/>
      <c r="FA28" s="11"/>
      <c r="FB28" s="11"/>
      <c r="FC28" s="11"/>
      <c r="FD28" s="11"/>
      <c r="FE28" s="11"/>
      <c r="FF28" s="11"/>
      <c r="FG28" s="11"/>
      <c r="FH28" s="11"/>
      <c r="FI28" s="11"/>
      <c r="FJ28" s="11"/>
      <c r="FK28" s="11"/>
      <c r="FL28" s="11"/>
      <c r="FM28" s="11"/>
      <c r="FN28" s="11"/>
      <c r="FO28" s="11"/>
      <c r="FP28" s="11"/>
      <c r="FQ28" s="11"/>
      <c r="FR28" s="11"/>
      <c r="FS28" s="11"/>
      <c r="FT28" s="11"/>
      <c r="FU28" s="11"/>
      <c r="FV28" s="11"/>
      <c r="FW28" s="11"/>
      <c r="FX28" s="11"/>
      <c r="FY28" s="11"/>
      <c r="FZ28" s="11"/>
      <c r="GA28" s="11"/>
      <c r="GB28" s="12"/>
    </row>
    <row r="29" spans="1:184" ht="16.5" customHeight="1" x14ac:dyDescent="0.3">
      <c r="A29" s="10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>
        <v>1</v>
      </c>
      <c r="AF29" s="11"/>
      <c r="AG29" s="11"/>
      <c r="AH29" s="11"/>
      <c r="AI29" s="11">
        <v>1</v>
      </c>
      <c r="AJ29" s="11"/>
      <c r="AK29" s="11">
        <v>1</v>
      </c>
      <c r="AL29" s="11"/>
      <c r="AM29" s="11">
        <v>1</v>
      </c>
      <c r="AN29" s="11"/>
      <c r="AO29" s="11">
        <v>1</v>
      </c>
      <c r="AP29" s="11"/>
      <c r="AQ29" s="11">
        <v>1</v>
      </c>
      <c r="AR29" s="11"/>
      <c r="AS29" s="11">
        <v>1</v>
      </c>
      <c r="AT29" s="11"/>
      <c r="AU29" s="11">
        <v>1</v>
      </c>
      <c r="AV29" s="11"/>
      <c r="AW29" s="11">
        <v>1</v>
      </c>
      <c r="AX29" s="11"/>
      <c r="AY29" s="11"/>
      <c r="AZ29" s="11">
        <v>1</v>
      </c>
      <c r="BA29" s="11"/>
      <c r="BB29" s="11">
        <v>1</v>
      </c>
      <c r="BC29" s="11"/>
      <c r="BD29" s="11"/>
      <c r="BE29" s="11"/>
      <c r="BF29" s="11"/>
      <c r="BG29" s="11"/>
      <c r="BH29" s="11"/>
      <c r="BI29" s="11"/>
      <c r="BJ29" s="11"/>
      <c r="BK29" s="11"/>
      <c r="BL29" s="11"/>
      <c r="BM29" s="11"/>
      <c r="BN29" s="11"/>
      <c r="BO29" s="11"/>
      <c r="BP29" s="11"/>
      <c r="BQ29" s="11"/>
      <c r="BR29" s="11"/>
      <c r="BS29" s="11"/>
      <c r="BT29" s="11"/>
      <c r="BU29" s="11"/>
      <c r="BV29" s="11"/>
      <c r="BW29" s="11"/>
      <c r="BX29" s="11"/>
      <c r="BY29" s="11"/>
      <c r="BZ29" s="11"/>
      <c r="CA29" s="11"/>
      <c r="CB29" s="11"/>
      <c r="CC29" s="11"/>
      <c r="CD29" s="11"/>
      <c r="CE29" s="11"/>
      <c r="CF29" s="12"/>
      <c r="CH29" s="13" t="str">
        <f>CONCATENATE("  0x",AC54,", 0x",AD54,", 0x",AE54,", 0x",AF54,", 0x",AG54,", 0x",AH54,", 0x",AI54,", 0x",AJ54,", 0x",AK54,", 0x",AL54,", 0x",AM54,", 0x",AN54,", 0x",AO54,", 0x",AP54,",")</f>
        <v xml:space="preserve">  0x80, 0x00, 0xFF, 0x00, 0x92, 0x49, 0xFF, 0x00, 0x00, 0x00, 0x00, 0xC0, 0x21, 0x12,</v>
      </c>
      <c r="CW29" s="10"/>
      <c r="CX29" s="11"/>
      <c r="CY29" s="11"/>
      <c r="CZ29" s="11"/>
      <c r="DA29" s="11"/>
      <c r="DB29" s="11"/>
      <c r="DC29" s="11"/>
      <c r="DD29" s="11"/>
      <c r="DE29" s="11"/>
      <c r="DF29" s="11"/>
      <c r="DG29" s="11"/>
      <c r="DH29" s="11"/>
      <c r="DI29" s="11"/>
      <c r="DJ29" s="11"/>
      <c r="DK29" s="11"/>
      <c r="DL29" s="11"/>
      <c r="DM29" s="11"/>
      <c r="DN29" s="11"/>
      <c r="DO29" s="11"/>
      <c r="DP29" s="11"/>
      <c r="DQ29" s="11"/>
      <c r="DR29" s="11"/>
      <c r="DS29" s="11"/>
      <c r="DT29" s="11"/>
      <c r="DU29" s="11"/>
      <c r="DV29" s="11"/>
      <c r="DW29" s="11"/>
      <c r="DX29" s="11"/>
      <c r="DY29" s="11"/>
      <c r="DZ29" s="11"/>
      <c r="EA29" s="11">
        <v>1</v>
      </c>
      <c r="EB29" s="11"/>
      <c r="EC29" s="11"/>
      <c r="ED29" s="11"/>
      <c r="EE29" s="11"/>
      <c r="EF29" s="11"/>
      <c r="EG29" s="11"/>
      <c r="EH29" s="11"/>
      <c r="EI29" s="11"/>
      <c r="EJ29" s="11"/>
      <c r="EK29" s="11"/>
      <c r="EL29" s="11"/>
      <c r="EM29" s="11"/>
      <c r="EN29" s="11"/>
      <c r="EO29" s="11"/>
      <c r="EP29" s="11"/>
      <c r="EQ29" s="11"/>
      <c r="ER29" s="11"/>
      <c r="ES29" s="11"/>
      <c r="ET29" s="11"/>
      <c r="EU29" s="11"/>
      <c r="EV29" s="11"/>
      <c r="EW29" s="11"/>
      <c r="EX29" s="11">
        <v>1</v>
      </c>
      <c r="EY29" s="11"/>
      <c r="EZ29" s="11"/>
      <c r="FA29" s="11"/>
      <c r="FB29" s="11"/>
      <c r="FC29" s="11"/>
      <c r="FD29" s="11"/>
      <c r="FE29" s="11"/>
      <c r="FF29" s="11"/>
      <c r="FG29" s="11"/>
      <c r="FH29" s="11"/>
      <c r="FI29" s="11"/>
      <c r="FJ29" s="11"/>
      <c r="FK29" s="11"/>
      <c r="FL29" s="11"/>
      <c r="FM29" s="11"/>
      <c r="FN29" s="11"/>
      <c r="FO29" s="11"/>
      <c r="FP29" s="11"/>
      <c r="FQ29" s="11"/>
      <c r="FR29" s="11"/>
      <c r="FS29" s="11"/>
      <c r="FT29" s="11"/>
      <c r="FU29" s="11"/>
      <c r="FV29" s="11"/>
      <c r="FW29" s="11"/>
      <c r="FX29" s="11"/>
      <c r="FY29" s="11"/>
      <c r="FZ29" s="11"/>
      <c r="GA29" s="11"/>
      <c r="GB29" s="12"/>
    </row>
    <row r="30" spans="1:184" ht="16.5" customHeight="1" x14ac:dyDescent="0.3">
      <c r="A30" s="10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>
        <v>1</v>
      </c>
      <c r="AF30" s="11"/>
      <c r="AG30" s="11"/>
      <c r="AH30" s="11">
        <v>1</v>
      </c>
      <c r="AI30" s="11">
        <v>1</v>
      </c>
      <c r="AJ30" s="11">
        <v>1</v>
      </c>
      <c r="AK30" s="11">
        <v>1</v>
      </c>
      <c r="AL30" s="11">
        <v>1</v>
      </c>
      <c r="AM30" s="11">
        <v>1</v>
      </c>
      <c r="AN30" s="11">
        <v>1</v>
      </c>
      <c r="AO30" s="11">
        <v>1</v>
      </c>
      <c r="AP30" s="11">
        <v>1</v>
      </c>
      <c r="AQ30" s="11">
        <v>1</v>
      </c>
      <c r="AR30" s="11">
        <v>1</v>
      </c>
      <c r="AS30" s="11">
        <v>1</v>
      </c>
      <c r="AT30" s="11">
        <v>1</v>
      </c>
      <c r="AU30" s="11">
        <v>1</v>
      </c>
      <c r="AV30" s="11">
        <v>1</v>
      </c>
      <c r="AW30" s="11">
        <v>1</v>
      </c>
      <c r="AX30" s="11">
        <v>1</v>
      </c>
      <c r="AY30" s="11">
        <v>1</v>
      </c>
      <c r="AZ30" s="11"/>
      <c r="BA30" s="11"/>
      <c r="BB30" s="11">
        <v>1</v>
      </c>
      <c r="BC30" s="11"/>
      <c r="BD30" s="11"/>
      <c r="BE30" s="11"/>
      <c r="BF30" s="11"/>
      <c r="BG30" s="11"/>
      <c r="BH30" s="11"/>
      <c r="BI30" s="11"/>
      <c r="BJ30" s="11"/>
      <c r="BK30" s="11"/>
      <c r="BL30" s="11"/>
      <c r="BM30" s="11"/>
      <c r="BN30" s="11"/>
      <c r="BO30" s="11"/>
      <c r="BP30" s="11"/>
      <c r="BQ30" s="11"/>
      <c r="BR30" s="11"/>
      <c r="BS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2"/>
      <c r="CH30" s="13" t="str">
        <f>CONCATENATE("  0x",AQ54,", 0x",AR54,", 0x",AS54,", 0x",AT54,", 0x",AU54,", 0x",AV54,", 0x",AW54,", 0x",AX54,", 0x",AY54,", 0x",AZ54,", 0x",BA54,", 0x",BB54,", 0x",BC54,", 0x",BD54,",")</f>
        <v xml:space="preserve">  0x0C, 0x30, 0xC0, 0x80, 0x80, 0x00, 0x00, 0xFF, 0x49, 0x24, 0x00, 0xFF, 0x00, 0x80,</v>
      </c>
      <c r="CW30" s="10"/>
      <c r="CX30" s="11"/>
      <c r="CY30" s="11"/>
      <c r="CZ30" s="11"/>
      <c r="DA30" s="11"/>
      <c r="DB30" s="11"/>
      <c r="DC30" s="11"/>
      <c r="DD30" s="11"/>
      <c r="DE30" s="11"/>
      <c r="DF30" s="11"/>
      <c r="DG30" s="11"/>
      <c r="DH30" s="11"/>
      <c r="DI30" s="11"/>
      <c r="DJ30" s="11"/>
      <c r="DK30" s="11"/>
      <c r="DL30" s="11"/>
      <c r="DM30" s="11"/>
      <c r="DN30" s="11"/>
      <c r="DO30" s="11"/>
      <c r="DP30" s="11"/>
      <c r="DQ30" s="11"/>
      <c r="DR30" s="11"/>
      <c r="DS30" s="11"/>
      <c r="DT30" s="11"/>
      <c r="DU30" s="11"/>
      <c r="DV30" s="11"/>
      <c r="DW30" s="11"/>
      <c r="DX30" s="11"/>
      <c r="DY30" s="11"/>
      <c r="DZ30" s="11"/>
      <c r="EA30" s="11">
        <v>1</v>
      </c>
      <c r="EB30" s="11"/>
      <c r="EC30" s="11"/>
      <c r="ED30" s="11"/>
      <c r="EE30" s="11"/>
      <c r="EF30" s="11"/>
      <c r="EG30" s="11"/>
      <c r="EH30" s="11"/>
      <c r="EI30" s="11"/>
      <c r="EJ30" s="11"/>
      <c r="EK30" s="11"/>
      <c r="EL30" s="11"/>
      <c r="EM30" s="11"/>
      <c r="EN30" s="11"/>
      <c r="EO30" s="11"/>
      <c r="EP30" s="11"/>
      <c r="EQ30" s="11"/>
      <c r="ER30" s="11"/>
      <c r="ES30" s="11"/>
      <c r="ET30" s="11"/>
      <c r="EU30" s="11"/>
      <c r="EV30" s="11"/>
      <c r="EW30" s="11"/>
      <c r="EX30" s="11">
        <v>1</v>
      </c>
      <c r="EY30" s="11"/>
      <c r="EZ30" s="11"/>
      <c r="FA30" s="11"/>
      <c r="FB30" s="11"/>
      <c r="FC30" s="11"/>
      <c r="FD30" s="11"/>
      <c r="FE30" s="11"/>
      <c r="FF30" s="11"/>
      <c r="FG30" s="11"/>
      <c r="FH30" s="11"/>
      <c r="FI30" s="11"/>
      <c r="FJ30" s="11"/>
      <c r="FK30" s="11"/>
      <c r="FL30" s="11"/>
      <c r="FM30" s="11"/>
      <c r="FN30" s="11"/>
      <c r="FO30" s="11"/>
      <c r="FP30" s="11"/>
      <c r="FQ30" s="11"/>
      <c r="FR30" s="11"/>
      <c r="FS30" s="11"/>
      <c r="FT30" s="11"/>
      <c r="FU30" s="11"/>
      <c r="FV30" s="11"/>
      <c r="FW30" s="11"/>
      <c r="FX30" s="11"/>
      <c r="FY30" s="11"/>
      <c r="FZ30" s="11"/>
      <c r="GA30" s="11"/>
      <c r="GB30" s="12"/>
    </row>
    <row r="31" spans="1:184" ht="16.5" customHeight="1" x14ac:dyDescent="0.3">
      <c r="A31" s="10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>
        <v>1</v>
      </c>
      <c r="AF31" s="11"/>
      <c r="AG31" s="11">
        <v>1</v>
      </c>
      <c r="AH31" s="11"/>
      <c r="AI31" s="11">
        <v>1</v>
      </c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>
        <v>1</v>
      </c>
      <c r="AY31" s="11"/>
      <c r="AZ31" s="11"/>
      <c r="BA31" s="11"/>
      <c r="BB31" s="11">
        <v>1</v>
      </c>
      <c r="BC31" s="11"/>
      <c r="BD31" s="11"/>
      <c r="BE31" s="11"/>
      <c r="BF31" s="11"/>
      <c r="BG31" s="11"/>
      <c r="BH31" s="11"/>
      <c r="BI31" s="11"/>
      <c r="BJ31" s="11"/>
      <c r="BK31" s="11"/>
      <c r="BL31" s="11"/>
      <c r="BM31" s="11"/>
      <c r="BN31" s="11"/>
      <c r="BO31" s="11"/>
      <c r="BP31" s="11"/>
      <c r="BQ31" s="11"/>
      <c r="BR31" s="11"/>
      <c r="BS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/>
      <c r="CD31" s="11"/>
      <c r="CE31" s="11"/>
      <c r="CF31" s="12"/>
      <c r="CH31" s="13" t="str">
        <f>CONCATENATE("  0x",BE54,", 0x",BF54,", 0x",BG54,", 0x",BH54,", 0x",BI54,", 0x",BJ54,", 0x",BK54,", 0x",BL54,", 0x",BM54,", 0x",BN54,", 0x",BO54,", 0x",BP54,", 0x",BQ54,", 0x",BR54,",")</f>
        <v xml:space="preserve">  0x80, 0x80, 0x80, 0x00, 0x00, 0x00, 0x00, 0x00, 0x00, 0x00, 0x00, 0x00, 0x00, 0x00,</v>
      </c>
      <c r="CW31" s="10"/>
      <c r="CX31" s="11"/>
      <c r="CY31" s="11"/>
      <c r="CZ31" s="11"/>
      <c r="DA31" s="11"/>
      <c r="DB31" s="11"/>
      <c r="DC31" s="11"/>
      <c r="DD31" s="11"/>
      <c r="DE31" s="11"/>
      <c r="DF31" s="11"/>
      <c r="DG31" s="11"/>
      <c r="DH31" s="11"/>
      <c r="DI31" s="11"/>
      <c r="DJ31" s="11"/>
      <c r="DK31" s="11"/>
      <c r="DL31" s="11"/>
      <c r="DM31" s="11"/>
      <c r="DN31" s="11"/>
      <c r="DO31" s="11"/>
      <c r="DP31" s="11"/>
      <c r="DQ31" s="11"/>
      <c r="DR31" s="11"/>
      <c r="DS31" s="11"/>
      <c r="DT31" s="11"/>
      <c r="DU31" s="11"/>
      <c r="DV31" s="11"/>
      <c r="DW31" s="11"/>
      <c r="DX31" s="11"/>
      <c r="DY31" s="11"/>
      <c r="DZ31" s="11"/>
      <c r="EA31" s="11">
        <v>1</v>
      </c>
      <c r="EB31" s="11"/>
      <c r="EC31" s="11"/>
      <c r="ED31" s="11"/>
      <c r="EE31" s="11"/>
      <c r="EF31" s="11"/>
      <c r="EG31" s="11"/>
      <c r="EH31" s="11"/>
      <c r="EI31" s="11"/>
      <c r="EJ31" s="11"/>
      <c r="EK31" s="11"/>
      <c r="EL31" s="11"/>
      <c r="EM31" s="11"/>
      <c r="EN31" s="11"/>
      <c r="EO31" s="11"/>
      <c r="EP31" s="11"/>
      <c r="EQ31" s="11"/>
      <c r="ER31" s="11"/>
      <c r="ES31" s="11"/>
      <c r="ET31" s="11"/>
      <c r="EU31" s="11"/>
      <c r="EV31" s="11"/>
      <c r="EW31" s="11"/>
      <c r="EX31" s="11">
        <v>1</v>
      </c>
      <c r="EY31" s="11"/>
      <c r="EZ31" s="11"/>
      <c r="FA31" s="11"/>
      <c r="FB31" s="11"/>
      <c r="FC31" s="11"/>
      <c r="FD31" s="11"/>
      <c r="FE31" s="11"/>
      <c r="FF31" s="11"/>
      <c r="FG31" s="11"/>
      <c r="FH31" s="11"/>
      <c r="FI31" s="11"/>
      <c r="FJ31" s="11"/>
      <c r="FK31" s="11"/>
      <c r="FL31" s="11"/>
      <c r="FM31" s="11"/>
      <c r="FN31" s="11"/>
      <c r="FO31" s="11"/>
      <c r="FP31" s="11"/>
      <c r="FQ31" s="11"/>
      <c r="FR31" s="11"/>
      <c r="FS31" s="11"/>
      <c r="FT31" s="11"/>
      <c r="FU31" s="11"/>
      <c r="FV31" s="11"/>
      <c r="FW31" s="11"/>
      <c r="FX31" s="11"/>
      <c r="FY31" s="11"/>
      <c r="FZ31" s="11"/>
      <c r="GA31" s="11"/>
      <c r="GB31" s="12"/>
    </row>
    <row r="32" spans="1:184" ht="16.5" customHeight="1" x14ac:dyDescent="0.3">
      <c r="A32" s="10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>
        <v>1</v>
      </c>
      <c r="AF32" s="11"/>
      <c r="AG32" s="11"/>
      <c r="AH32" s="11"/>
      <c r="AI32" s="11">
        <v>1</v>
      </c>
      <c r="AJ32" s="11"/>
      <c r="AK32" s="11"/>
      <c r="AL32" s="11"/>
      <c r="AM32" s="11">
        <v>1</v>
      </c>
      <c r="AN32" s="11">
        <v>1</v>
      </c>
      <c r="AO32" s="11"/>
      <c r="AP32" s="11"/>
      <c r="AQ32" s="11"/>
      <c r="AR32" s="11"/>
      <c r="AS32" s="11"/>
      <c r="AT32" s="11"/>
      <c r="AU32" s="11"/>
      <c r="AV32" s="11"/>
      <c r="AW32" s="11"/>
      <c r="AX32" s="11">
        <v>1</v>
      </c>
      <c r="AY32" s="11"/>
      <c r="AZ32" s="11">
        <v>1</v>
      </c>
      <c r="BA32" s="11"/>
      <c r="BB32" s="11">
        <v>1</v>
      </c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11"/>
      <c r="BQ32" s="11"/>
      <c r="BR32" s="11"/>
      <c r="BS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2"/>
      <c r="CH32" s="13" t="str">
        <f>CONCATENATE("  0x",BS54,", 0x",BT54,", 0x",BU54,", 0x",BV54,", 0x",BW54,", 0x",BX54,", 0x",BY54,", 0x",BZ54,", 0x",CA54,", 0x",CB54,", 0x",CC54,", 0x",CD54,", 0x",CE54,", 0x",CF54,",")</f>
        <v xml:space="preserve">  0x00, 0x00, 0x00, 0x00, 0x00, 0x00, 0x00, 0x00, 0x00, 0x00, 0x00, 0x00, 0x00, 0x00,</v>
      </c>
      <c r="CW32" s="10"/>
      <c r="CX32" s="11"/>
      <c r="CY32" s="11"/>
      <c r="CZ32" s="11"/>
      <c r="DA32" s="11"/>
      <c r="DB32" s="11"/>
      <c r="DC32" s="11"/>
      <c r="DD32" s="11"/>
      <c r="DE32" s="11"/>
      <c r="DF32" s="11"/>
      <c r="DG32" s="11"/>
      <c r="DH32" s="11"/>
      <c r="DI32" s="11"/>
      <c r="DJ32" s="11"/>
      <c r="DK32" s="11"/>
      <c r="DL32" s="11"/>
      <c r="DM32" s="11"/>
      <c r="DN32" s="11"/>
      <c r="DO32" s="11"/>
      <c r="DP32" s="11"/>
      <c r="DQ32" s="11"/>
      <c r="DR32" s="11"/>
      <c r="DS32" s="11"/>
      <c r="DT32" s="11"/>
      <c r="DU32" s="11"/>
      <c r="DV32" s="11"/>
      <c r="DW32" s="11"/>
      <c r="DX32" s="11"/>
      <c r="DY32" s="11"/>
      <c r="DZ32" s="11"/>
      <c r="EA32" s="11">
        <v>1</v>
      </c>
      <c r="EB32" s="11"/>
      <c r="EC32" s="11"/>
      <c r="ED32" s="11"/>
      <c r="EE32" s="11"/>
      <c r="EF32" s="11"/>
      <c r="EG32" s="11"/>
      <c r="EH32" s="11"/>
      <c r="EI32" s="11"/>
      <c r="EJ32" s="11"/>
      <c r="EK32" s="11"/>
      <c r="EL32" s="11"/>
      <c r="EM32" s="11"/>
      <c r="EN32" s="11"/>
      <c r="EO32" s="11"/>
      <c r="EP32" s="11"/>
      <c r="EQ32" s="11"/>
      <c r="ER32" s="11"/>
      <c r="ES32" s="11"/>
      <c r="ET32" s="11"/>
      <c r="EU32" s="11"/>
      <c r="EV32" s="11"/>
      <c r="EW32" s="11"/>
      <c r="EX32" s="11">
        <v>1</v>
      </c>
      <c r="EY32" s="11"/>
      <c r="EZ32" s="11"/>
      <c r="FA32" s="11"/>
      <c r="FB32" s="11"/>
      <c r="FC32" s="11"/>
      <c r="FD32" s="11"/>
      <c r="FE32" s="11"/>
      <c r="FF32" s="11"/>
      <c r="FG32" s="11"/>
      <c r="FH32" s="11"/>
      <c r="FI32" s="11"/>
      <c r="FJ32" s="11"/>
      <c r="FK32" s="11"/>
      <c r="FL32" s="11"/>
      <c r="FM32" s="11"/>
      <c r="FN32" s="11"/>
      <c r="FO32" s="11"/>
      <c r="FP32" s="11"/>
      <c r="FQ32" s="11"/>
      <c r="FR32" s="11"/>
      <c r="FS32" s="11"/>
      <c r="FT32" s="11"/>
      <c r="FU32" s="11"/>
      <c r="FV32" s="11"/>
      <c r="FW32" s="11"/>
      <c r="FX32" s="11"/>
      <c r="FY32" s="11"/>
      <c r="FZ32" s="11"/>
      <c r="GA32" s="11"/>
      <c r="GB32" s="12"/>
    </row>
    <row r="33" spans="1:184" ht="16.5" customHeight="1" x14ac:dyDescent="0.3">
      <c r="A33" s="10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>
        <v>1</v>
      </c>
      <c r="AF33" s="11"/>
      <c r="AG33" s="11"/>
      <c r="AH33" s="11">
        <v>1</v>
      </c>
      <c r="AI33" s="11">
        <v>1</v>
      </c>
      <c r="AJ33" s="11"/>
      <c r="AK33" s="11"/>
      <c r="AL33" s="11"/>
      <c r="AM33" s="11"/>
      <c r="AN33" s="11"/>
      <c r="AO33" s="11">
        <v>1</v>
      </c>
      <c r="AP33" s="11"/>
      <c r="AQ33" s="11"/>
      <c r="AR33" s="11"/>
      <c r="AS33" s="11"/>
      <c r="AT33" s="11"/>
      <c r="AU33" s="11"/>
      <c r="AV33" s="11"/>
      <c r="AW33" s="11"/>
      <c r="AX33" s="11">
        <v>1</v>
      </c>
      <c r="AY33" s="11">
        <v>1</v>
      </c>
      <c r="AZ33" s="11"/>
      <c r="BA33" s="11"/>
      <c r="BB33" s="11">
        <v>1</v>
      </c>
      <c r="BC33" s="11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11"/>
      <c r="BQ33" s="11"/>
      <c r="BR33" s="11"/>
      <c r="BS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/>
      <c r="CF33" s="12"/>
      <c r="CH33" s="13" t="str">
        <f>CONCATENATE("  0x",A55,", 0x",B55,", 0x",C55,", 0x",D55,", 0x",E55,", 0x",F55,", 0x",G55,", 0x",H55,", 0x",I55,", 0x",J55,", 0x",K55,", 0x",L55,", 0x",M55,", 0x",N55,",")</f>
        <v xml:space="preserve">  0x00, 0x00, 0x00, 0x00, 0x00, 0x00, 0x00, 0x00, 0x00, 0x00, 0x00, 0x00, 0x00, 0x00,</v>
      </c>
      <c r="CW33" s="10"/>
      <c r="CX33" s="11"/>
      <c r="CY33" s="11"/>
      <c r="CZ33" s="11"/>
      <c r="DA33" s="11"/>
      <c r="DB33" s="11"/>
      <c r="DC33" s="11"/>
      <c r="DD33" s="11"/>
      <c r="DE33" s="11"/>
      <c r="DF33" s="11"/>
      <c r="DG33" s="11"/>
      <c r="DH33" s="11"/>
      <c r="DI33" s="11"/>
      <c r="DJ33" s="11"/>
      <c r="DK33" s="11"/>
      <c r="DL33" s="11"/>
      <c r="DM33" s="11"/>
      <c r="DN33" s="11"/>
      <c r="DO33" s="11"/>
      <c r="DP33" s="11"/>
      <c r="DQ33" s="11"/>
      <c r="DR33" s="11"/>
      <c r="DS33" s="11"/>
      <c r="DT33" s="11"/>
      <c r="DU33" s="11"/>
      <c r="DV33" s="11"/>
      <c r="DW33" s="11"/>
      <c r="DX33" s="11"/>
      <c r="DY33" s="11"/>
      <c r="DZ33" s="11"/>
      <c r="EA33" s="11">
        <v>1</v>
      </c>
      <c r="EB33" s="11"/>
      <c r="EC33" s="11"/>
      <c r="ED33" s="11"/>
      <c r="EE33" s="11"/>
      <c r="EF33" s="11"/>
      <c r="EG33" s="11"/>
      <c r="EH33" s="11"/>
      <c r="EI33" s="11"/>
      <c r="EJ33" s="11"/>
      <c r="EK33" s="11"/>
      <c r="EL33" s="11"/>
      <c r="EM33" s="11"/>
      <c r="EN33" s="11"/>
      <c r="EO33" s="11"/>
      <c r="EP33" s="11"/>
      <c r="EQ33" s="11"/>
      <c r="ER33" s="11"/>
      <c r="ES33" s="11"/>
      <c r="ET33" s="11"/>
      <c r="EU33" s="11"/>
      <c r="EV33" s="11"/>
      <c r="EW33" s="11"/>
      <c r="EX33" s="11">
        <v>1</v>
      </c>
      <c r="EY33" s="11"/>
      <c r="EZ33" s="11"/>
      <c r="FA33" s="11"/>
      <c r="FB33" s="11"/>
      <c r="FC33" s="11"/>
      <c r="FD33" s="11"/>
      <c r="FE33" s="11"/>
      <c r="FF33" s="11"/>
      <c r="FG33" s="11"/>
      <c r="FH33" s="11"/>
      <c r="FI33" s="11"/>
      <c r="FJ33" s="11"/>
      <c r="FK33" s="11"/>
      <c r="FL33" s="11"/>
      <c r="FM33" s="11"/>
      <c r="FN33" s="11"/>
      <c r="FO33" s="11"/>
      <c r="FP33" s="11"/>
      <c r="FQ33" s="11"/>
      <c r="FR33" s="11"/>
      <c r="FS33" s="11"/>
      <c r="FT33" s="11"/>
      <c r="FU33" s="11"/>
      <c r="FV33" s="11"/>
      <c r="FW33" s="11"/>
      <c r="FX33" s="11"/>
      <c r="FY33" s="11"/>
      <c r="FZ33" s="11"/>
      <c r="GA33" s="11"/>
      <c r="GB33" s="12"/>
    </row>
    <row r="34" spans="1:184" ht="16.5" customHeight="1" x14ac:dyDescent="0.3">
      <c r="A34" s="10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>
        <v>1</v>
      </c>
      <c r="AF34" s="11"/>
      <c r="AG34" s="11">
        <v>1</v>
      </c>
      <c r="AH34" s="11"/>
      <c r="AI34" s="11">
        <v>1</v>
      </c>
      <c r="AJ34" s="11"/>
      <c r="AK34" s="11"/>
      <c r="AL34" s="11"/>
      <c r="AM34" s="11"/>
      <c r="AN34" s="11"/>
      <c r="AO34" s="11"/>
      <c r="AP34" s="11">
        <v>1</v>
      </c>
      <c r="AQ34" s="11"/>
      <c r="AR34" s="11"/>
      <c r="AS34" s="11"/>
      <c r="AT34" s="11"/>
      <c r="AU34" s="11"/>
      <c r="AV34" s="11"/>
      <c r="AW34" s="11"/>
      <c r="AX34" s="11">
        <v>1</v>
      </c>
      <c r="AY34" s="11"/>
      <c r="AZ34" s="11"/>
      <c r="BA34" s="11"/>
      <c r="BB34" s="11">
        <v>1</v>
      </c>
      <c r="BC34" s="11"/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BO34" s="11"/>
      <c r="BP34" s="11"/>
      <c r="BQ34" s="11"/>
      <c r="BR34" s="11"/>
      <c r="BS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12"/>
      <c r="CH34" s="13" t="str">
        <f>CONCATENATE("  0x",O55,", 0x",P55,", 0x",Q55,", 0x",R55,", 0x",S55,", 0x",T55,", 0x",U55,", 0x",V55,", 0x",W55,", 0x",X55,", 0x",Y55,", 0x",Z55,", 0x",AA55,", 0x",AB55,",")</f>
        <v xml:space="preserve">  0x00, 0x00, 0x00, 0x00, 0x00, 0x00, 0x00, 0x00, 0x00, 0x00, 0x3F, 0x40, 0x40, 0x40,</v>
      </c>
      <c r="CW34" s="10"/>
      <c r="CX34" s="11"/>
      <c r="CY34" s="11"/>
      <c r="CZ34" s="11"/>
      <c r="DA34" s="11"/>
      <c r="DB34" s="11"/>
      <c r="DC34" s="11"/>
      <c r="DD34" s="11"/>
      <c r="DE34" s="11"/>
      <c r="DF34" s="11"/>
      <c r="DG34" s="11"/>
      <c r="DH34" s="11"/>
      <c r="DI34" s="11"/>
      <c r="DJ34" s="11"/>
      <c r="DK34" s="11"/>
      <c r="DL34" s="11"/>
      <c r="DM34" s="11"/>
      <c r="DN34" s="11"/>
      <c r="DO34" s="11"/>
      <c r="DP34" s="11"/>
      <c r="DQ34" s="11"/>
      <c r="DR34" s="11"/>
      <c r="DS34" s="11"/>
      <c r="DT34" s="11"/>
      <c r="DU34" s="11"/>
      <c r="DV34" s="11"/>
      <c r="DW34" s="11"/>
      <c r="DX34" s="11"/>
      <c r="DY34" s="11"/>
      <c r="DZ34" s="11"/>
      <c r="EA34" s="11">
        <v>1</v>
      </c>
      <c r="EB34" s="11"/>
      <c r="EC34" s="11"/>
      <c r="ED34" s="11"/>
      <c r="EE34" s="11"/>
      <c r="EF34" s="11"/>
      <c r="EG34" s="11"/>
      <c r="EH34" s="11"/>
      <c r="EI34" s="11"/>
      <c r="EJ34" s="11"/>
      <c r="EK34" s="11"/>
      <c r="EL34" s="11"/>
      <c r="EM34" s="11"/>
      <c r="EN34" s="11"/>
      <c r="EO34" s="11"/>
      <c r="EP34" s="11"/>
      <c r="EQ34" s="11"/>
      <c r="ER34" s="11"/>
      <c r="ES34" s="11"/>
      <c r="ET34" s="11"/>
      <c r="EU34" s="11"/>
      <c r="EV34" s="11"/>
      <c r="EW34" s="11"/>
      <c r="EX34" s="11">
        <v>1</v>
      </c>
      <c r="EY34" s="11"/>
      <c r="EZ34" s="11"/>
      <c r="FA34" s="11"/>
      <c r="FB34" s="11"/>
      <c r="FC34" s="11"/>
      <c r="FD34" s="11"/>
      <c r="FE34" s="11"/>
      <c r="FF34" s="11"/>
      <c r="FG34" s="11"/>
      <c r="FH34" s="11"/>
      <c r="FI34" s="11"/>
      <c r="FJ34" s="11"/>
      <c r="FK34" s="11"/>
      <c r="FL34" s="11"/>
      <c r="FM34" s="11"/>
      <c r="FN34" s="11"/>
      <c r="FO34" s="11"/>
      <c r="FP34" s="11"/>
      <c r="FQ34" s="11"/>
      <c r="FR34" s="11"/>
      <c r="FS34" s="11"/>
      <c r="FT34" s="11"/>
      <c r="FU34" s="11"/>
      <c r="FV34" s="11"/>
      <c r="FW34" s="11"/>
      <c r="FX34" s="11"/>
      <c r="FY34" s="11"/>
      <c r="FZ34" s="11"/>
      <c r="GA34" s="11"/>
      <c r="GB34" s="12"/>
    </row>
    <row r="35" spans="1:184" ht="16.5" customHeight="1" x14ac:dyDescent="0.3">
      <c r="A35" s="10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>
        <v>1</v>
      </c>
      <c r="AF35" s="11"/>
      <c r="AG35" s="11"/>
      <c r="AH35" s="11"/>
      <c r="AI35" s="11">
        <v>1</v>
      </c>
      <c r="AJ35" s="11"/>
      <c r="AK35" s="11"/>
      <c r="AL35" s="11"/>
      <c r="AM35" s="11"/>
      <c r="AN35" s="11"/>
      <c r="AO35" s="11"/>
      <c r="AP35" s="11"/>
      <c r="AQ35" s="11">
        <v>1</v>
      </c>
      <c r="AR35" s="11"/>
      <c r="AS35" s="11"/>
      <c r="AT35" s="11"/>
      <c r="AU35" s="11"/>
      <c r="AV35" s="11"/>
      <c r="AW35" s="11"/>
      <c r="AX35" s="11">
        <v>1</v>
      </c>
      <c r="AY35" s="11"/>
      <c r="AZ35" s="11">
        <v>1</v>
      </c>
      <c r="BA35" s="11"/>
      <c r="BB35" s="11">
        <v>1</v>
      </c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2"/>
      <c r="CH35" s="13" t="str">
        <f>CONCATENATE("  0x",AC55,", 0x",AD55,", 0x",AE55,", 0x",AF55,", 0x",AG55,", 0x",AH55,", 0x",AI55,", 0x",AJ55,", 0x",AK55,", 0x",AL55,", 0x",AM55,", 0x",AN55,", 0x",AO55,", 0x",AP55,",")</f>
        <v xml:space="preserve">  0x5E, 0x0C, 0x1F, 0x10, 0x14, 0x12, 0x13, 0x16, 0x12, 0x16, 0x12, 0x16, 0x12, 0x16,</v>
      </c>
      <c r="CW35" s="10"/>
      <c r="CX35" s="11"/>
      <c r="CY35" s="11"/>
      <c r="CZ35" s="11"/>
      <c r="DA35" s="11"/>
      <c r="DB35" s="11"/>
      <c r="DC35" s="11"/>
      <c r="DD35" s="11"/>
      <c r="DE35" s="11"/>
      <c r="DF35" s="11"/>
      <c r="DG35" s="11"/>
      <c r="DH35" s="11"/>
      <c r="DI35" s="11"/>
      <c r="DJ35" s="11"/>
      <c r="DK35" s="11"/>
      <c r="DL35" s="11"/>
      <c r="DM35" s="11"/>
      <c r="DN35" s="11"/>
      <c r="DO35" s="11"/>
      <c r="DP35" s="11"/>
      <c r="DQ35" s="11"/>
      <c r="DR35" s="11"/>
      <c r="DS35" s="11"/>
      <c r="DT35" s="11"/>
      <c r="DU35" s="11"/>
      <c r="DV35" s="11"/>
      <c r="DW35" s="11"/>
      <c r="DX35" s="11"/>
      <c r="DY35" s="11"/>
      <c r="DZ35" s="11"/>
      <c r="EA35" s="11">
        <v>1</v>
      </c>
      <c r="EB35" s="11"/>
      <c r="EC35" s="11"/>
      <c r="ED35" s="11"/>
      <c r="EE35" s="11"/>
      <c r="EF35" s="11"/>
      <c r="EG35" s="11"/>
      <c r="EH35" s="11"/>
      <c r="EI35" s="11"/>
      <c r="EJ35" s="11"/>
      <c r="EK35" s="11"/>
      <c r="EL35" s="11"/>
      <c r="EM35" s="11"/>
      <c r="EN35" s="11"/>
      <c r="EO35" s="11"/>
      <c r="EP35" s="11"/>
      <c r="EQ35" s="11"/>
      <c r="ER35" s="11"/>
      <c r="ES35" s="11"/>
      <c r="ET35" s="11"/>
      <c r="EU35" s="11"/>
      <c r="EV35" s="11"/>
      <c r="EW35" s="11"/>
      <c r="EX35" s="11">
        <v>1</v>
      </c>
      <c r="EY35" s="11"/>
      <c r="EZ35" s="11"/>
      <c r="FA35" s="11"/>
      <c r="FB35" s="11"/>
      <c r="FC35" s="11"/>
      <c r="FD35" s="11"/>
      <c r="FE35" s="11"/>
      <c r="FF35" s="11"/>
      <c r="FG35" s="11"/>
      <c r="FH35" s="11"/>
      <c r="FI35" s="11"/>
      <c r="FJ35" s="11"/>
      <c r="FK35" s="11"/>
      <c r="FL35" s="11"/>
      <c r="FM35" s="11"/>
      <c r="FN35" s="11"/>
      <c r="FO35" s="11"/>
      <c r="FP35" s="11"/>
      <c r="FQ35" s="11"/>
      <c r="FR35" s="11"/>
      <c r="FS35" s="11"/>
      <c r="FT35" s="11"/>
      <c r="FU35" s="11"/>
      <c r="FV35" s="11"/>
      <c r="FW35" s="11"/>
      <c r="FX35" s="11"/>
      <c r="FY35" s="11"/>
      <c r="FZ35" s="11"/>
      <c r="GA35" s="11"/>
      <c r="GB35" s="12"/>
    </row>
    <row r="36" spans="1:184" ht="16.5" customHeight="1" x14ac:dyDescent="0.3">
      <c r="A36" s="10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>
        <v>1</v>
      </c>
      <c r="AF36" s="11"/>
      <c r="AG36" s="11"/>
      <c r="AH36" s="11">
        <v>1</v>
      </c>
      <c r="AI36" s="11">
        <v>1</v>
      </c>
      <c r="AJ36" s="11"/>
      <c r="AK36" s="11"/>
      <c r="AL36" s="11"/>
      <c r="AM36" s="11"/>
      <c r="AN36" s="11"/>
      <c r="AO36" s="11"/>
      <c r="AP36" s="11"/>
      <c r="AQ36" s="11">
        <v>1</v>
      </c>
      <c r="AR36" s="11"/>
      <c r="AS36" s="11"/>
      <c r="AT36" s="11"/>
      <c r="AU36" s="11"/>
      <c r="AV36" s="11"/>
      <c r="AW36" s="11"/>
      <c r="AX36" s="11">
        <v>1</v>
      </c>
      <c r="AY36" s="11">
        <v>1</v>
      </c>
      <c r="AZ36" s="11"/>
      <c r="BA36" s="11"/>
      <c r="BB36" s="11">
        <v>1</v>
      </c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2"/>
      <c r="CH36" s="13" t="str">
        <f>CONCATENATE("  0x",AQ55,", 0x",AR55,", 0x",AS55,", 0x",AT55,", 0x",AU55,", 0x",AV55,", 0x",AW55,", 0x",AX55,", 0x",AY55,", 0x",AZ55,", 0x",BA55,", 0x",BB55,", 0x",BC55,", 0x",BD55,",")</f>
        <v xml:space="preserve">  0x12, 0x16, 0x12, 0x16, 0x12, 0x16, 0x12, 0x17, 0x12, 0x11, 0x10, 0x1F, 0x0C, 0x5E,</v>
      </c>
      <c r="CW36" s="10"/>
      <c r="CX36" s="11"/>
      <c r="CY36" s="11"/>
      <c r="CZ36" s="11"/>
      <c r="DA36" s="11"/>
      <c r="DB36" s="11"/>
      <c r="DC36" s="11"/>
      <c r="DD36" s="11"/>
      <c r="DE36" s="11"/>
      <c r="DF36" s="11"/>
      <c r="DG36" s="11"/>
      <c r="DH36" s="11"/>
      <c r="DI36" s="11"/>
      <c r="DJ36" s="11"/>
      <c r="DK36" s="11"/>
      <c r="DL36" s="11"/>
      <c r="DM36" s="11"/>
      <c r="DN36" s="11"/>
      <c r="DO36" s="11"/>
      <c r="DP36" s="11"/>
      <c r="DQ36" s="11"/>
      <c r="DR36" s="11"/>
      <c r="DS36" s="11"/>
      <c r="DT36" s="11"/>
      <c r="DU36" s="11"/>
      <c r="DV36" s="11"/>
      <c r="DW36" s="11"/>
      <c r="DX36" s="11"/>
      <c r="DY36" s="11"/>
      <c r="DZ36" s="11"/>
      <c r="EA36" s="11">
        <v>1</v>
      </c>
      <c r="EB36" s="11"/>
      <c r="EC36" s="11"/>
      <c r="ED36" s="11"/>
      <c r="EE36" s="11"/>
      <c r="EF36" s="11"/>
      <c r="EG36" s="11"/>
      <c r="EH36" s="11"/>
      <c r="EI36" s="11"/>
      <c r="EJ36" s="11"/>
      <c r="EK36" s="11"/>
      <c r="EL36" s="11"/>
      <c r="EM36" s="11"/>
      <c r="EN36" s="11"/>
      <c r="EO36" s="11"/>
      <c r="EP36" s="11"/>
      <c r="EQ36" s="11"/>
      <c r="ER36" s="11"/>
      <c r="ES36" s="11"/>
      <c r="ET36" s="11"/>
      <c r="EU36" s="11"/>
      <c r="EV36" s="11"/>
      <c r="EW36" s="11"/>
      <c r="EX36" s="11">
        <v>1</v>
      </c>
      <c r="EY36" s="11"/>
      <c r="EZ36" s="11"/>
      <c r="FA36" s="11"/>
      <c r="FB36" s="11"/>
      <c r="FC36" s="11"/>
      <c r="FD36" s="11"/>
      <c r="FE36" s="11"/>
      <c r="FF36" s="11"/>
      <c r="FG36" s="11"/>
      <c r="FH36" s="11"/>
      <c r="FI36" s="11"/>
      <c r="FJ36" s="11"/>
      <c r="FK36" s="11"/>
      <c r="FL36" s="11"/>
      <c r="FM36" s="11"/>
      <c r="FN36" s="11"/>
      <c r="FO36" s="11"/>
      <c r="FP36" s="11"/>
      <c r="FQ36" s="11"/>
      <c r="FR36" s="11"/>
      <c r="FS36" s="11"/>
      <c r="FT36" s="11"/>
      <c r="FU36" s="11"/>
      <c r="FV36" s="11"/>
      <c r="FW36" s="11"/>
      <c r="FX36" s="11"/>
      <c r="FY36" s="11"/>
      <c r="FZ36" s="11"/>
      <c r="GA36" s="11"/>
      <c r="GB36" s="12"/>
    </row>
    <row r="37" spans="1:184" ht="16.5" customHeight="1" x14ac:dyDescent="0.3">
      <c r="A37" s="10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>
        <v>1</v>
      </c>
      <c r="AF37" s="11"/>
      <c r="AG37" s="11">
        <v>1</v>
      </c>
      <c r="AH37" s="11"/>
      <c r="AI37" s="11">
        <v>1</v>
      </c>
      <c r="AJ37" s="11"/>
      <c r="AK37" s="11"/>
      <c r="AL37" s="11"/>
      <c r="AM37" s="11"/>
      <c r="AN37" s="11"/>
      <c r="AO37" s="11"/>
      <c r="AP37" s="11">
        <v>1</v>
      </c>
      <c r="AQ37" s="11"/>
      <c r="AR37" s="11">
        <v>1</v>
      </c>
      <c r="AS37" s="11"/>
      <c r="AT37" s="11"/>
      <c r="AU37" s="11"/>
      <c r="AV37" s="11"/>
      <c r="AW37" s="11"/>
      <c r="AX37" s="11">
        <v>1</v>
      </c>
      <c r="AY37" s="11"/>
      <c r="AZ37" s="11"/>
      <c r="BA37" s="11"/>
      <c r="BB37" s="11">
        <v>1</v>
      </c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2"/>
      <c r="CH37" s="13" t="str">
        <f>CONCATENATE("  0x",BE55,", 0x",BF55,", 0x",BG55,", 0x",BH55,", 0x",BI55,", 0x",BJ55,", 0x",BK55,", 0x",BL55,", 0x",BM55,", 0x",BN55,", 0x",BO55,", 0x",BP55,", 0x",BQ55,", 0x",BR55,",")</f>
        <v xml:space="preserve">  0x40, 0x40, 0x40, 0x3F, 0x00, 0x00, 0x00, 0x00, 0x00, 0x00, 0x00, 0x00, 0x00, 0x00,</v>
      </c>
      <c r="CW37" s="10"/>
      <c r="CX37" s="11"/>
      <c r="CY37" s="11"/>
      <c r="CZ37" s="11"/>
      <c r="DA37" s="11"/>
      <c r="DB37" s="11"/>
      <c r="DC37" s="11"/>
      <c r="DD37" s="11"/>
      <c r="DE37" s="11"/>
      <c r="DF37" s="11"/>
      <c r="DG37" s="11"/>
      <c r="DH37" s="11"/>
      <c r="DI37" s="11"/>
      <c r="DJ37" s="11"/>
      <c r="DK37" s="11"/>
      <c r="DL37" s="11"/>
      <c r="DM37" s="11"/>
      <c r="DN37" s="11"/>
      <c r="DO37" s="11"/>
      <c r="DP37" s="11"/>
      <c r="DQ37" s="11"/>
      <c r="DR37" s="11"/>
      <c r="DS37" s="11"/>
      <c r="DT37" s="11"/>
      <c r="DU37" s="11"/>
      <c r="DV37" s="11"/>
      <c r="DW37" s="11"/>
      <c r="DX37" s="11"/>
      <c r="DY37" s="11"/>
      <c r="DZ37" s="11"/>
      <c r="EA37" s="11">
        <v>1</v>
      </c>
      <c r="EB37" s="11"/>
      <c r="EC37" s="11"/>
      <c r="ED37" s="11"/>
      <c r="EE37" s="11"/>
      <c r="EF37" s="11"/>
      <c r="EG37" s="11"/>
      <c r="EH37" s="11"/>
      <c r="EI37" s="11"/>
      <c r="EJ37" s="11"/>
      <c r="EK37" s="11"/>
      <c r="EL37" s="11"/>
      <c r="EM37" s="11"/>
      <c r="EN37" s="11"/>
      <c r="EO37" s="11"/>
      <c r="EP37" s="11"/>
      <c r="EQ37" s="11"/>
      <c r="ER37" s="11"/>
      <c r="ES37" s="11"/>
      <c r="ET37" s="11"/>
      <c r="EU37" s="11"/>
      <c r="EV37" s="11"/>
      <c r="EW37" s="11"/>
      <c r="EX37" s="11">
        <v>1</v>
      </c>
      <c r="EY37" s="11"/>
      <c r="EZ37" s="11"/>
      <c r="FA37" s="11"/>
      <c r="FB37" s="11"/>
      <c r="FC37" s="11"/>
      <c r="FD37" s="11"/>
      <c r="FE37" s="11"/>
      <c r="FF37" s="11"/>
      <c r="FG37" s="11"/>
      <c r="FH37" s="11"/>
      <c r="FI37" s="11"/>
      <c r="FJ37" s="11"/>
      <c r="FK37" s="11"/>
      <c r="FL37" s="11"/>
      <c r="FM37" s="11"/>
      <c r="FN37" s="11"/>
      <c r="FO37" s="11"/>
      <c r="FP37" s="11"/>
      <c r="FQ37" s="11"/>
      <c r="FR37" s="11"/>
      <c r="FS37" s="11"/>
      <c r="FT37" s="11"/>
      <c r="FU37" s="11"/>
      <c r="FV37" s="11"/>
      <c r="FW37" s="11"/>
      <c r="FX37" s="11"/>
      <c r="FY37" s="11"/>
      <c r="FZ37" s="11"/>
      <c r="GA37" s="11"/>
      <c r="GB37" s="12"/>
    </row>
    <row r="38" spans="1:184" ht="16.5" customHeight="1" x14ac:dyDescent="0.3">
      <c r="A38" s="10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>
        <v>1</v>
      </c>
      <c r="AF38" s="11"/>
      <c r="AG38" s="11"/>
      <c r="AH38" s="11"/>
      <c r="AI38" s="11">
        <v>1</v>
      </c>
      <c r="AJ38" s="11"/>
      <c r="AK38" s="11"/>
      <c r="AL38" s="11"/>
      <c r="AM38" s="11"/>
      <c r="AN38" s="11"/>
      <c r="AO38" s="11">
        <v>1</v>
      </c>
      <c r="AP38" s="11"/>
      <c r="AQ38" s="11"/>
      <c r="AR38" s="11">
        <v>1</v>
      </c>
      <c r="AS38" s="11"/>
      <c r="AT38" s="11"/>
      <c r="AU38" s="11"/>
      <c r="AV38" s="11"/>
      <c r="AW38" s="11"/>
      <c r="AX38" s="11">
        <v>1</v>
      </c>
      <c r="AY38" s="11"/>
      <c r="AZ38" s="11">
        <v>1</v>
      </c>
      <c r="BA38" s="11"/>
      <c r="BB38" s="11">
        <v>1</v>
      </c>
      <c r="BC38" s="11"/>
      <c r="BD38" s="11"/>
      <c r="BE38" s="11"/>
      <c r="BF38" s="11"/>
      <c r="BG38" s="11"/>
      <c r="BH38" s="11"/>
      <c r="BI38" s="11"/>
      <c r="BJ38" s="11"/>
      <c r="BK38" s="11"/>
      <c r="BL38" s="11"/>
      <c r="BM38" s="11"/>
      <c r="BN38" s="11"/>
      <c r="BO38" s="11"/>
      <c r="BP38" s="11"/>
      <c r="BQ38" s="11"/>
      <c r="BR38" s="11"/>
      <c r="BS38" s="11"/>
      <c r="BT38" s="11"/>
      <c r="BU38" s="11"/>
      <c r="BV38" s="11"/>
      <c r="BW38" s="11"/>
      <c r="BX38" s="11"/>
      <c r="BY38" s="11"/>
      <c r="BZ38" s="11"/>
      <c r="CA38" s="11"/>
      <c r="CB38" s="11"/>
      <c r="CC38" s="11"/>
      <c r="CD38" s="11"/>
      <c r="CE38" s="11"/>
      <c r="CF38" s="12"/>
      <c r="CH38" s="13" t="str">
        <f>CONCATENATE("  0x",BS55,", 0x",BT55,", 0x",BU55,", 0x",BV55,", 0x",BW55,", 0x",BX55,", 0x",BY55,", 0x",BZ55,", 0x",CA55,", 0x",CB55,", 0x",CC55,", 0x",CD55,", 0x",CE55,", 0x",CF55)</f>
        <v xml:space="preserve">  0x00, 0x00, 0x00, 0x00, 0x00, 0x00, 0x00, 0x00, 0x00, 0x00, 0x00, 0x00, 0x00, 0x80</v>
      </c>
      <c r="CW38" s="10"/>
      <c r="CX38" s="11"/>
      <c r="CY38" s="11"/>
      <c r="CZ38" s="11"/>
      <c r="DA38" s="11"/>
      <c r="DB38" s="11"/>
      <c r="DC38" s="11"/>
      <c r="DD38" s="11"/>
      <c r="DE38" s="11"/>
      <c r="DF38" s="11"/>
      <c r="DG38" s="11"/>
      <c r="DH38" s="11"/>
      <c r="DI38" s="11"/>
      <c r="DJ38" s="11"/>
      <c r="DK38" s="11"/>
      <c r="DL38" s="11"/>
      <c r="DM38" s="11"/>
      <c r="DN38" s="11"/>
      <c r="DO38" s="11"/>
      <c r="DP38" s="11"/>
      <c r="DQ38" s="11"/>
      <c r="DR38" s="11"/>
      <c r="DS38" s="11"/>
      <c r="DT38" s="11"/>
      <c r="DU38" s="11"/>
      <c r="DV38" s="11"/>
      <c r="DW38" s="11"/>
      <c r="DX38" s="11"/>
      <c r="DY38" s="11"/>
      <c r="DZ38" s="11"/>
      <c r="EA38" s="11">
        <v>1</v>
      </c>
      <c r="EB38" s="11"/>
      <c r="EC38" s="11"/>
      <c r="ED38" s="11"/>
      <c r="EE38" s="11"/>
      <c r="EF38" s="11"/>
      <c r="EG38" s="11"/>
      <c r="EH38" s="11"/>
      <c r="EI38" s="11"/>
      <c r="EJ38" s="11"/>
      <c r="EK38" s="11"/>
      <c r="EL38" s="11"/>
      <c r="EM38" s="11"/>
      <c r="EN38" s="11"/>
      <c r="EO38" s="11"/>
      <c r="EP38" s="11"/>
      <c r="EQ38" s="11"/>
      <c r="ER38" s="11"/>
      <c r="ES38" s="11"/>
      <c r="ET38" s="11"/>
      <c r="EU38" s="11"/>
      <c r="EV38" s="11"/>
      <c r="EW38" s="11"/>
      <c r="EX38" s="11">
        <v>1</v>
      </c>
      <c r="EY38" s="11"/>
      <c r="EZ38" s="11"/>
      <c r="FA38" s="11"/>
      <c r="FB38" s="11"/>
      <c r="FC38" s="11"/>
      <c r="FD38" s="11"/>
      <c r="FE38" s="11"/>
      <c r="FF38" s="11"/>
      <c r="FG38" s="11"/>
      <c r="FH38" s="11"/>
      <c r="FI38" s="11"/>
      <c r="FJ38" s="11"/>
      <c r="FK38" s="11"/>
      <c r="FL38" s="11"/>
      <c r="FM38" s="11"/>
      <c r="FN38" s="11"/>
      <c r="FO38" s="11"/>
      <c r="FP38" s="11"/>
      <c r="FQ38" s="11"/>
      <c r="FR38" s="11"/>
      <c r="FS38" s="11"/>
      <c r="FT38" s="11"/>
      <c r="FU38" s="11"/>
      <c r="FV38" s="11"/>
      <c r="FW38" s="11"/>
      <c r="FX38" s="11"/>
      <c r="FY38" s="11"/>
      <c r="FZ38" s="11"/>
      <c r="GA38" s="11"/>
      <c r="GB38" s="12"/>
    </row>
    <row r="39" spans="1:184" ht="16.5" customHeight="1" x14ac:dyDescent="0.3">
      <c r="A39" s="10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>
        <v>1</v>
      </c>
      <c r="AF39" s="11"/>
      <c r="AG39" s="11"/>
      <c r="AH39" s="11">
        <v>1</v>
      </c>
      <c r="AI39" s="11">
        <v>1</v>
      </c>
      <c r="AJ39" s="11"/>
      <c r="AK39" s="11"/>
      <c r="AL39" s="11"/>
      <c r="AM39" s="11"/>
      <c r="AN39" s="11">
        <v>1</v>
      </c>
      <c r="AO39" s="11"/>
      <c r="AP39" s="11"/>
      <c r="AQ39" s="11"/>
      <c r="AR39" s="11"/>
      <c r="AS39" s="11">
        <v>1</v>
      </c>
      <c r="AT39" s="11"/>
      <c r="AU39" s="11"/>
      <c r="AV39" s="11"/>
      <c r="AW39" s="11"/>
      <c r="AX39" s="11">
        <v>1</v>
      </c>
      <c r="AY39" s="11">
        <v>1</v>
      </c>
      <c r="AZ39" s="11"/>
      <c r="BA39" s="11"/>
      <c r="BB39" s="11">
        <v>1</v>
      </c>
      <c r="BC39" s="11"/>
      <c r="BD39" s="11"/>
      <c r="BE39" s="11"/>
      <c r="BF39" s="11"/>
      <c r="BG39" s="11"/>
      <c r="BH39" s="11"/>
      <c r="BI39" s="11"/>
      <c r="BJ39" s="11"/>
      <c r="BK39" s="11"/>
      <c r="BL39" s="11"/>
      <c r="BM39" s="11"/>
      <c r="BN39" s="11"/>
      <c r="BO39" s="11"/>
      <c r="BP39" s="11"/>
      <c r="BQ39" s="11"/>
      <c r="BR39" s="11"/>
      <c r="BS39" s="11"/>
      <c r="BT39" s="11"/>
      <c r="BU39" s="11"/>
      <c r="BV39" s="11"/>
      <c r="BW39" s="11"/>
      <c r="BX39" s="11"/>
      <c r="BY39" s="11"/>
      <c r="BZ39" s="11"/>
      <c r="CA39" s="11"/>
      <c r="CB39" s="11"/>
      <c r="CC39" s="11"/>
      <c r="CD39" s="11"/>
      <c r="CE39" s="11"/>
      <c r="CF39" s="12"/>
      <c r="CH39" s="13" t="s">
        <v>61</v>
      </c>
      <c r="CW39" s="10"/>
      <c r="CX39" s="11"/>
      <c r="CY39" s="11"/>
      <c r="CZ39" s="11"/>
      <c r="DA39" s="11"/>
      <c r="DB39" s="11"/>
      <c r="DC39" s="11"/>
      <c r="DD39" s="11"/>
      <c r="DE39" s="11"/>
      <c r="DF39" s="11"/>
      <c r="DG39" s="11"/>
      <c r="DH39" s="11"/>
      <c r="DI39" s="11"/>
      <c r="DJ39" s="11"/>
      <c r="DK39" s="11"/>
      <c r="DL39" s="11"/>
      <c r="DM39" s="11"/>
      <c r="DN39" s="11"/>
      <c r="DO39" s="11"/>
      <c r="DP39" s="11"/>
      <c r="DQ39" s="11"/>
      <c r="DR39" s="11"/>
      <c r="DS39" s="11"/>
      <c r="DT39" s="11"/>
      <c r="DU39" s="11"/>
      <c r="DV39" s="11"/>
      <c r="DW39" s="11"/>
      <c r="DX39" s="11"/>
      <c r="DY39" s="11"/>
      <c r="DZ39" s="11"/>
      <c r="EA39" s="11">
        <v>1</v>
      </c>
      <c r="EB39" s="11"/>
      <c r="EC39" s="11"/>
      <c r="ED39" s="11"/>
      <c r="EE39" s="11"/>
      <c r="EF39" s="11"/>
      <c r="EG39" s="11"/>
      <c r="EH39" s="11"/>
      <c r="EI39" s="11"/>
      <c r="EJ39" s="11"/>
      <c r="EK39" s="11"/>
      <c r="EL39" s="11"/>
      <c r="EM39" s="11"/>
      <c r="EN39" s="11"/>
      <c r="EO39" s="11"/>
      <c r="EP39" s="11"/>
      <c r="EQ39" s="11"/>
      <c r="ER39" s="11"/>
      <c r="ES39" s="11"/>
      <c r="ET39" s="11"/>
      <c r="EU39" s="11"/>
      <c r="EV39" s="11"/>
      <c r="EW39" s="11"/>
      <c r="EX39" s="11">
        <v>1</v>
      </c>
      <c r="EY39" s="11"/>
      <c r="EZ39" s="11"/>
      <c r="FA39" s="11"/>
      <c r="FB39" s="11"/>
      <c r="FC39" s="11"/>
      <c r="FD39" s="11"/>
      <c r="FE39" s="11"/>
      <c r="FF39" s="11"/>
      <c r="FG39" s="11"/>
      <c r="FH39" s="11"/>
      <c r="FI39" s="11"/>
      <c r="FJ39" s="11"/>
      <c r="FK39" s="11"/>
      <c r="FL39" s="11"/>
      <c r="FM39" s="11"/>
      <c r="FN39" s="11"/>
      <c r="FO39" s="11"/>
      <c r="FP39" s="11"/>
      <c r="FQ39" s="11"/>
      <c r="FR39" s="11"/>
      <c r="FS39" s="11"/>
      <c r="FT39" s="11"/>
      <c r="FU39" s="11"/>
      <c r="FV39" s="11"/>
      <c r="FW39" s="11"/>
      <c r="FX39" s="11"/>
      <c r="FY39" s="11"/>
      <c r="FZ39" s="11"/>
      <c r="GA39" s="11"/>
      <c r="GB39" s="12"/>
    </row>
    <row r="40" spans="1:184" ht="16.5" customHeight="1" x14ac:dyDescent="0.25">
      <c r="A40" s="10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>
        <v>1</v>
      </c>
      <c r="AA40" s="11">
        <v>1</v>
      </c>
      <c r="AB40" s="11">
        <v>1</v>
      </c>
      <c r="AC40" s="11">
        <v>1</v>
      </c>
      <c r="AD40" s="11"/>
      <c r="AE40" s="11">
        <v>1</v>
      </c>
      <c r="AF40" s="11"/>
      <c r="AG40" s="11">
        <v>1</v>
      </c>
      <c r="AH40" s="11"/>
      <c r="AI40" s="11">
        <v>1</v>
      </c>
      <c r="AJ40" s="11"/>
      <c r="AK40" s="11"/>
      <c r="AL40" s="11"/>
      <c r="AM40" s="11"/>
      <c r="AN40" s="11">
        <v>1</v>
      </c>
      <c r="AO40" s="11"/>
      <c r="AP40" s="11"/>
      <c r="AQ40" s="11"/>
      <c r="AR40" s="11"/>
      <c r="AS40" s="11">
        <v>1</v>
      </c>
      <c r="AT40" s="11">
        <v>1</v>
      </c>
      <c r="AU40" s="11">
        <v>1</v>
      </c>
      <c r="AV40" s="11"/>
      <c r="AW40" s="11"/>
      <c r="AX40" s="11">
        <v>1</v>
      </c>
      <c r="AY40" s="11"/>
      <c r="AZ40" s="11"/>
      <c r="BA40" s="11"/>
      <c r="BB40" s="11">
        <v>1</v>
      </c>
      <c r="BC40" s="11"/>
      <c r="BD40" s="11">
        <v>1</v>
      </c>
      <c r="BE40" s="11">
        <v>1</v>
      </c>
      <c r="BF40" s="11">
        <v>1</v>
      </c>
      <c r="BG40" s="11">
        <v>1</v>
      </c>
      <c r="BH40" s="11"/>
      <c r="BI40" s="11"/>
      <c r="BJ40" s="11"/>
      <c r="BK40" s="11"/>
      <c r="BL40" s="11"/>
      <c r="BM40" s="11"/>
      <c r="BN40" s="11"/>
      <c r="BO40" s="11"/>
      <c r="BP40" s="11"/>
      <c r="BQ40" s="11"/>
      <c r="BR40" s="11"/>
      <c r="BS40" s="11"/>
      <c r="BT40" s="11"/>
      <c r="BU40" s="11"/>
      <c r="BV40" s="11"/>
      <c r="BW40" s="11"/>
      <c r="BX40" s="11"/>
      <c r="BY40" s="11"/>
      <c r="BZ40" s="11"/>
      <c r="CA40" s="11"/>
      <c r="CB40" s="11"/>
      <c r="CC40" s="11"/>
      <c r="CD40" s="11"/>
      <c r="CE40" s="11"/>
      <c r="CF40" s="12"/>
      <c r="CW40" s="10"/>
      <c r="CX40" s="11"/>
      <c r="CY40" s="11"/>
      <c r="CZ40" s="11"/>
      <c r="DA40" s="11"/>
      <c r="DB40" s="11"/>
      <c r="DC40" s="11"/>
      <c r="DD40" s="11"/>
      <c r="DE40" s="11"/>
      <c r="DF40" s="11"/>
      <c r="DG40" s="11"/>
      <c r="DH40" s="11"/>
      <c r="DI40" s="11"/>
      <c r="DJ40" s="11"/>
      <c r="DK40" s="11"/>
      <c r="DL40" s="11"/>
      <c r="DM40" s="11"/>
      <c r="DN40" s="11"/>
      <c r="DO40" s="11"/>
      <c r="DP40" s="11"/>
      <c r="DQ40" s="11"/>
      <c r="DR40" s="11"/>
      <c r="DS40" s="11"/>
      <c r="DT40" s="11"/>
      <c r="DU40" s="11"/>
      <c r="DV40" s="11">
        <v>1</v>
      </c>
      <c r="DW40" s="11">
        <v>1</v>
      </c>
      <c r="DX40" s="11">
        <v>1</v>
      </c>
      <c r="DY40" s="11">
        <v>1</v>
      </c>
      <c r="DZ40" s="11"/>
      <c r="EA40" s="11">
        <v>1</v>
      </c>
      <c r="EB40" s="11"/>
      <c r="EC40" s="11"/>
      <c r="ED40" s="11"/>
      <c r="EE40" s="11"/>
      <c r="EF40" s="11"/>
      <c r="EG40" s="11"/>
      <c r="EH40" s="11"/>
      <c r="EI40" s="11"/>
      <c r="EJ40" s="11"/>
      <c r="EK40" s="11"/>
      <c r="EL40" s="11"/>
      <c r="EM40" s="11"/>
      <c r="EN40" s="11"/>
      <c r="EO40" s="11"/>
      <c r="EP40" s="11"/>
      <c r="EQ40" s="11"/>
      <c r="ER40" s="11"/>
      <c r="ES40" s="11"/>
      <c r="ET40" s="11"/>
      <c r="EU40" s="11"/>
      <c r="EV40" s="11"/>
      <c r="EW40" s="11"/>
      <c r="EX40" s="11">
        <v>1</v>
      </c>
      <c r="EY40" s="11"/>
      <c r="EZ40" s="11">
        <v>1</v>
      </c>
      <c r="FA40" s="11">
        <v>1</v>
      </c>
      <c r="FB40" s="11">
        <v>1</v>
      </c>
      <c r="FC40" s="11">
        <v>1</v>
      </c>
      <c r="FD40" s="11"/>
      <c r="FE40" s="11"/>
      <c r="FF40" s="11"/>
      <c r="FG40" s="11"/>
      <c r="FH40" s="11"/>
      <c r="FI40" s="11"/>
      <c r="FJ40" s="11"/>
      <c r="FK40" s="11"/>
      <c r="FL40" s="11"/>
      <c r="FM40" s="11"/>
      <c r="FN40" s="11"/>
      <c r="FO40" s="11"/>
      <c r="FP40" s="11"/>
      <c r="FQ40" s="11"/>
      <c r="FR40" s="11"/>
      <c r="FS40" s="11"/>
      <c r="FT40" s="11"/>
      <c r="FU40" s="11"/>
      <c r="FV40" s="11"/>
      <c r="FW40" s="11"/>
      <c r="FX40" s="11"/>
      <c r="FY40" s="11"/>
      <c r="FZ40" s="11"/>
      <c r="GA40" s="11"/>
      <c r="GB40" s="12"/>
    </row>
    <row r="41" spans="1:184" ht="16.5" customHeight="1" x14ac:dyDescent="0.25">
      <c r="A41" s="10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>
        <v>1</v>
      </c>
      <c r="Z41" s="11"/>
      <c r="AA41" s="11"/>
      <c r="AB41" s="11"/>
      <c r="AC41" s="11"/>
      <c r="AD41" s="11"/>
      <c r="AE41" s="11">
        <v>1</v>
      </c>
      <c r="AF41" s="11"/>
      <c r="AG41" s="11"/>
      <c r="AH41" s="11"/>
      <c r="AI41" s="11">
        <v>1</v>
      </c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>
        <v>1</v>
      </c>
      <c r="AY41" s="11"/>
      <c r="AZ41" s="11">
        <v>1</v>
      </c>
      <c r="BA41" s="11"/>
      <c r="BB41" s="11">
        <v>1</v>
      </c>
      <c r="BC41" s="11"/>
      <c r="BD41" s="11"/>
      <c r="BE41" s="11"/>
      <c r="BF41" s="11"/>
      <c r="BG41" s="11"/>
      <c r="BH41" s="11">
        <v>1</v>
      </c>
      <c r="BI41" s="11"/>
      <c r="BJ41" s="11"/>
      <c r="BK41" s="11"/>
      <c r="BL41" s="11"/>
      <c r="BM41" s="11"/>
      <c r="BN41" s="11"/>
      <c r="BO41" s="11"/>
      <c r="BP41" s="11"/>
      <c r="BQ41" s="11"/>
      <c r="BR41" s="11"/>
      <c r="BS41" s="11"/>
      <c r="BT41" s="11"/>
      <c r="BU41" s="11"/>
      <c r="BV41" s="11"/>
      <c r="BW41" s="11"/>
      <c r="BX41" s="11"/>
      <c r="BY41" s="11"/>
      <c r="BZ41" s="11"/>
      <c r="CA41" s="11"/>
      <c r="CB41" s="11"/>
      <c r="CC41" s="11"/>
      <c r="CD41" s="11"/>
      <c r="CE41" s="11"/>
      <c r="CF41" s="12"/>
      <c r="CH41" t="s">
        <v>62</v>
      </c>
      <c r="CW41" s="10"/>
      <c r="CX41" s="11"/>
      <c r="CY41" s="11"/>
      <c r="CZ41" s="11"/>
      <c r="DA41" s="11"/>
      <c r="DB41" s="11"/>
      <c r="DC41" s="11"/>
      <c r="DD41" s="11"/>
      <c r="DE41" s="11"/>
      <c r="DF41" s="11"/>
      <c r="DG41" s="11"/>
      <c r="DH41" s="11"/>
      <c r="DI41" s="11"/>
      <c r="DJ41" s="11"/>
      <c r="DK41" s="11"/>
      <c r="DL41" s="11"/>
      <c r="DM41" s="11"/>
      <c r="DN41" s="11"/>
      <c r="DO41" s="11"/>
      <c r="DP41" s="11"/>
      <c r="DQ41" s="11"/>
      <c r="DR41" s="11"/>
      <c r="DS41" s="11"/>
      <c r="DT41" s="11"/>
      <c r="DU41" s="11">
        <v>1</v>
      </c>
      <c r="DV41" s="11"/>
      <c r="DW41" s="11"/>
      <c r="DX41" s="11"/>
      <c r="DY41" s="11"/>
      <c r="DZ41" s="11"/>
      <c r="EA41" s="11">
        <v>1</v>
      </c>
      <c r="EB41" s="11"/>
      <c r="EC41" s="11"/>
      <c r="ED41" s="11"/>
      <c r="EE41" s="11"/>
      <c r="EF41" s="11"/>
      <c r="EG41" s="11"/>
      <c r="EH41" s="11"/>
      <c r="EI41" s="11"/>
      <c r="EJ41" s="11"/>
      <c r="EK41" s="11"/>
      <c r="EL41" s="11"/>
      <c r="EM41" s="11"/>
      <c r="EN41" s="11"/>
      <c r="EO41" s="11"/>
      <c r="EP41" s="11"/>
      <c r="EQ41" s="11"/>
      <c r="ER41" s="11"/>
      <c r="ES41" s="11"/>
      <c r="ET41" s="11"/>
      <c r="EU41" s="11"/>
      <c r="EV41" s="11"/>
      <c r="EW41" s="11"/>
      <c r="EX41" s="11">
        <v>1</v>
      </c>
      <c r="EY41" s="11"/>
      <c r="EZ41" s="11"/>
      <c r="FA41" s="11"/>
      <c r="FB41" s="11"/>
      <c r="FC41" s="11"/>
      <c r="FD41" s="11">
        <v>1</v>
      </c>
      <c r="FE41" s="11"/>
      <c r="FF41" s="11"/>
      <c r="FG41" s="11"/>
      <c r="FH41" s="11"/>
      <c r="FI41" s="11"/>
      <c r="FJ41" s="11"/>
      <c r="FK41" s="11"/>
      <c r="FL41" s="11"/>
      <c r="FM41" s="11"/>
      <c r="FN41" s="11"/>
      <c r="FO41" s="11"/>
      <c r="FP41" s="11"/>
      <c r="FQ41" s="11"/>
      <c r="FR41" s="11"/>
      <c r="FS41" s="11"/>
      <c r="FT41" s="11"/>
      <c r="FU41" s="11"/>
      <c r="FV41" s="11"/>
      <c r="FW41" s="11"/>
      <c r="FX41" s="11"/>
      <c r="FY41" s="11"/>
      <c r="FZ41" s="11"/>
      <c r="GA41" s="11"/>
      <c r="GB41" s="12"/>
    </row>
    <row r="42" spans="1:184" ht="16.5" customHeight="1" x14ac:dyDescent="0.25">
      <c r="A42" s="10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>
        <v>1</v>
      </c>
      <c r="Z42" s="11"/>
      <c r="AA42" s="11"/>
      <c r="AB42" s="11"/>
      <c r="AC42" s="11">
        <v>1</v>
      </c>
      <c r="AD42" s="11"/>
      <c r="AE42" s="11">
        <v>1</v>
      </c>
      <c r="AF42" s="11"/>
      <c r="AG42" s="11"/>
      <c r="AH42" s="11">
        <v>1</v>
      </c>
      <c r="AI42" s="11">
        <v>1</v>
      </c>
      <c r="AJ42" s="11">
        <v>1</v>
      </c>
      <c r="AK42" s="11">
        <v>1</v>
      </c>
      <c r="AL42" s="11">
        <v>1</v>
      </c>
      <c r="AM42" s="11">
        <v>1</v>
      </c>
      <c r="AN42" s="11">
        <v>1</v>
      </c>
      <c r="AO42" s="11">
        <v>1</v>
      </c>
      <c r="AP42" s="11">
        <v>1</v>
      </c>
      <c r="AQ42" s="11">
        <v>1</v>
      </c>
      <c r="AR42" s="11">
        <v>1</v>
      </c>
      <c r="AS42" s="11">
        <v>1</v>
      </c>
      <c r="AT42" s="11">
        <v>1</v>
      </c>
      <c r="AU42" s="11">
        <v>1</v>
      </c>
      <c r="AV42" s="11">
        <v>1</v>
      </c>
      <c r="AW42" s="11">
        <v>1</v>
      </c>
      <c r="AX42" s="11">
        <v>1</v>
      </c>
      <c r="AY42" s="11">
        <v>1</v>
      </c>
      <c r="AZ42" s="11"/>
      <c r="BA42" s="11"/>
      <c r="BB42" s="11">
        <v>1</v>
      </c>
      <c r="BC42" s="11"/>
      <c r="BD42" s="11">
        <v>1</v>
      </c>
      <c r="BE42" s="11"/>
      <c r="BF42" s="11"/>
      <c r="BG42" s="11"/>
      <c r="BH42" s="11">
        <v>1</v>
      </c>
      <c r="BI42" s="11"/>
      <c r="BJ42" s="11"/>
      <c r="BK42" s="11"/>
      <c r="BL42" s="11"/>
      <c r="BM42" s="11"/>
      <c r="BN42" s="11"/>
      <c r="BO42" s="11"/>
      <c r="BP42" s="11"/>
      <c r="BQ42" s="11"/>
      <c r="BR42" s="11"/>
      <c r="BS42" s="11"/>
      <c r="BT42" s="11"/>
      <c r="BU42" s="11"/>
      <c r="BV42" s="11"/>
      <c r="BW42" s="11"/>
      <c r="BX42" s="11"/>
      <c r="BY42" s="11"/>
      <c r="BZ42" s="11"/>
      <c r="CA42" s="11"/>
      <c r="CB42" s="11"/>
      <c r="CC42" s="11"/>
      <c r="CD42" s="11"/>
      <c r="CE42" s="11"/>
      <c r="CF42" s="12"/>
      <c r="CH42" t="s">
        <v>63</v>
      </c>
      <c r="CW42" s="10"/>
      <c r="CX42" s="11"/>
      <c r="CY42" s="11"/>
      <c r="CZ42" s="11"/>
      <c r="DA42" s="11"/>
      <c r="DB42" s="11"/>
      <c r="DC42" s="11"/>
      <c r="DD42" s="11"/>
      <c r="DE42" s="11"/>
      <c r="DF42" s="11"/>
      <c r="DG42" s="11"/>
      <c r="DH42" s="11"/>
      <c r="DI42" s="11"/>
      <c r="DJ42" s="11"/>
      <c r="DK42" s="11"/>
      <c r="DL42" s="11"/>
      <c r="DM42" s="11"/>
      <c r="DN42" s="11"/>
      <c r="DO42" s="11"/>
      <c r="DP42" s="11"/>
      <c r="DQ42" s="11"/>
      <c r="DR42" s="11"/>
      <c r="DS42" s="11"/>
      <c r="DT42" s="11"/>
      <c r="DU42" s="11">
        <v>1</v>
      </c>
      <c r="DV42" s="11"/>
      <c r="DW42" s="11"/>
      <c r="DX42" s="11"/>
      <c r="DY42" s="11">
        <v>1</v>
      </c>
      <c r="DZ42" s="11"/>
      <c r="EA42" s="11">
        <v>1</v>
      </c>
      <c r="EB42" s="11"/>
      <c r="EC42" s="11"/>
      <c r="ED42" s="11"/>
      <c r="EE42" s="11"/>
      <c r="EF42" s="11"/>
      <c r="EG42" s="11"/>
      <c r="EH42" s="11"/>
      <c r="EI42" s="11"/>
      <c r="EJ42" s="11"/>
      <c r="EK42" s="11"/>
      <c r="EL42" s="11"/>
      <c r="EM42" s="11"/>
      <c r="EN42" s="11"/>
      <c r="EO42" s="11"/>
      <c r="EP42" s="11"/>
      <c r="EQ42" s="11"/>
      <c r="ER42" s="11"/>
      <c r="ES42" s="11"/>
      <c r="ET42" s="11"/>
      <c r="EU42" s="11"/>
      <c r="EV42" s="11"/>
      <c r="EW42" s="11"/>
      <c r="EX42" s="11">
        <v>1</v>
      </c>
      <c r="EY42" s="11"/>
      <c r="EZ42" s="11">
        <v>1</v>
      </c>
      <c r="FA42" s="11"/>
      <c r="FB42" s="11"/>
      <c r="FC42" s="11"/>
      <c r="FD42" s="11">
        <v>1</v>
      </c>
      <c r="FE42" s="11"/>
      <c r="FF42" s="11"/>
      <c r="FG42" s="11"/>
      <c r="FH42" s="11"/>
      <c r="FI42" s="11"/>
      <c r="FJ42" s="11"/>
      <c r="FK42" s="11"/>
      <c r="FL42" s="11"/>
      <c r="FM42" s="11"/>
      <c r="FN42" s="11"/>
      <c r="FO42" s="11"/>
      <c r="FP42" s="11"/>
      <c r="FQ42" s="11"/>
      <c r="FR42" s="11"/>
      <c r="FS42" s="11"/>
      <c r="FT42" s="11"/>
      <c r="FU42" s="11"/>
      <c r="FV42" s="11"/>
      <c r="FW42" s="11"/>
      <c r="FX42" s="11"/>
      <c r="FY42" s="11"/>
      <c r="FZ42" s="11"/>
      <c r="GA42" s="11"/>
      <c r="GB42" s="12"/>
    </row>
    <row r="43" spans="1:184" ht="16.5" customHeight="1" x14ac:dyDescent="0.25">
      <c r="A43" s="10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>
        <v>1</v>
      </c>
      <c r="Z43" s="11"/>
      <c r="AA43" s="11"/>
      <c r="AB43" s="11"/>
      <c r="AC43" s="11">
        <v>1</v>
      </c>
      <c r="AD43" s="11">
        <v>1</v>
      </c>
      <c r="AE43" s="11">
        <v>1</v>
      </c>
      <c r="AF43" s="11"/>
      <c r="AG43" s="11">
        <v>1</v>
      </c>
      <c r="AH43" s="11"/>
      <c r="AI43" s="11"/>
      <c r="AJ43" s="11">
        <v>1</v>
      </c>
      <c r="AK43" s="11"/>
      <c r="AL43" s="11">
        <v>1</v>
      </c>
      <c r="AM43" s="11"/>
      <c r="AN43" s="11">
        <v>1</v>
      </c>
      <c r="AO43" s="11"/>
      <c r="AP43" s="11">
        <v>1</v>
      </c>
      <c r="AQ43" s="11"/>
      <c r="AR43" s="11">
        <v>1</v>
      </c>
      <c r="AS43" s="11"/>
      <c r="AT43" s="11">
        <v>1</v>
      </c>
      <c r="AU43" s="11"/>
      <c r="AV43" s="11">
        <v>1</v>
      </c>
      <c r="AW43" s="11"/>
      <c r="AX43" s="11">
        <v>1</v>
      </c>
      <c r="AY43" s="11"/>
      <c r="AZ43" s="11"/>
      <c r="BA43" s="11"/>
      <c r="BB43" s="11">
        <v>1</v>
      </c>
      <c r="BC43" s="11">
        <v>1</v>
      </c>
      <c r="BD43" s="11">
        <v>1</v>
      </c>
      <c r="BE43" s="11"/>
      <c r="BF43" s="11"/>
      <c r="BG43" s="11"/>
      <c r="BH43" s="11">
        <v>1</v>
      </c>
      <c r="BI43" s="11"/>
      <c r="BJ43" s="11"/>
      <c r="BK43" s="11"/>
      <c r="BL43" s="11"/>
      <c r="BM43" s="11"/>
      <c r="BN43" s="11"/>
      <c r="BO43" s="11"/>
      <c r="BP43" s="11"/>
      <c r="BQ43" s="11"/>
      <c r="BR43" s="11"/>
      <c r="BS43" s="11"/>
      <c r="BT43" s="11"/>
      <c r="BU43" s="11"/>
      <c r="BV43" s="11"/>
      <c r="BW43" s="11"/>
      <c r="BX43" s="11"/>
      <c r="BY43" s="11"/>
      <c r="BZ43" s="11"/>
      <c r="CA43" s="11"/>
      <c r="CB43" s="11"/>
      <c r="CC43" s="11"/>
      <c r="CD43" s="11"/>
      <c r="CE43" s="11"/>
      <c r="CF43" s="12"/>
      <c r="CH43" t="s">
        <v>64</v>
      </c>
      <c r="CW43" s="10"/>
      <c r="CX43" s="11"/>
      <c r="CY43" s="11"/>
      <c r="CZ43" s="11"/>
      <c r="DA43" s="11"/>
      <c r="DB43" s="11"/>
      <c r="DC43" s="11"/>
      <c r="DD43" s="11"/>
      <c r="DE43" s="11"/>
      <c r="DF43" s="11"/>
      <c r="DG43" s="11"/>
      <c r="DH43" s="11"/>
      <c r="DI43" s="11"/>
      <c r="DJ43" s="11"/>
      <c r="DK43" s="11"/>
      <c r="DL43" s="11"/>
      <c r="DM43" s="11"/>
      <c r="DN43" s="11"/>
      <c r="DO43" s="11"/>
      <c r="DP43" s="11"/>
      <c r="DQ43" s="11"/>
      <c r="DR43" s="11"/>
      <c r="DS43" s="11"/>
      <c r="DT43" s="11"/>
      <c r="DU43" s="11">
        <v>1</v>
      </c>
      <c r="DV43" s="11"/>
      <c r="DW43" s="11"/>
      <c r="DX43" s="11"/>
      <c r="DY43" s="11">
        <v>1</v>
      </c>
      <c r="DZ43" s="11">
        <v>1</v>
      </c>
      <c r="EA43" s="11">
        <v>1</v>
      </c>
      <c r="EB43" s="11"/>
      <c r="EC43" s="11"/>
      <c r="ED43" s="11"/>
      <c r="EE43" s="11"/>
      <c r="EF43" s="11"/>
      <c r="EG43" s="11"/>
      <c r="EH43" s="11"/>
      <c r="EI43" s="11"/>
      <c r="EJ43" s="11"/>
      <c r="EK43" s="11"/>
      <c r="EL43" s="11"/>
      <c r="EM43" s="11"/>
      <c r="EN43" s="11"/>
      <c r="EO43" s="11"/>
      <c r="EP43" s="11"/>
      <c r="EQ43" s="11"/>
      <c r="ER43" s="11"/>
      <c r="ES43" s="11"/>
      <c r="ET43" s="11"/>
      <c r="EU43" s="11"/>
      <c r="EV43" s="11"/>
      <c r="EW43" s="11"/>
      <c r="EX43" s="11">
        <v>1</v>
      </c>
      <c r="EY43" s="11">
        <v>1</v>
      </c>
      <c r="EZ43" s="11">
        <v>1</v>
      </c>
      <c r="FA43" s="11"/>
      <c r="FB43" s="11"/>
      <c r="FC43" s="11"/>
      <c r="FD43" s="11">
        <v>1</v>
      </c>
      <c r="FE43" s="11"/>
      <c r="FF43" s="11"/>
      <c r="FG43" s="11"/>
      <c r="FH43" s="11"/>
      <c r="FI43" s="11"/>
      <c r="FJ43" s="11"/>
      <c r="FK43" s="11"/>
      <c r="FL43" s="11"/>
      <c r="FM43" s="11"/>
      <c r="FN43" s="11"/>
      <c r="FO43" s="11"/>
      <c r="FP43" s="11"/>
      <c r="FQ43" s="11"/>
      <c r="FR43" s="11"/>
      <c r="FS43" s="11"/>
      <c r="FT43" s="11"/>
      <c r="FU43" s="11"/>
      <c r="FV43" s="11"/>
      <c r="FW43" s="11"/>
      <c r="FX43" s="11"/>
      <c r="FY43" s="11"/>
      <c r="FZ43" s="11"/>
      <c r="GA43" s="11"/>
      <c r="GB43" s="12"/>
    </row>
    <row r="44" spans="1:184" ht="16.5" customHeight="1" x14ac:dyDescent="0.25">
      <c r="A44" s="10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>
        <v>1</v>
      </c>
      <c r="Z44" s="11"/>
      <c r="AA44" s="11"/>
      <c r="AB44" s="11"/>
      <c r="AC44" s="11">
        <v>1</v>
      </c>
      <c r="AD44" s="11">
        <v>1</v>
      </c>
      <c r="AE44" s="11">
        <v>1</v>
      </c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>
        <v>1</v>
      </c>
      <c r="BC44" s="11">
        <v>1</v>
      </c>
      <c r="BD44" s="11">
        <v>1</v>
      </c>
      <c r="BE44" s="11"/>
      <c r="BF44" s="11"/>
      <c r="BG44" s="11"/>
      <c r="BH44" s="11">
        <v>1</v>
      </c>
      <c r="BI44" s="11"/>
      <c r="BJ44" s="11"/>
      <c r="BK44" s="11"/>
      <c r="BL44" s="11"/>
      <c r="BM44" s="11"/>
      <c r="BN44" s="11"/>
      <c r="BO44" s="11"/>
      <c r="BP44" s="11"/>
      <c r="BQ44" s="11"/>
      <c r="BR44" s="11"/>
      <c r="BS44" s="11"/>
      <c r="BT44" s="11"/>
      <c r="BU44" s="11"/>
      <c r="BV44" s="11"/>
      <c r="BW44" s="11"/>
      <c r="BX44" s="11"/>
      <c r="BY44" s="11"/>
      <c r="BZ44" s="11"/>
      <c r="CA44" s="11"/>
      <c r="CB44" s="11"/>
      <c r="CC44" s="11"/>
      <c r="CD44" s="11"/>
      <c r="CE44" s="11"/>
      <c r="CF44" s="12"/>
      <c r="CW44" s="10"/>
      <c r="CX44" s="11"/>
      <c r="CY44" s="11"/>
      <c r="CZ44" s="11"/>
      <c r="DA44" s="11"/>
      <c r="DB44" s="11"/>
      <c r="DC44" s="11"/>
      <c r="DD44" s="11"/>
      <c r="DE44" s="11"/>
      <c r="DF44" s="11"/>
      <c r="DG44" s="11"/>
      <c r="DH44" s="11"/>
      <c r="DI44" s="11"/>
      <c r="DJ44" s="11"/>
      <c r="DK44" s="11"/>
      <c r="DL44" s="11"/>
      <c r="DM44" s="11"/>
      <c r="DN44" s="11"/>
      <c r="DO44" s="11"/>
      <c r="DP44" s="11"/>
      <c r="DQ44" s="11"/>
      <c r="DR44" s="11"/>
      <c r="DS44" s="11"/>
      <c r="DT44" s="11"/>
      <c r="DU44" s="11">
        <v>1</v>
      </c>
      <c r="DV44" s="11"/>
      <c r="DW44" s="11"/>
      <c r="DX44" s="11"/>
      <c r="DY44" s="11">
        <v>1</v>
      </c>
      <c r="DZ44" s="11">
        <v>1</v>
      </c>
      <c r="EA44" s="11">
        <v>1</v>
      </c>
      <c r="EB44" s="11"/>
      <c r="EC44" s="11"/>
      <c r="ED44" s="11"/>
      <c r="EE44" s="11"/>
      <c r="EF44" s="11"/>
      <c r="EG44" s="11"/>
      <c r="EH44" s="11"/>
      <c r="EI44" s="11"/>
      <c r="EJ44" s="11"/>
      <c r="EK44" s="11"/>
      <c r="EL44" s="11"/>
      <c r="EM44" s="11"/>
      <c r="EN44" s="11"/>
      <c r="EO44" s="11"/>
      <c r="EP44" s="11"/>
      <c r="EQ44" s="11"/>
      <c r="ER44" s="11"/>
      <c r="ES44" s="11"/>
      <c r="ET44" s="11"/>
      <c r="EU44" s="11"/>
      <c r="EV44" s="11"/>
      <c r="EW44" s="11"/>
      <c r="EX44" s="11">
        <v>1</v>
      </c>
      <c r="EY44" s="11">
        <v>1</v>
      </c>
      <c r="EZ44" s="11">
        <v>1</v>
      </c>
      <c r="FA44" s="11"/>
      <c r="FB44" s="11"/>
      <c r="FC44" s="11"/>
      <c r="FD44" s="11">
        <v>1</v>
      </c>
      <c r="FE44" s="11"/>
      <c r="FF44" s="11"/>
      <c r="FG44" s="11"/>
      <c r="FH44" s="11"/>
      <c r="FI44" s="11"/>
      <c r="FJ44" s="11"/>
      <c r="FK44" s="11"/>
      <c r="FL44" s="11"/>
      <c r="FM44" s="11"/>
      <c r="FN44" s="11"/>
      <c r="FO44" s="11"/>
      <c r="FP44" s="11"/>
      <c r="FQ44" s="11"/>
      <c r="FR44" s="11"/>
      <c r="FS44" s="11"/>
      <c r="FT44" s="11"/>
      <c r="FU44" s="11"/>
      <c r="FV44" s="11"/>
      <c r="FW44" s="11"/>
      <c r="FX44" s="11"/>
      <c r="FY44" s="11"/>
      <c r="FZ44" s="11"/>
      <c r="GA44" s="11"/>
      <c r="GB44" s="12"/>
    </row>
    <row r="45" spans="1:184" ht="16.5" customHeight="1" x14ac:dyDescent="0.25">
      <c r="A45" s="10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>
        <v>1</v>
      </c>
      <c r="Z45" s="11"/>
      <c r="AA45" s="11"/>
      <c r="AB45" s="11"/>
      <c r="AC45" s="11">
        <v>1</v>
      </c>
      <c r="AD45" s="11"/>
      <c r="AE45" s="11">
        <v>1</v>
      </c>
      <c r="AF45" s="11">
        <v>1</v>
      </c>
      <c r="AG45" s="11">
        <v>1</v>
      </c>
      <c r="AH45" s="11">
        <v>1</v>
      </c>
      <c r="AI45" s="11">
        <v>1</v>
      </c>
      <c r="AJ45" s="11">
        <v>1</v>
      </c>
      <c r="AK45" s="11">
        <v>1</v>
      </c>
      <c r="AL45" s="11">
        <v>1</v>
      </c>
      <c r="AM45" s="11">
        <v>1</v>
      </c>
      <c r="AN45" s="11">
        <v>1</v>
      </c>
      <c r="AO45" s="11">
        <v>1</v>
      </c>
      <c r="AP45" s="11">
        <v>1</v>
      </c>
      <c r="AQ45" s="11">
        <v>1</v>
      </c>
      <c r="AR45" s="11">
        <v>1</v>
      </c>
      <c r="AS45" s="11">
        <v>1</v>
      </c>
      <c r="AT45" s="11">
        <v>1</v>
      </c>
      <c r="AU45" s="11">
        <v>1</v>
      </c>
      <c r="AV45" s="11">
        <v>1</v>
      </c>
      <c r="AW45" s="11">
        <v>1</v>
      </c>
      <c r="AX45" s="11">
        <v>1</v>
      </c>
      <c r="AY45" s="11">
        <v>1</v>
      </c>
      <c r="AZ45" s="11">
        <v>1</v>
      </c>
      <c r="BA45" s="11">
        <v>1</v>
      </c>
      <c r="BB45" s="11">
        <v>1</v>
      </c>
      <c r="BC45" s="11"/>
      <c r="BD45" s="11">
        <v>1</v>
      </c>
      <c r="BE45" s="11"/>
      <c r="BF45" s="11"/>
      <c r="BG45" s="11"/>
      <c r="BH45" s="11">
        <v>1</v>
      </c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2"/>
      <c r="CW45" s="10"/>
      <c r="CX45" s="11"/>
      <c r="CY45" s="11"/>
      <c r="CZ45" s="11"/>
      <c r="DA45" s="11"/>
      <c r="DB45" s="11"/>
      <c r="DC45" s="11"/>
      <c r="DD45" s="11"/>
      <c r="DE45" s="11"/>
      <c r="DF45" s="11"/>
      <c r="DG45" s="11"/>
      <c r="DH45" s="11"/>
      <c r="DI45" s="11"/>
      <c r="DJ45" s="11"/>
      <c r="DK45" s="11"/>
      <c r="DL45" s="11"/>
      <c r="DM45" s="11"/>
      <c r="DN45" s="11"/>
      <c r="DO45" s="11"/>
      <c r="DP45" s="11"/>
      <c r="DQ45" s="11"/>
      <c r="DR45" s="11"/>
      <c r="DS45" s="11"/>
      <c r="DT45" s="11"/>
      <c r="DU45" s="11">
        <v>1</v>
      </c>
      <c r="DV45" s="11"/>
      <c r="DW45" s="11"/>
      <c r="DX45" s="11"/>
      <c r="DY45" s="11">
        <v>1</v>
      </c>
      <c r="DZ45" s="11"/>
      <c r="EA45" s="11">
        <v>1</v>
      </c>
      <c r="EB45" s="11">
        <v>1</v>
      </c>
      <c r="EC45" s="11">
        <v>1</v>
      </c>
      <c r="ED45" s="11">
        <v>1</v>
      </c>
      <c r="EE45" s="11">
        <v>1</v>
      </c>
      <c r="EF45" s="11">
        <v>1</v>
      </c>
      <c r="EG45" s="11">
        <v>1</v>
      </c>
      <c r="EH45" s="11">
        <v>1</v>
      </c>
      <c r="EI45" s="11">
        <v>1</v>
      </c>
      <c r="EJ45" s="11">
        <v>1</v>
      </c>
      <c r="EK45" s="11">
        <v>1</v>
      </c>
      <c r="EL45" s="11">
        <v>1</v>
      </c>
      <c r="EM45" s="11">
        <v>1</v>
      </c>
      <c r="EN45" s="11">
        <v>1</v>
      </c>
      <c r="EO45" s="11">
        <v>1</v>
      </c>
      <c r="EP45" s="11">
        <v>1</v>
      </c>
      <c r="EQ45" s="11">
        <v>1</v>
      </c>
      <c r="ER45" s="11">
        <v>1</v>
      </c>
      <c r="ES45" s="11">
        <v>1</v>
      </c>
      <c r="ET45" s="11">
        <v>1</v>
      </c>
      <c r="EU45" s="11">
        <v>1</v>
      </c>
      <c r="EV45" s="11">
        <v>1</v>
      </c>
      <c r="EW45" s="11">
        <v>1</v>
      </c>
      <c r="EX45" s="11">
        <v>1</v>
      </c>
      <c r="EY45" s="11"/>
      <c r="EZ45" s="11">
        <v>1</v>
      </c>
      <c r="FA45" s="11"/>
      <c r="FB45" s="11"/>
      <c r="FC45" s="11"/>
      <c r="FD45" s="11">
        <v>1</v>
      </c>
      <c r="FE45" s="11"/>
      <c r="FF45" s="11"/>
      <c r="FG45" s="11"/>
      <c r="FH45" s="11"/>
      <c r="FI45" s="11"/>
      <c r="FJ45" s="11"/>
      <c r="FK45" s="11"/>
      <c r="FL45" s="11"/>
      <c r="FM45" s="11"/>
      <c r="FN45" s="11"/>
      <c r="FO45" s="11"/>
      <c r="FP45" s="11"/>
      <c r="FQ45" s="11"/>
      <c r="FR45" s="11"/>
      <c r="FS45" s="11"/>
      <c r="FT45" s="11"/>
      <c r="FU45" s="11"/>
      <c r="FV45" s="11"/>
      <c r="FW45" s="11"/>
      <c r="FX45" s="11"/>
      <c r="FY45" s="11"/>
      <c r="FZ45" s="11"/>
      <c r="GA45" s="11"/>
      <c r="GB45" s="12"/>
    </row>
    <row r="46" spans="1:184" ht="16.5" customHeight="1" x14ac:dyDescent="0.25">
      <c r="A46" s="10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>
        <v>1</v>
      </c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>
        <v>1</v>
      </c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2"/>
      <c r="CW46" s="10"/>
      <c r="CX46" s="11"/>
      <c r="CY46" s="11"/>
      <c r="CZ46" s="11"/>
      <c r="DA46" s="11"/>
      <c r="DB46" s="11"/>
      <c r="DC46" s="11"/>
      <c r="DD46" s="11"/>
      <c r="DE46" s="11"/>
      <c r="DF46" s="11"/>
      <c r="DG46" s="11"/>
      <c r="DH46" s="11"/>
      <c r="DI46" s="11"/>
      <c r="DJ46" s="11"/>
      <c r="DK46" s="11"/>
      <c r="DL46" s="11"/>
      <c r="DM46" s="11"/>
      <c r="DN46" s="11"/>
      <c r="DO46" s="11"/>
      <c r="DP46" s="11"/>
      <c r="DQ46" s="11"/>
      <c r="DR46" s="11"/>
      <c r="DS46" s="11"/>
      <c r="DT46" s="11"/>
      <c r="DU46" s="11">
        <v>1</v>
      </c>
      <c r="DV46" s="11"/>
      <c r="DW46" s="11"/>
      <c r="DX46" s="11"/>
      <c r="DY46" s="11"/>
      <c r="DZ46" s="11"/>
      <c r="EA46" s="11"/>
      <c r="EB46" s="11"/>
      <c r="EC46" s="11"/>
      <c r="ED46" s="11"/>
      <c r="EE46" s="11"/>
      <c r="EF46" s="11"/>
      <c r="EG46" s="11"/>
      <c r="EH46" s="11"/>
      <c r="EI46" s="11"/>
      <c r="EJ46" s="11"/>
      <c r="EK46" s="11"/>
      <c r="EL46" s="11"/>
      <c r="EM46" s="11"/>
      <c r="EN46" s="11"/>
      <c r="EO46" s="11"/>
      <c r="EP46" s="11"/>
      <c r="EQ46" s="11"/>
      <c r="ER46" s="11"/>
      <c r="ES46" s="11"/>
      <c r="ET46" s="11"/>
      <c r="EU46" s="11"/>
      <c r="EV46" s="11"/>
      <c r="EW46" s="11"/>
      <c r="EX46" s="11"/>
      <c r="EY46" s="11"/>
      <c r="EZ46" s="11"/>
      <c r="FA46" s="11"/>
      <c r="FB46" s="11"/>
      <c r="FC46" s="11"/>
      <c r="FD46" s="11">
        <v>1</v>
      </c>
      <c r="FE46" s="11"/>
      <c r="FF46" s="11"/>
      <c r="FG46" s="11"/>
      <c r="FH46" s="11"/>
      <c r="FI46" s="11"/>
      <c r="FJ46" s="11"/>
      <c r="FK46" s="11"/>
      <c r="FL46" s="11"/>
      <c r="FM46" s="11"/>
      <c r="FN46" s="11"/>
      <c r="FO46" s="11"/>
      <c r="FP46" s="11"/>
      <c r="FQ46" s="11"/>
      <c r="FR46" s="11"/>
      <c r="FS46" s="11"/>
      <c r="FT46" s="11"/>
      <c r="FU46" s="11"/>
      <c r="FV46" s="11"/>
      <c r="FW46" s="11"/>
      <c r="FX46" s="11"/>
      <c r="FY46" s="11"/>
      <c r="FZ46" s="11"/>
      <c r="GA46" s="11"/>
      <c r="GB46" s="12"/>
    </row>
    <row r="47" spans="1:184" ht="16.5" customHeight="1" x14ac:dyDescent="0.25">
      <c r="A47" s="10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>
        <v>1</v>
      </c>
      <c r="AA47" s="11">
        <v>1</v>
      </c>
      <c r="AB47" s="11">
        <v>1</v>
      </c>
      <c r="AC47" s="11">
        <v>1</v>
      </c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  <c r="BD47" s="11">
        <v>1</v>
      </c>
      <c r="BE47" s="11">
        <v>1</v>
      </c>
      <c r="BF47" s="11">
        <v>1</v>
      </c>
      <c r="BG47" s="11">
        <v>1</v>
      </c>
      <c r="BH47" s="11"/>
      <c r="BI47" s="11"/>
      <c r="BJ47" s="11"/>
      <c r="BK47" s="11"/>
      <c r="BL47" s="11"/>
      <c r="BM47" s="11"/>
      <c r="BN47" s="11"/>
      <c r="BO47" s="11"/>
      <c r="BP47" s="11"/>
      <c r="BQ47" s="11"/>
      <c r="BR47" s="11"/>
      <c r="BS47" s="11"/>
      <c r="BT47" s="11"/>
      <c r="BU47" s="11"/>
      <c r="BV47" s="11"/>
      <c r="BW47" s="11"/>
      <c r="BX47" s="11"/>
      <c r="BY47" s="11"/>
      <c r="BZ47" s="11"/>
      <c r="CA47" s="11"/>
      <c r="CB47" s="11"/>
      <c r="CC47" s="11"/>
      <c r="CD47" s="11"/>
      <c r="CE47" s="11"/>
      <c r="CF47" s="12"/>
      <c r="CW47" s="10"/>
      <c r="CX47" s="11"/>
      <c r="CY47" s="11"/>
      <c r="CZ47" s="11"/>
      <c r="DA47" s="11"/>
      <c r="DB47" s="11"/>
      <c r="DC47" s="11"/>
      <c r="DD47" s="11"/>
      <c r="DE47" s="11"/>
      <c r="DF47" s="11"/>
      <c r="DG47" s="11"/>
      <c r="DH47" s="11"/>
      <c r="DI47" s="11"/>
      <c r="DJ47" s="11"/>
      <c r="DK47" s="11"/>
      <c r="DL47" s="11"/>
      <c r="DM47" s="11"/>
      <c r="DN47" s="11"/>
      <c r="DO47" s="11"/>
      <c r="DP47" s="11"/>
      <c r="DQ47" s="11"/>
      <c r="DR47" s="11"/>
      <c r="DS47" s="11"/>
      <c r="DT47" s="11"/>
      <c r="DU47" s="11"/>
      <c r="DV47" s="11">
        <v>1</v>
      </c>
      <c r="DW47" s="11">
        <v>1</v>
      </c>
      <c r="DX47" s="11">
        <v>1</v>
      </c>
      <c r="DY47" s="11">
        <v>1</v>
      </c>
      <c r="DZ47" s="11"/>
      <c r="EA47" s="11"/>
      <c r="EB47" s="11"/>
      <c r="EC47" s="11"/>
      <c r="ED47" s="11"/>
      <c r="EE47" s="11"/>
      <c r="EF47" s="11"/>
      <c r="EG47" s="11"/>
      <c r="EH47" s="11"/>
      <c r="EI47" s="11"/>
      <c r="EJ47" s="11"/>
      <c r="EK47" s="11"/>
      <c r="EL47" s="11"/>
      <c r="EM47" s="11"/>
      <c r="EN47" s="11"/>
      <c r="EO47" s="11"/>
      <c r="EP47" s="11"/>
      <c r="EQ47" s="11"/>
      <c r="ER47" s="11"/>
      <c r="ES47" s="11"/>
      <c r="ET47" s="11"/>
      <c r="EU47" s="11"/>
      <c r="EV47" s="11"/>
      <c r="EW47" s="11"/>
      <c r="EX47" s="11"/>
      <c r="EY47" s="11"/>
      <c r="EZ47" s="11">
        <v>1</v>
      </c>
      <c r="FA47" s="11">
        <v>1</v>
      </c>
      <c r="FB47" s="11">
        <v>1</v>
      </c>
      <c r="FC47" s="11">
        <v>1</v>
      </c>
      <c r="FD47" s="11"/>
      <c r="FE47" s="11"/>
      <c r="FF47" s="11"/>
      <c r="FG47" s="11"/>
      <c r="FH47" s="11"/>
      <c r="FI47" s="11"/>
      <c r="FJ47" s="11"/>
      <c r="FK47" s="11"/>
      <c r="FL47" s="11"/>
      <c r="FM47" s="11"/>
      <c r="FN47" s="11"/>
      <c r="FO47" s="11"/>
      <c r="FP47" s="11"/>
      <c r="FQ47" s="11"/>
      <c r="FR47" s="11"/>
      <c r="FS47" s="11"/>
      <c r="FT47" s="11"/>
      <c r="FU47" s="11"/>
      <c r="FV47" s="11"/>
      <c r="FW47" s="11"/>
      <c r="FX47" s="11"/>
      <c r="FY47" s="11"/>
      <c r="FZ47" s="11"/>
      <c r="GA47" s="11"/>
      <c r="GB47" s="12"/>
    </row>
    <row r="48" spans="1:184" ht="16.5" customHeight="1" thickBot="1" x14ac:dyDescent="0.3">
      <c r="A48" s="14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15"/>
      <c r="AZ48" s="15"/>
      <c r="BA48" s="15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  <c r="BU48" s="15"/>
      <c r="BV48" s="15"/>
      <c r="BW48" s="15"/>
      <c r="BX48" s="15"/>
      <c r="BY48" s="15"/>
      <c r="BZ48" s="15"/>
      <c r="CA48" s="15"/>
      <c r="CB48" s="15"/>
      <c r="CC48" s="15"/>
      <c r="CD48" s="15"/>
      <c r="CE48" s="15"/>
      <c r="CF48" s="16">
        <v>1</v>
      </c>
      <c r="CW48" s="14"/>
      <c r="CX48" s="15"/>
      <c r="CY48" s="15"/>
      <c r="CZ48" s="15"/>
      <c r="DA48" s="15"/>
      <c r="DB48" s="15"/>
      <c r="DC48" s="15"/>
      <c r="DD48" s="15"/>
      <c r="DE48" s="15"/>
      <c r="DF48" s="15"/>
      <c r="DG48" s="15"/>
      <c r="DH48" s="15"/>
      <c r="DI48" s="15"/>
      <c r="DJ48" s="15"/>
      <c r="DK48" s="15"/>
      <c r="DL48" s="15"/>
      <c r="DM48" s="15"/>
      <c r="DN48" s="15"/>
      <c r="DO48" s="15"/>
      <c r="DP48" s="15"/>
      <c r="DQ48" s="15"/>
      <c r="DR48" s="15"/>
      <c r="DS48" s="15"/>
      <c r="DT48" s="15"/>
      <c r="DU48" s="15"/>
      <c r="DV48" s="15"/>
      <c r="DW48" s="15"/>
      <c r="DX48" s="15"/>
      <c r="DY48" s="15"/>
      <c r="DZ48" s="15"/>
      <c r="EA48" s="15"/>
      <c r="EB48" s="15"/>
      <c r="EC48" s="15"/>
      <c r="ED48" s="15"/>
      <c r="EE48" s="15"/>
      <c r="EF48" s="15"/>
      <c r="EG48" s="15"/>
      <c r="EH48" s="15"/>
      <c r="EI48" s="15"/>
      <c r="EJ48" s="15"/>
      <c r="EK48" s="15"/>
      <c r="EL48" s="15"/>
      <c r="EM48" s="15"/>
      <c r="EN48" s="15"/>
      <c r="EO48" s="15"/>
      <c r="EP48" s="15"/>
      <c r="EQ48" s="15"/>
      <c r="ER48" s="15"/>
      <c r="ES48" s="15"/>
      <c r="ET48" s="15"/>
      <c r="EU48" s="15"/>
      <c r="EV48" s="15"/>
      <c r="EW48" s="15"/>
      <c r="EX48" s="15"/>
      <c r="EY48" s="15"/>
      <c r="EZ48" s="15"/>
      <c r="FA48" s="15"/>
      <c r="FB48" s="15"/>
      <c r="FC48" s="15"/>
      <c r="FD48" s="15"/>
      <c r="FE48" s="15"/>
      <c r="FF48" s="15"/>
      <c r="FG48" s="15"/>
      <c r="FH48" s="15"/>
      <c r="FI48" s="15"/>
      <c r="FJ48" s="15"/>
      <c r="FK48" s="15"/>
      <c r="FL48" s="15"/>
      <c r="FM48" s="15"/>
      <c r="FN48" s="15"/>
      <c r="FO48" s="15"/>
      <c r="FP48" s="15"/>
      <c r="FQ48" s="15"/>
      <c r="FR48" s="15"/>
      <c r="FS48" s="15"/>
      <c r="FT48" s="15"/>
      <c r="FU48" s="15"/>
      <c r="FV48" s="15"/>
      <c r="FW48" s="15"/>
      <c r="FX48" s="15"/>
      <c r="FY48" s="15"/>
      <c r="FZ48" s="15"/>
      <c r="GA48" s="15"/>
      <c r="GB48" s="16"/>
    </row>
    <row r="50" spans="1:84" x14ac:dyDescent="0.25">
      <c r="A50" t="str">
        <f>DEC2HEX(128*(A8&gt;0)+64*(A7&gt;0)+32*(A6&gt;0)+16*(A5&gt;0)+8*(A4&gt;0)+4*(A3&gt;0)+2*(A2&gt;0)+1*(A1&gt;0),2)</f>
        <v>00</v>
      </c>
      <c r="B50" t="str">
        <f t="shared" ref="B50:BM50" si="0">DEC2HEX(128*(B8&gt;0)+64*(B7&gt;0)+32*(B6&gt;0)+16*(B5&gt;0)+8*(B4&gt;0)+4*(B3&gt;0)+2*(B2&gt;0)+1*(B1&gt;0),2)</f>
        <v>00</v>
      </c>
      <c r="C50" t="str">
        <f t="shared" si="0"/>
        <v>00</v>
      </c>
      <c r="D50" t="str">
        <f t="shared" si="0"/>
        <v>00</v>
      </c>
      <c r="E50" t="str">
        <f t="shared" si="0"/>
        <v>FC</v>
      </c>
      <c r="F50" t="str">
        <f t="shared" si="0"/>
        <v>04</v>
      </c>
      <c r="G50" t="str">
        <f t="shared" si="0"/>
        <v>04</v>
      </c>
      <c r="H50" t="str">
        <f t="shared" si="0"/>
        <v>04</v>
      </c>
      <c r="I50" t="str">
        <f t="shared" si="0"/>
        <v>F8</v>
      </c>
      <c r="J50" t="str">
        <f t="shared" si="0"/>
        <v>00</v>
      </c>
      <c r="K50" t="str">
        <f t="shared" si="0"/>
        <v>00</v>
      </c>
      <c r="L50" t="str">
        <f t="shared" si="0"/>
        <v>FC</v>
      </c>
      <c r="M50" t="str">
        <f t="shared" si="0"/>
        <v>44</v>
      </c>
      <c r="N50" t="str">
        <f t="shared" si="0"/>
        <v>A4</v>
      </c>
      <c r="O50" t="str">
        <f t="shared" si="0"/>
        <v>24</v>
      </c>
      <c r="P50" t="str">
        <f t="shared" si="0"/>
        <v>18</v>
      </c>
      <c r="Q50" t="str">
        <f t="shared" si="0"/>
        <v>00</v>
      </c>
      <c r="R50" t="str">
        <f t="shared" si="0"/>
        <v>00</v>
      </c>
      <c r="S50" t="str">
        <f t="shared" si="0"/>
        <v>F8</v>
      </c>
      <c r="T50" t="str">
        <f t="shared" si="0"/>
        <v>04</v>
      </c>
      <c r="U50" t="str">
        <f t="shared" si="0"/>
        <v>04</v>
      </c>
      <c r="V50" t="str">
        <f t="shared" si="0"/>
        <v>04</v>
      </c>
      <c r="W50" t="str">
        <f t="shared" si="0"/>
        <v>F8</v>
      </c>
      <c r="X50" t="str">
        <f t="shared" si="0"/>
        <v>00</v>
      </c>
      <c r="Y50" t="str">
        <f t="shared" si="0"/>
        <v>00</v>
      </c>
      <c r="Z50" t="str">
        <f t="shared" si="0"/>
        <v>FC</v>
      </c>
      <c r="AA50" t="str">
        <f t="shared" si="0"/>
        <v>00</v>
      </c>
      <c r="AB50" t="str">
        <f t="shared" si="0"/>
        <v>00</v>
      </c>
      <c r="AC50" t="str">
        <f t="shared" si="0"/>
        <v>FC</v>
      </c>
      <c r="AD50" t="str">
        <f t="shared" si="0"/>
        <v>04</v>
      </c>
      <c r="AE50" t="str">
        <f t="shared" si="0"/>
        <v>04</v>
      </c>
      <c r="AF50" t="str">
        <f t="shared" si="0"/>
        <v>04</v>
      </c>
      <c r="AG50" t="str">
        <f t="shared" si="0"/>
        <v>F8</v>
      </c>
      <c r="AH50" t="str">
        <f t="shared" si="0"/>
        <v>00</v>
      </c>
      <c r="AI50" t="str">
        <f t="shared" si="0"/>
        <v>00</v>
      </c>
      <c r="AJ50" t="str">
        <f t="shared" si="0"/>
        <v>FC</v>
      </c>
      <c r="AK50" t="str">
        <f t="shared" si="0"/>
        <v>24</v>
      </c>
      <c r="AL50" t="str">
        <f t="shared" si="0"/>
        <v>24</v>
      </c>
      <c r="AM50" t="str">
        <f t="shared" si="0"/>
        <v>24</v>
      </c>
      <c r="AN50" t="str">
        <f t="shared" si="0"/>
        <v>D8</v>
      </c>
      <c r="AO50" t="str">
        <f t="shared" si="0"/>
        <v>00</v>
      </c>
      <c r="AP50" t="str">
        <f t="shared" si="0"/>
        <v>00</v>
      </c>
      <c r="AQ50" t="str">
        <f t="shared" si="0"/>
        <v>F8</v>
      </c>
      <c r="AR50" t="str">
        <f t="shared" si="0"/>
        <v>04</v>
      </c>
      <c r="AS50" t="str">
        <f t="shared" si="0"/>
        <v>04</v>
      </c>
      <c r="AT50" t="str">
        <f t="shared" si="0"/>
        <v>04</v>
      </c>
      <c r="AU50" t="str">
        <f t="shared" si="0"/>
        <v>F8</v>
      </c>
      <c r="AV50" t="str">
        <f t="shared" si="0"/>
        <v>00</v>
      </c>
      <c r="AW50" t="str">
        <f t="shared" si="0"/>
        <v>00</v>
      </c>
      <c r="AX50" t="str">
        <f t="shared" si="0"/>
        <v>04</v>
      </c>
      <c r="AY50" t="str">
        <f t="shared" si="0"/>
        <v>04</v>
      </c>
      <c r="AZ50" t="str">
        <f t="shared" si="0"/>
        <v>FC</v>
      </c>
      <c r="BA50" t="str">
        <f t="shared" si="0"/>
        <v>04</v>
      </c>
      <c r="BB50" t="str">
        <f t="shared" si="0"/>
        <v>04</v>
      </c>
      <c r="BC50" t="str">
        <f t="shared" si="0"/>
        <v>00</v>
      </c>
      <c r="BD50" t="str">
        <f t="shared" si="0"/>
        <v>00</v>
      </c>
      <c r="BE50" t="str">
        <f t="shared" si="0"/>
        <v>00</v>
      </c>
      <c r="BF50" t="str">
        <f t="shared" si="0"/>
        <v>00</v>
      </c>
      <c r="BG50" t="str">
        <f t="shared" si="0"/>
        <v>00</v>
      </c>
      <c r="BH50" t="str">
        <f t="shared" si="0"/>
        <v>00</v>
      </c>
      <c r="BI50" t="str">
        <f t="shared" si="0"/>
        <v>60</v>
      </c>
      <c r="BJ50" t="str">
        <f t="shared" si="0"/>
        <v>80</v>
      </c>
      <c r="BK50" t="str">
        <f t="shared" si="0"/>
        <v>00</v>
      </c>
      <c r="BL50" t="str">
        <f t="shared" si="0"/>
        <v>80</v>
      </c>
      <c r="BM50" t="str">
        <f t="shared" si="0"/>
        <v>60</v>
      </c>
      <c r="BN50" t="str">
        <f t="shared" ref="BN50:CF50" si="1">DEC2HEX(128*(BN8&gt;0)+64*(BN7&gt;0)+32*(BN6&gt;0)+16*(BN5&gt;0)+8*(BN4&gt;0)+4*(BN3&gt;0)+2*(BN2&gt;0)+1*(BN1&gt;0),2)</f>
        <v>00</v>
      </c>
      <c r="BO50" t="str">
        <f t="shared" si="1"/>
        <v>00</v>
      </c>
      <c r="BP50" t="str">
        <f t="shared" si="1"/>
        <v>40</v>
      </c>
      <c r="BQ50" t="str">
        <f t="shared" si="1"/>
        <v>E0</v>
      </c>
      <c r="BR50" t="str">
        <f t="shared" si="1"/>
        <v>00</v>
      </c>
      <c r="BS50" t="str">
        <f t="shared" si="1"/>
        <v>00</v>
      </c>
      <c r="BT50" t="str">
        <f t="shared" si="1"/>
        <v>00</v>
      </c>
      <c r="BU50" t="str">
        <f t="shared" si="1"/>
        <v>00</v>
      </c>
      <c r="BV50" t="str">
        <f t="shared" si="1"/>
        <v>00</v>
      </c>
      <c r="BW50" t="str">
        <f t="shared" si="1"/>
        <v>C0</v>
      </c>
      <c r="BX50" t="str">
        <f t="shared" si="1"/>
        <v>40</v>
      </c>
      <c r="BY50" t="str">
        <f t="shared" si="1"/>
        <v>C0</v>
      </c>
      <c r="BZ50" t="str">
        <f t="shared" si="1"/>
        <v>00</v>
      </c>
      <c r="CA50" t="str">
        <f t="shared" si="1"/>
        <v>00</v>
      </c>
      <c r="CB50" t="str">
        <f t="shared" si="1"/>
        <v>00</v>
      </c>
      <c r="CC50" t="str">
        <f t="shared" si="1"/>
        <v>00</v>
      </c>
      <c r="CD50" t="str">
        <f t="shared" si="1"/>
        <v>00</v>
      </c>
      <c r="CE50" t="str">
        <f t="shared" si="1"/>
        <v>00</v>
      </c>
      <c r="CF50" t="str">
        <f t="shared" si="1"/>
        <v>00</v>
      </c>
    </row>
    <row r="51" spans="1:84" x14ac:dyDescent="0.25">
      <c r="A51" t="str">
        <f>DEC2HEX(128*(A16&gt;0)+64*(A15&gt;0)+32*(A14&gt;0)+16*(A13&gt;0)+8*(A12&gt;0)+4*(A11&gt;0)+2*(A10&gt;0)+1*(A9&gt;0),2)</f>
        <v>00</v>
      </c>
      <c r="B51" t="str">
        <f t="shared" ref="B51:BM51" si="2">DEC2HEX(128*(B16&gt;0)+64*(B15&gt;0)+32*(B14&gt;0)+16*(B13&gt;0)+8*(B12&gt;0)+4*(B11&gt;0)+2*(B10&gt;0)+1*(B9&gt;0),2)</f>
        <v>00</v>
      </c>
      <c r="C51" t="str">
        <f t="shared" si="2"/>
        <v>00</v>
      </c>
      <c r="D51" t="str">
        <f t="shared" si="2"/>
        <v>00</v>
      </c>
      <c r="E51" t="str">
        <f t="shared" si="2"/>
        <v>03</v>
      </c>
      <c r="F51" t="str">
        <f t="shared" si="2"/>
        <v>02</v>
      </c>
      <c r="G51" t="str">
        <f t="shared" si="2"/>
        <v>02</v>
      </c>
      <c r="H51" t="str">
        <f t="shared" si="2"/>
        <v>02</v>
      </c>
      <c r="I51" t="str">
        <f t="shared" si="2"/>
        <v>01</v>
      </c>
      <c r="J51" t="str">
        <f t="shared" si="2"/>
        <v>00</v>
      </c>
      <c r="K51" t="str">
        <f t="shared" si="2"/>
        <v>00</v>
      </c>
      <c r="L51" t="str">
        <f t="shared" si="2"/>
        <v>03</v>
      </c>
      <c r="M51" t="str">
        <f t="shared" si="2"/>
        <v>00</v>
      </c>
      <c r="N51" t="str">
        <f t="shared" si="2"/>
        <v>00</v>
      </c>
      <c r="O51" t="str">
        <f t="shared" si="2"/>
        <v>01</v>
      </c>
      <c r="P51" t="str">
        <f t="shared" si="2"/>
        <v>02</v>
      </c>
      <c r="Q51" t="str">
        <f t="shared" si="2"/>
        <v>00</v>
      </c>
      <c r="R51" t="str">
        <f t="shared" si="2"/>
        <v>00</v>
      </c>
      <c r="S51" t="str">
        <f t="shared" si="2"/>
        <v>01</v>
      </c>
      <c r="T51" t="str">
        <f t="shared" si="2"/>
        <v>02</v>
      </c>
      <c r="U51" t="str">
        <f t="shared" si="2"/>
        <v>02</v>
      </c>
      <c r="V51" t="str">
        <f t="shared" si="2"/>
        <v>02</v>
      </c>
      <c r="W51" t="str">
        <f t="shared" si="2"/>
        <v>01</v>
      </c>
      <c r="X51" t="str">
        <f t="shared" si="2"/>
        <v>00</v>
      </c>
      <c r="Y51" t="str">
        <f t="shared" si="2"/>
        <v>00</v>
      </c>
      <c r="Z51" t="str">
        <f t="shared" si="2"/>
        <v>03</v>
      </c>
      <c r="AA51" t="str">
        <f t="shared" si="2"/>
        <v>00</v>
      </c>
      <c r="AB51" t="str">
        <f t="shared" si="2"/>
        <v>00</v>
      </c>
      <c r="AC51" t="str">
        <f t="shared" si="2"/>
        <v>03</v>
      </c>
      <c r="AD51" t="str">
        <f t="shared" si="2"/>
        <v>02</v>
      </c>
      <c r="AE51" t="str">
        <f t="shared" si="2"/>
        <v>02</v>
      </c>
      <c r="AF51" t="str">
        <f t="shared" si="2"/>
        <v>02</v>
      </c>
      <c r="AG51" t="str">
        <f t="shared" si="2"/>
        <v>01</v>
      </c>
      <c r="AH51" t="str">
        <f t="shared" si="2"/>
        <v>00</v>
      </c>
      <c r="AI51" t="str">
        <f t="shared" si="2"/>
        <v>80</v>
      </c>
      <c r="AJ51" t="str">
        <f t="shared" si="2"/>
        <v>43</v>
      </c>
      <c r="AK51" t="str">
        <f t="shared" si="2"/>
        <v>42</v>
      </c>
      <c r="AL51" t="str">
        <f t="shared" si="2"/>
        <v>22</v>
      </c>
      <c r="AM51" t="str">
        <f t="shared" si="2"/>
        <v>22</v>
      </c>
      <c r="AN51" t="str">
        <f t="shared" si="2"/>
        <v>B1</v>
      </c>
      <c r="AO51" t="str">
        <f t="shared" si="2"/>
        <v>90</v>
      </c>
      <c r="AP51" t="str">
        <f t="shared" si="2"/>
        <v>90</v>
      </c>
      <c r="AQ51" t="str">
        <f t="shared" si="2"/>
        <v>91</v>
      </c>
      <c r="AR51" t="str">
        <f t="shared" si="2"/>
        <v>92</v>
      </c>
      <c r="AS51" t="str">
        <f t="shared" si="2"/>
        <v>32</v>
      </c>
      <c r="AT51" t="str">
        <f t="shared" si="2"/>
        <v>22</v>
      </c>
      <c r="AU51" t="str">
        <f t="shared" si="2"/>
        <v>21</v>
      </c>
      <c r="AV51" t="str">
        <f t="shared" si="2"/>
        <v>40</v>
      </c>
      <c r="AW51" t="str">
        <f t="shared" si="2"/>
        <v>40</v>
      </c>
      <c r="AX51" t="str">
        <f t="shared" si="2"/>
        <v>80</v>
      </c>
      <c r="AY51" t="str">
        <f t="shared" si="2"/>
        <v>00</v>
      </c>
      <c r="AZ51" t="str">
        <f t="shared" si="2"/>
        <v>03</v>
      </c>
      <c r="BA51" t="str">
        <f t="shared" si="2"/>
        <v>00</v>
      </c>
      <c r="BB51" t="str">
        <f t="shared" si="2"/>
        <v>00</v>
      </c>
      <c r="BC51" t="str">
        <f t="shared" si="2"/>
        <v>00</v>
      </c>
      <c r="BD51" t="str">
        <f t="shared" si="2"/>
        <v>00</v>
      </c>
      <c r="BE51" t="str">
        <f t="shared" si="2"/>
        <v>00</v>
      </c>
      <c r="BF51" t="str">
        <f t="shared" si="2"/>
        <v>00</v>
      </c>
      <c r="BG51" t="str">
        <f t="shared" si="2"/>
        <v>00</v>
      </c>
      <c r="BH51" t="str">
        <f t="shared" si="2"/>
        <v>00</v>
      </c>
      <c r="BI51" t="str">
        <f t="shared" si="2"/>
        <v>00</v>
      </c>
      <c r="BJ51" t="str">
        <f t="shared" si="2"/>
        <v>01</v>
      </c>
      <c r="BK51" t="str">
        <f t="shared" si="2"/>
        <v>02</v>
      </c>
      <c r="BL51" t="str">
        <f t="shared" si="2"/>
        <v>01</v>
      </c>
      <c r="BM51" t="str">
        <f t="shared" si="2"/>
        <v>00</v>
      </c>
      <c r="BN51" t="str">
        <f t="shared" ref="BN51:CF51" si="3">DEC2HEX(128*(BN16&gt;0)+64*(BN15&gt;0)+32*(BN14&gt;0)+16*(BN13&gt;0)+8*(BN12&gt;0)+4*(BN11&gt;0)+2*(BN10&gt;0)+1*(BN9&gt;0),2)</f>
        <v>00</v>
      </c>
      <c r="BO51" t="str">
        <f t="shared" si="3"/>
        <v>00</v>
      </c>
      <c r="BP51" t="str">
        <f t="shared" si="3"/>
        <v>00</v>
      </c>
      <c r="BQ51" t="str">
        <f t="shared" si="3"/>
        <v>03</v>
      </c>
      <c r="BR51" t="str">
        <f t="shared" si="3"/>
        <v>00</v>
      </c>
      <c r="BS51" t="str">
        <f t="shared" si="3"/>
        <v>00</v>
      </c>
      <c r="BT51" t="str">
        <f t="shared" si="3"/>
        <v>00</v>
      </c>
      <c r="BU51" t="str">
        <f t="shared" si="3"/>
        <v>00</v>
      </c>
      <c r="BV51" t="str">
        <f t="shared" si="3"/>
        <v>00</v>
      </c>
      <c r="BW51" t="str">
        <f t="shared" si="3"/>
        <v>03</v>
      </c>
      <c r="BX51" t="str">
        <f t="shared" si="3"/>
        <v>01</v>
      </c>
      <c r="BY51" t="str">
        <f t="shared" si="3"/>
        <v>02</v>
      </c>
      <c r="BZ51" t="str">
        <f t="shared" si="3"/>
        <v>00</v>
      </c>
      <c r="CA51" t="str">
        <f t="shared" si="3"/>
        <v>00</v>
      </c>
      <c r="CB51" t="str">
        <f t="shared" si="3"/>
        <v>00</v>
      </c>
      <c r="CC51" t="str">
        <f t="shared" si="3"/>
        <v>00</v>
      </c>
      <c r="CD51" t="str">
        <f t="shared" si="3"/>
        <v>00</v>
      </c>
      <c r="CE51" t="str">
        <f t="shared" si="3"/>
        <v>00</v>
      </c>
      <c r="CF51" t="str">
        <f t="shared" si="3"/>
        <v>00</v>
      </c>
    </row>
    <row r="52" spans="1:84" x14ac:dyDescent="0.25">
      <c r="A52" t="str">
        <f>DEC2HEX(128*(A24&gt;0)+64*(A23&gt;0)+32*(A22&gt;0)+16*(A21&gt;0)+8*(A20&gt;0)+4*(A19&gt;0)+2*(A18&gt;0)+1*(A17&gt;0),2)</f>
        <v>00</v>
      </c>
      <c r="B52" t="str">
        <f t="shared" ref="B52:BM52" si="4">DEC2HEX(128*(B24&gt;0)+64*(B23&gt;0)+32*(B22&gt;0)+16*(B21&gt;0)+8*(B20&gt;0)+4*(B19&gt;0)+2*(B18&gt;0)+1*(B17&gt;0),2)</f>
        <v>00</v>
      </c>
      <c r="C52" t="str">
        <f t="shared" si="4"/>
        <v>00</v>
      </c>
      <c r="D52" t="str">
        <f t="shared" si="4"/>
        <v>00</v>
      </c>
      <c r="E52" t="str">
        <f t="shared" si="4"/>
        <v>00</v>
      </c>
      <c r="F52" t="str">
        <f t="shared" si="4"/>
        <v>00</v>
      </c>
      <c r="G52" t="str">
        <f t="shared" si="4"/>
        <v>00</v>
      </c>
      <c r="H52" t="str">
        <f t="shared" si="4"/>
        <v>00</v>
      </c>
      <c r="I52" t="str">
        <f t="shared" si="4"/>
        <v>00</v>
      </c>
      <c r="J52" t="str">
        <f t="shared" si="4"/>
        <v>00</v>
      </c>
      <c r="K52" t="str">
        <f t="shared" si="4"/>
        <v>00</v>
      </c>
      <c r="L52" t="str">
        <f t="shared" si="4"/>
        <v>00</v>
      </c>
      <c r="M52" t="str">
        <f t="shared" si="4"/>
        <v>00</v>
      </c>
      <c r="N52" t="str">
        <f t="shared" si="4"/>
        <v>00</v>
      </c>
      <c r="O52" t="str">
        <f t="shared" si="4"/>
        <v>00</v>
      </c>
      <c r="P52" t="str">
        <f t="shared" si="4"/>
        <v>00</v>
      </c>
      <c r="Q52" t="str">
        <f t="shared" si="4"/>
        <v>00</v>
      </c>
      <c r="R52" t="str">
        <f t="shared" si="4"/>
        <v>00</v>
      </c>
      <c r="S52" t="str">
        <f t="shared" si="4"/>
        <v>00</v>
      </c>
      <c r="T52" t="str">
        <f t="shared" si="4"/>
        <v>00</v>
      </c>
      <c r="U52" t="str">
        <f t="shared" si="4"/>
        <v>00</v>
      </c>
      <c r="V52" t="str">
        <f t="shared" si="4"/>
        <v>00</v>
      </c>
      <c r="W52" t="str">
        <f t="shared" si="4"/>
        <v>00</v>
      </c>
      <c r="X52" t="str">
        <f t="shared" si="4"/>
        <v>00</v>
      </c>
      <c r="Y52" t="str">
        <f t="shared" si="4"/>
        <v>00</v>
      </c>
      <c r="Z52" t="str">
        <f t="shared" si="4"/>
        <v>00</v>
      </c>
      <c r="AA52" t="str">
        <f t="shared" si="4"/>
        <v>00</v>
      </c>
      <c r="AB52" t="str">
        <f t="shared" si="4"/>
        <v>00</v>
      </c>
      <c r="AC52" t="str">
        <f t="shared" si="4"/>
        <v>00</v>
      </c>
      <c r="AD52" t="str">
        <f t="shared" si="4"/>
        <v>00</v>
      </c>
      <c r="AE52" t="str">
        <f t="shared" si="4"/>
        <v>C0</v>
      </c>
      <c r="AF52" t="str">
        <f t="shared" si="4"/>
        <v>38</v>
      </c>
      <c r="AG52" t="str">
        <f t="shared" si="4"/>
        <v>06</v>
      </c>
      <c r="AH52" t="str">
        <f t="shared" si="4"/>
        <v>61</v>
      </c>
      <c r="AI52" t="str">
        <f t="shared" si="4"/>
        <v>10</v>
      </c>
      <c r="AJ52" t="str">
        <f t="shared" si="4"/>
        <v>52</v>
      </c>
      <c r="AK52" t="str">
        <f t="shared" si="4"/>
        <v>52</v>
      </c>
      <c r="AL52" t="str">
        <f t="shared" si="4"/>
        <v>03</v>
      </c>
      <c r="AM52" t="str">
        <f t="shared" si="4"/>
        <v>01</v>
      </c>
      <c r="AN52" t="str">
        <f t="shared" si="4"/>
        <v>01</v>
      </c>
      <c r="AO52" t="str">
        <f t="shared" si="4"/>
        <v>00</v>
      </c>
      <c r="AP52" t="str">
        <f t="shared" si="4"/>
        <v>00</v>
      </c>
      <c r="AQ52" t="str">
        <f t="shared" si="4"/>
        <v>00</v>
      </c>
      <c r="AR52" t="str">
        <f t="shared" si="4"/>
        <v>01</v>
      </c>
      <c r="AS52" t="str">
        <f t="shared" si="4"/>
        <v>01</v>
      </c>
      <c r="AT52" t="str">
        <f t="shared" si="4"/>
        <v>03</v>
      </c>
      <c r="AU52" t="str">
        <f t="shared" si="4"/>
        <v>02</v>
      </c>
      <c r="AV52" t="str">
        <f t="shared" si="4"/>
        <v>52</v>
      </c>
      <c r="AW52" t="str">
        <f t="shared" si="4"/>
        <v>50</v>
      </c>
      <c r="AX52" t="str">
        <f t="shared" si="4"/>
        <v>10</v>
      </c>
      <c r="AY52" t="str">
        <f t="shared" si="4"/>
        <v>61</v>
      </c>
      <c r="AZ52" t="str">
        <f t="shared" si="4"/>
        <v>06</v>
      </c>
      <c r="BA52" t="str">
        <f t="shared" si="4"/>
        <v>38</v>
      </c>
      <c r="BB52" t="str">
        <f t="shared" si="4"/>
        <v>E0</v>
      </c>
      <c r="BC52" t="str">
        <f t="shared" si="4"/>
        <v>00</v>
      </c>
      <c r="BD52" t="str">
        <f t="shared" si="4"/>
        <v>00</v>
      </c>
      <c r="BE52" t="str">
        <f t="shared" si="4"/>
        <v>00</v>
      </c>
      <c r="BF52" t="str">
        <f t="shared" si="4"/>
        <v>00</v>
      </c>
      <c r="BG52" t="str">
        <f t="shared" si="4"/>
        <v>00</v>
      </c>
      <c r="BH52" t="str">
        <f t="shared" si="4"/>
        <v>00</v>
      </c>
      <c r="BI52" t="str">
        <f t="shared" si="4"/>
        <v>00</v>
      </c>
      <c r="BJ52" t="str">
        <f t="shared" si="4"/>
        <v>00</v>
      </c>
      <c r="BK52" t="str">
        <f t="shared" si="4"/>
        <v>00</v>
      </c>
      <c r="BL52" t="str">
        <f t="shared" si="4"/>
        <v>00</v>
      </c>
      <c r="BM52" t="str">
        <f t="shared" si="4"/>
        <v>00</v>
      </c>
      <c r="BN52" t="str">
        <f t="shared" ref="BN52:CF52" si="5">DEC2HEX(128*(BN24&gt;0)+64*(BN23&gt;0)+32*(BN22&gt;0)+16*(BN21&gt;0)+8*(BN20&gt;0)+4*(BN19&gt;0)+2*(BN18&gt;0)+1*(BN17&gt;0),2)</f>
        <v>00</v>
      </c>
      <c r="BO52" t="str">
        <f t="shared" si="5"/>
        <v>00</v>
      </c>
      <c r="BP52" t="str">
        <f t="shared" si="5"/>
        <v>00</v>
      </c>
      <c r="BQ52" t="str">
        <f t="shared" si="5"/>
        <v>00</v>
      </c>
      <c r="BR52" t="str">
        <f t="shared" si="5"/>
        <v>00</v>
      </c>
      <c r="BS52" t="str">
        <f t="shared" si="5"/>
        <v>00</v>
      </c>
      <c r="BT52" t="str">
        <f t="shared" si="5"/>
        <v>00</v>
      </c>
      <c r="BU52" t="str">
        <f t="shared" si="5"/>
        <v>00</v>
      </c>
      <c r="BV52" t="str">
        <f t="shared" si="5"/>
        <v>00</v>
      </c>
      <c r="BW52" t="str">
        <f t="shared" si="5"/>
        <v>00</v>
      </c>
      <c r="BX52" t="str">
        <f t="shared" si="5"/>
        <v>00</v>
      </c>
      <c r="BY52" t="str">
        <f t="shared" si="5"/>
        <v>00</v>
      </c>
      <c r="BZ52" t="str">
        <f t="shared" si="5"/>
        <v>00</v>
      </c>
      <c r="CA52" t="str">
        <f t="shared" si="5"/>
        <v>00</v>
      </c>
      <c r="CB52" t="str">
        <f t="shared" si="5"/>
        <v>00</v>
      </c>
      <c r="CC52" t="str">
        <f t="shared" si="5"/>
        <v>00</v>
      </c>
      <c r="CD52" t="str">
        <f t="shared" si="5"/>
        <v>00</v>
      </c>
      <c r="CE52" t="str">
        <f t="shared" si="5"/>
        <v>00</v>
      </c>
      <c r="CF52" t="str">
        <f t="shared" si="5"/>
        <v>00</v>
      </c>
    </row>
    <row r="53" spans="1:84" x14ac:dyDescent="0.25">
      <c r="A53" t="str">
        <f>DEC2HEX(128*(A32&gt;0)+64*(A31&gt;0)+32*(A30&gt;0)+16*(A29&gt;0)+8*(A28&gt;0)+4*(A27&gt;0)+2*(A26&gt;0)+1*(A25&gt;0),2)</f>
        <v>00</v>
      </c>
      <c r="B53" t="str">
        <f t="shared" ref="B53:BM53" si="6">DEC2HEX(128*(B32&gt;0)+64*(B31&gt;0)+32*(B30&gt;0)+16*(B29&gt;0)+8*(B28&gt;0)+4*(B27&gt;0)+2*(B26&gt;0)+1*(B25&gt;0),2)</f>
        <v>00</v>
      </c>
      <c r="C53" t="str">
        <f t="shared" si="6"/>
        <v>00</v>
      </c>
      <c r="D53" t="str">
        <f t="shared" si="6"/>
        <v>00</v>
      </c>
      <c r="E53" t="str">
        <f t="shared" si="6"/>
        <v>00</v>
      </c>
      <c r="F53" t="str">
        <f t="shared" si="6"/>
        <v>00</v>
      </c>
      <c r="G53" t="str">
        <f t="shared" si="6"/>
        <v>00</v>
      </c>
      <c r="H53" t="str">
        <f t="shared" si="6"/>
        <v>00</v>
      </c>
      <c r="I53" t="str">
        <f t="shared" si="6"/>
        <v>00</v>
      </c>
      <c r="J53" t="str">
        <f t="shared" si="6"/>
        <v>00</v>
      </c>
      <c r="K53" t="str">
        <f t="shared" si="6"/>
        <v>00</v>
      </c>
      <c r="L53" t="str">
        <f t="shared" si="6"/>
        <v>00</v>
      </c>
      <c r="M53" t="str">
        <f t="shared" si="6"/>
        <v>00</v>
      </c>
      <c r="N53" t="str">
        <f t="shared" si="6"/>
        <v>00</v>
      </c>
      <c r="O53" t="str">
        <f t="shared" si="6"/>
        <v>00</v>
      </c>
      <c r="P53" t="str">
        <f t="shared" si="6"/>
        <v>00</v>
      </c>
      <c r="Q53" t="str">
        <f t="shared" si="6"/>
        <v>00</v>
      </c>
      <c r="R53" t="str">
        <f t="shared" si="6"/>
        <v>00</v>
      </c>
      <c r="S53" t="str">
        <f t="shared" si="6"/>
        <v>00</v>
      </c>
      <c r="T53" t="str">
        <f t="shared" si="6"/>
        <v>00</v>
      </c>
      <c r="U53" t="str">
        <f t="shared" si="6"/>
        <v>00</v>
      </c>
      <c r="V53" t="str">
        <f t="shared" si="6"/>
        <v>00</v>
      </c>
      <c r="W53" t="str">
        <f t="shared" si="6"/>
        <v>00</v>
      </c>
      <c r="X53" t="str">
        <f t="shared" si="6"/>
        <v>00</v>
      </c>
      <c r="Y53" t="str">
        <f t="shared" si="6"/>
        <v>00</v>
      </c>
      <c r="Z53" t="str">
        <f t="shared" si="6"/>
        <v>00</v>
      </c>
      <c r="AA53" t="str">
        <f t="shared" si="6"/>
        <v>00</v>
      </c>
      <c r="AB53" t="str">
        <f t="shared" si="6"/>
        <v>00</v>
      </c>
      <c r="AC53" t="str">
        <f t="shared" si="6"/>
        <v>00</v>
      </c>
      <c r="AD53" t="str">
        <f t="shared" si="6"/>
        <v>00</v>
      </c>
      <c r="AE53" t="str">
        <f t="shared" si="6"/>
        <v>FF</v>
      </c>
      <c r="AF53" t="str">
        <f t="shared" si="6"/>
        <v>02</v>
      </c>
      <c r="AG53" t="str">
        <f t="shared" si="6"/>
        <v>42</v>
      </c>
      <c r="AH53" t="str">
        <f t="shared" si="6"/>
        <v>22</v>
      </c>
      <c r="AI53" t="str">
        <f t="shared" si="6"/>
        <v>F2</v>
      </c>
      <c r="AJ53" t="str">
        <f t="shared" si="6"/>
        <v>22</v>
      </c>
      <c r="AK53" t="str">
        <f t="shared" si="6"/>
        <v>32</v>
      </c>
      <c r="AL53" t="str">
        <f t="shared" si="6"/>
        <v>22</v>
      </c>
      <c r="AM53" t="str">
        <f t="shared" si="6"/>
        <v>B2</v>
      </c>
      <c r="AN53" t="str">
        <f t="shared" si="6"/>
        <v>A2</v>
      </c>
      <c r="AO53" t="str">
        <f t="shared" si="6"/>
        <v>32</v>
      </c>
      <c r="AP53" t="str">
        <f t="shared" si="6"/>
        <v>23</v>
      </c>
      <c r="AQ53" t="str">
        <f t="shared" si="6"/>
        <v>32</v>
      </c>
      <c r="AR53" t="str">
        <f t="shared" si="6"/>
        <v>22</v>
      </c>
      <c r="AS53" t="str">
        <f t="shared" si="6"/>
        <v>32</v>
      </c>
      <c r="AT53" t="str">
        <f t="shared" si="6"/>
        <v>22</v>
      </c>
      <c r="AU53" t="str">
        <f t="shared" si="6"/>
        <v>32</v>
      </c>
      <c r="AV53" t="str">
        <f t="shared" si="6"/>
        <v>22</v>
      </c>
      <c r="AW53" t="str">
        <f t="shared" si="6"/>
        <v>32</v>
      </c>
      <c r="AX53" t="str">
        <f t="shared" si="6"/>
        <v>E2</v>
      </c>
      <c r="AY53" t="str">
        <f t="shared" si="6"/>
        <v>22</v>
      </c>
      <c r="AZ53" t="str">
        <f t="shared" si="6"/>
        <v>92</v>
      </c>
      <c r="BA53" t="str">
        <f t="shared" si="6"/>
        <v>02</v>
      </c>
      <c r="BB53" t="str">
        <f t="shared" si="6"/>
        <v>FF</v>
      </c>
      <c r="BC53" t="str">
        <f t="shared" si="6"/>
        <v>00</v>
      </c>
      <c r="BD53" t="str">
        <f t="shared" si="6"/>
        <v>00</v>
      </c>
      <c r="BE53" t="str">
        <f t="shared" si="6"/>
        <v>00</v>
      </c>
      <c r="BF53" t="str">
        <f t="shared" si="6"/>
        <v>00</v>
      </c>
      <c r="BG53" t="str">
        <f t="shared" si="6"/>
        <v>00</v>
      </c>
      <c r="BH53" t="str">
        <f t="shared" si="6"/>
        <v>00</v>
      </c>
      <c r="BI53" t="str">
        <f t="shared" si="6"/>
        <v>00</v>
      </c>
      <c r="BJ53" t="str">
        <f t="shared" si="6"/>
        <v>00</v>
      </c>
      <c r="BK53" t="str">
        <f t="shared" si="6"/>
        <v>00</v>
      </c>
      <c r="BL53" t="str">
        <f t="shared" si="6"/>
        <v>00</v>
      </c>
      <c r="BM53" t="str">
        <f t="shared" si="6"/>
        <v>00</v>
      </c>
      <c r="BN53" t="str">
        <f t="shared" ref="BN53:CF53" si="7">DEC2HEX(128*(BN32&gt;0)+64*(BN31&gt;0)+32*(BN30&gt;0)+16*(BN29&gt;0)+8*(BN28&gt;0)+4*(BN27&gt;0)+2*(BN26&gt;0)+1*(BN25&gt;0),2)</f>
        <v>00</v>
      </c>
      <c r="BO53" t="str">
        <f t="shared" si="7"/>
        <v>00</v>
      </c>
      <c r="BP53" t="str">
        <f t="shared" si="7"/>
        <v>00</v>
      </c>
      <c r="BQ53" t="str">
        <f t="shared" si="7"/>
        <v>00</v>
      </c>
      <c r="BR53" t="str">
        <f t="shared" si="7"/>
        <v>00</v>
      </c>
      <c r="BS53" t="str">
        <f t="shared" si="7"/>
        <v>00</v>
      </c>
      <c r="BT53" t="str">
        <f t="shared" si="7"/>
        <v>00</v>
      </c>
      <c r="BU53" t="str">
        <f t="shared" si="7"/>
        <v>00</v>
      </c>
      <c r="BV53" t="str">
        <f t="shared" si="7"/>
        <v>00</v>
      </c>
      <c r="BW53" t="str">
        <f t="shared" si="7"/>
        <v>00</v>
      </c>
      <c r="BX53" t="str">
        <f t="shared" si="7"/>
        <v>00</v>
      </c>
      <c r="BY53" t="str">
        <f t="shared" si="7"/>
        <v>00</v>
      </c>
      <c r="BZ53" t="str">
        <f t="shared" si="7"/>
        <v>00</v>
      </c>
      <c r="CA53" t="str">
        <f t="shared" si="7"/>
        <v>00</v>
      </c>
      <c r="CB53" t="str">
        <f t="shared" si="7"/>
        <v>00</v>
      </c>
      <c r="CC53" t="str">
        <f t="shared" si="7"/>
        <v>00</v>
      </c>
      <c r="CD53" t="str">
        <f t="shared" si="7"/>
        <v>00</v>
      </c>
      <c r="CE53" t="str">
        <f t="shared" si="7"/>
        <v>00</v>
      </c>
      <c r="CF53" t="str">
        <f t="shared" si="7"/>
        <v>00</v>
      </c>
    </row>
    <row r="54" spans="1:84" x14ac:dyDescent="0.25">
      <c r="A54" t="str">
        <f>DEC2HEX(128*(A40&gt;0)+64*(A39&gt;0)+32*(A38&gt;0)+16*(A37&gt;0)+8*(A36&gt;0)+4*(A35&gt;0)+2*(A34&gt;0)+1*(A33&gt;0),2)</f>
        <v>00</v>
      </c>
      <c r="B54" t="str">
        <f t="shared" ref="B54:BM54" si="8">DEC2HEX(128*(B40&gt;0)+64*(B39&gt;0)+32*(B38&gt;0)+16*(B37&gt;0)+8*(B36&gt;0)+4*(B35&gt;0)+2*(B34&gt;0)+1*(B33&gt;0),2)</f>
        <v>00</v>
      </c>
      <c r="C54" t="str">
        <f t="shared" si="8"/>
        <v>00</v>
      </c>
      <c r="D54" t="str">
        <f t="shared" si="8"/>
        <v>00</v>
      </c>
      <c r="E54" t="str">
        <f t="shared" si="8"/>
        <v>00</v>
      </c>
      <c r="F54" t="str">
        <f t="shared" si="8"/>
        <v>00</v>
      </c>
      <c r="G54" t="str">
        <f t="shared" si="8"/>
        <v>00</v>
      </c>
      <c r="H54" t="str">
        <f t="shared" si="8"/>
        <v>00</v>
      </c>
      <c r="I54" t="str">
        <f t="shared" si="8"/>
        <v>00</v>
      </c>
      <c r="J54" t="str">
        <f t="shared" si="8"/>
        <v>00</v>
      </c>
      <c r="K54" t="str">
        <f t="shared" si="8"/>
        <v>00</v>
      </c>
      <c r="L54" t="str">
        <f t="shared" si="8"/>
        <v>00</v>
      </c>
      <c r="M54" t="str">
        <f t="shared" si="8"/>
        <v>00</v>
      </c>
      <c r="N54" t="str">
        <f t="shared" si="8"/>
        <v>00</v>
      </c>
      <c r="O54" t="str">
        <f t="shared" si="8"/>
        <v>00</v>
      </c>
      <c r="P54" t="str">
        <f t="shared" si="8"/>
        <v>00</v>
      </c>
      <c r="Q54" t="str">
        <f t="shared" si="8"/>
        <v>00</v>
      </c>
      <c r="R54" t="str">
        <f t="shared" si="8"/>
        <v>00</v>
      </c>
      <c r="S54" t="str">
        <f t="shared" si="8"/>
        <v>00</v>
      </c>
      <c r="T54" t="str">
        <f t="shared" si="8"/>
        <v>00</v>
      </c>
      <c r="U54" t="str">
        <f t="shared" si="8"/>
        <v>00</v>
      </c>
      <c r="V54" t="str">
        <f t="shared" si="8"/>
        <v>00</v>
      </c>
      <c r="W54" t="str">
        <f t="shared" si="8"/>
        <v>00</v>
      </c>
      <c r="X54" t="str">
        <f t="shared" si="8"/>
        <v>00</v>
      </c>
      <c r="Y54" t="str">
        <f t="shared" si="8"/>
        <v>00</v>
      </c>
      <c r="Z54" t="str">
        <f t="shared" si="8"/>
        <v>80</v>
      </c>
      <c r="AA54" t="str">
        <f t="shared" si="8"/>
        <v>80</v>
      </c>
      <c r="AB54" t="str">
        <f t="shared" si="8"/>
        <v>80</v>
      </c>
      <c r="AC54" t="str">
        <f t="shared" si="8"/>
        <v>80</v>
      </c>
      <c r="AD54" t="str">
        <f t="shared" si="8"/>
        <v>00</v>
      </c>
      <c r="AE54" t="str">
        <f t="shared" si="8"/>
        <v>FF</v>
      </c>
      <c r="AF54" t="str">
        <f t="shared" si="8"/>
        <v>00</v>
      </c>
      <c r="AG54" t="str">
        <f t="shared" si="8"/>
        <v>92</v>
      </c>
      <c r="AH54" t="str">
        <f t="shared" si="8"/>
        <v>49</v>
      </c>
      <c r="AI54" t="str">
        <f t="shared" si="8"/>
        <v>FF</v>
      </c>
      <c r="AJ54" t="str">
        <f t="shared" si="8"/>
        <v>00</v>
      </c>
      <c r="AK54" t="str">
        <f t="shared" si="8"/>
        <v>00</v>
      </c>
      <c r="AL54" t="str">
        <f t="shared" si="8"/>
        <v>00</v>
      </c>
      <c r="AM54" t="str">
        <f t="shared" si="8"/>
        <v>00</v>
      </c>
      <c r="AN54" t="str">
        <f t="shared" si="8"/>
        <v>C0</v>
      </c>
      <c r="AO54" t="str">
        <f t="shared" si="8"/>
        <v>21</v>
      </c>
      <c r="AP54" t="str">
        <f t="shared" si="8"/>
        <v>12</v>
      </c>
      <c r="AQ54" t="str">
        <f t="shared" si="8"/>
        <v>0C</v>
      </c>
      <c r="AR54" t="str">
        <f t="shared" si="8"/>
        <v>30</v>
      </c>
      <c r="AS54" t="str">
        <f t="shared" si="8"/>
        <v>C0</v>
      </c>
      <c r="AT54" t="str">
        <f t="shared" si="8"/>
        <v>80</v>
      </c>
      <c r="AU54" t="str">
        <f t="shared" si="8"/>
        <v>80</v>
      </c>
      <c r="AV54" t="str">
        <f t="shared" si="8"/>
        <v>00</v>
      </c>
      <c r="AW54" t="str">
        <f t="shared" si="8"/>
        <v>00</v>
      </c>
      <c r="AX54" t="str">
        <f t="shared" si="8"/>
        <v>FF</v>
      </c>
      <c r="AY54" t="str">
        <f t="shared" si="8"/>
        <v>49</v>
      </c>
      <c r="AZ54" t="str">
        <f t="shared" si="8"/>
        <v>24</v>
      </c>
      <c r="BA54" t="str">
        <f t="shared" si="8"/>
        <v>00</v>
      </c>
      <c r="BB54" t="str">
        <f t="shared" si="8"/>
        <v>FF</v>
      </c>
      <c r="BC54" t="str">
        <f t="shared" si="8"/>
        <v>00</v>
      </c>
      <c r="BD54" t="str">
        <f t="shared" si="8"/>
        <v>80</v>
      </c>
      <c r="BE54" t="str">
        <f t="shared" si="8"/>
        <v>80</v>
      </c>
      <c r="BF54" t="str">
        <f t="shared" si="8"/>
        <v>80</v>
      </c>
      <c r="BG54" t="str">
        <f t="shared" si="8"/>
        <v>80</v>
      </c>
      <c r="BH54" t="str">
        <f t="shared" si="8"/>
        <v>00</v>
      </c>
      <c r="BI54" t="str">
        <f t="shared" si="8"/>
        <v>00</v>
      </c>
      <c r="BJ54" t="str">
        <f t="shared" si="8"/>
        <v>00</v>
      </c>
      <c r="BK54" t="str">
        <f t="shared" si="8"/>
        <v>00</v>
      </c>
      <c r="BL54" t="str">
        <f t="shared" si="8"/>
        <v>00</v>
      </c>
      <c r="BM54" t="str">
        <f t="shared" si="8"/>
        <v>00</v>
      </c>
      <c r="BN54" t="str">
        <f t="shared" ref="BN54:CF54" si="9">DEC2HEX(128*(BN40&gt;0)+64*(BN39&gt;0)+32*(BN38&gt;0)+16*(BN37&gt;0)+8*(BN36&gt;0)+4*(BN35&gt;0)+2*(BN34&gt;0)+1*(BN33&gt;0),2)</f>
        <v>00</v>
      </c>
      <c r="BO54" t="str">
        <f t="shared" si="9"/>
        <v>00</v>
      </c>
      <c r="BP54" t="str">
        <f t="shared" si="9"/>
        <v>00</v>
      </c>
      <c r="BQ54" t="str">
        <f t="shared" si="9"/>
        <v>00</v>
      </c>
      <c r="BR54" t="str">
        <f t="shared" si="9"/>
        <v>00</v>
      </c>
      <c r="BS54" t="str">
        <f t="shared" si="9"/>
        <v>00</v>
      </c>
      <c r="BT54" t="str">
        <f t="shared" si="9"/>
        <v>00</v>
      </c>
      <c r="BU54" t="str">
        <f t="shared" si="9"/>
        <v>00</v>
      </c>
      <c r="BV54" t="str">
        <f t="shared" si="9"/>
        <v>00</v>
      </c>
      <c r="BW54" t="str">
        <f t="shared" si="9"/>
        <v>00</v>
      </c>
      <c r="BX54" t="str">
        <f t="shared" si="9"/>
        <v>00</v>
      </c>
      <c r="BY54" t="str">
        <f t="shared" si="9"/>
        <v>00</v>
      </c>
      <c r="BZ54" t="str">
        <f t="shared" si="9"/>
        <v>00</v>
      </c>
      <c r="CA54" t="str">
        <f t="shared" si="9"/>
        <v>00</v>
      </c>
      <c r="CB54" t="str">
        <f t="shared" si="9"/>
        <v>00</v>
      </c>
      <c r="CC54" t="str">
        <f t="shared" si="9"/>
        <v>00</v>
      </c>
      <c r="CD54" t="str">
        <f t="shared" si="9"/>
        <v>00</v>
      </c>
      <c r="CE54" t="str">
        <f t="shared" si="9"/>
        <v>00</v>
      </c>
      <c r="CF54" t="str">
        <f t="shared" si="9"/>
        <v>00</v>
      </c>
    </row>
    <row r="55" spans="1:84" x14ac:dyDescent="0.25">
      <c r="A55" t="str">
        <f>DEC2HEX(128*(A48&gt;0)+64*(A47&gt;0)+32*(A46&gt;0)+16*(A45&gt;0)+8*(A44&gt;0)+4*(A43&gt;0)+2*(A42&gt;0)+1*(A41&gt;0),2)</f>
        <v>00</v>
      </c>
      <c r="B55" t="str">
        <f t="shared" ref="B55:BM55" si="10">DEC2HEX(128*(B48&gt;0)+64*(B47&gt;0)+32*(B46&gt;0)+16*(B45&gt;0)+8*(B44&gt;0)+4*(B43&gt;0)+2*(B42&gt;0)+1*(B41&gt;0),2)</f>
        <v>00</v>
      </c>
      <c r="C55" t="str">
        <f t="shared" si="10"/>
        <v>00</v>
      </c>
      <c r="D55" t="str">
        <f t="shared" si="10"/>
        <v>00</v>
      </c>
      <c r="E55" t="str">
        <f t="shared" si="10"/>
        <v>00</v>
      </c>
      <c r="F55" t="str">
        <f t="shared" si="10"/>
        <v>00</v>
      </c>
      <c r="G55" t="str">
        <f t="shared" si="10"/>
        <v>00</v>
      </c>
      <c r="H55" t="str">
        <f t="shared" si="10"/>
        <v>00</v>
      </c>
      <c r="I55" t="str">
        <f t="shared" si="10"/>
        <v>00</v>
      </c>
      <c r="J55" t="str">
        <f t="shared" si="10"/>
        <v>00</v>
      </c>
      <c r="K55" t="str">
        <f t="shared" si="10"/>
        <v>00</v>
      </c>
      <c r="L55" t="str">
        <f t="shared" si="10"/>
        <v>00</v>
      </c>
      <c r="M55" t="str">
        <f t="shared" si="10"/>
        <v>00</v>
      </c>
      <c r="N55" t="str">
        <f t="shared" si="10"/>
        <v>00</v>
      </c>
      <c r="O55" t="str">
        <f t="shared" si="10"/>
        <v>00</v>
      </c>
      <c r="P55" t="str">
        <f t="shared" si="10"/>
        <v>00</v>
      </c>
      <c r="Q55" t="str">
        <f t="shared" si="10"/>
        <v>00</v>
      </c>
      <c r="R55" t="str">
        <f t="shared" si="10"/>
        <v>00</v>
      </c>
      <c r="S55" t="str">
        <f t="shared" si="10"/>
        <v>00</v>
      </c>
      <c r="T55" t="str">
        <f t="shared" si="10"/>
        <v>00</v>
      </c>
      <c r="U55" t="str">
        <f t="shared" si="10"/>
        <v>00</v>
      </c>
      <c r="V55" t="str">
        <f t="shared" si="10"/>
        <v>00</v>
      </c>
      <c r="W55" t="str">
        <f t="shared" si="10"/>
        <v>00</v>
      </c>
      <c r="X55" t="str">
        <f t="shared" si="10"/>
        <v>00</v>
      </c>
      <c r="Y55" t="str">
        <f t="shared" si="10"/>
        <v>3F</v>
      </c>
      <c r="Z55" t="str">
        <f t="shared" si="10"/>
        <v>40</v>
      </c>
      <c r="AA55" t="str">
        <f t="shared" si="10"/>
        <v>40</v>
      </c>
      <c r="AB55" t="str">
        <f t="shared" si="10"/>
        <v>40</v>
      </c>
      <c r="AC55" t="str">
        <f t="shared" si="10"/>
        <v>5E</v>
      </c>
      <c r="AD55" t="str">
        <f t="shared" si="10"/>
        <v>0C</v>
      </c>
      <c r="AE55" t="str">
        <f t="shared" si="10"/>
        <v>1F</v>
      </c>
      <c r="AF55" t="str">
        <f t="shared" si="10"/>
        <v>10</v>
      </c>
      <c r="AG55" t="str">
        <f t="shared" si="10"/>
        <v>14</v>
      </c>
      <c r="AH55" t="str">
        <f t="shared" si="10"/>
        <v>12</v>
      </c>
      <c r="AI55" t="str">
        <f t="shared" si="10"/>
        <v>13</v>
      </c>
      <c r="AJ55" t="str">
        <f t="shared" si="10"/>
        <v>16</v>
      </c>
      <c r="AK55" t="str">
        <f t="shared" si="10"/>
        <v>12</v>
      </c>
      <c r="AL55" t="str">
        <f t="shared" si="10"/>
        <v>16</v>
      </c>
      <c r="AM55" t="str">
        <f t="shared" si="10"/>
        <v>12</v>
      </c>
      <c r="AN55" t="str">
        <f t="shared" si="10"/>
        <v>16</v>
      </c>
      <c r="AO55" t="str">
        <f t="shared" si="10"/>
        <v>12</v>
      </c>
      <c r="AP55" t="str">
        <f t="shared" si="10"/>
        <v>16</v>
      </c>
      <c r="AQ55" t="str">
        <f t="shared" si="10"/>
        <v>12</v>
      </c>
      <c r="AR55" t="str">
        <f t="shared" si="10"/>
        <v>16</v>
      </c>
      <c r="AS55" t="str">
        <f t="shared" si="10"/>
        <v>12</v>
      </c>
      <c r="AT55" t="str">
        <f t="shared" si="10"/>
        <v>16</v>
      </c>
      <c r="AU55" t="str">
        <f t="shared" si="10"/>
        <v>12</v>
      </c>
      <c r="AV55" t="str">
        <f t="shared" si="10"/>
        <v>16</v>
      </c>
      <c r="AW55" t="str">
        <f t="shared" si="10"/>
        <v>12</v>
      </c>
      <c r="AX55" t="str">
        <f t="shared" si="10"/>
        <v>17</v>
      </c>
      <c r="AY55" t="str">
        <f t="shared" si="10"/>
        <v>12</v>
      </c>
      <c r="AZ55" t="str">
        <f t="shared" si="10"/>
        <v>11</v>
      </c>
      <c r="BA55" t="str">
        <f t="shared" si="10"/>
        <v>10</v>
      </c>
      <c r="BB55" t="str">
        <f t="shared" si="10"/>
        <v>1F</v>
      </c>
      <c r="BC55" t="str">
        <f t="shared" si="10"/>
        <v>0C</v>
      </c>
      <c r="BD55" t="str">
        <f t="shared" si="10"/>
        <v>5E</v>
      </c>
      <c r="BE55" t="str">
        <f t="shared" si="10"/>
        <v>40</v>
      </c>
      <c r="BF55" t="str">
        <f t="shared" si="10"/>
        <v>40</v>
      </c>
      <c r="BG55" t="str">
        <f t="shared" si="10"/>
        <v>40</v>
      </c>
      <c r="BH55" t="str">
        <f t="shared" si="10"/>
        <v>3F</v>
      </c>
      <c r="BI55" t="str">
        <f t="shared" si="10"/>
        <v>00</v>
      </c>
      <c r="BJ55" t="str">
        <f t="shared" si="10"/>
        <v>00</v>
      </c>
      <c r="BK55" t="str">
        <f t="shared" si="10"/>
        <v>00</v>
      </c>
      <c r="BL55" t="str">
        <f t="shared" si="10"/>
        <v>00</v>
      </c>
      <c r="BM55" t="str">
        <f t="shared" si="10"/>
        <v>00</v>
      </c>
      <c r="BN55" t="str">
        <f t="shared" ref="BN55:CF55" si="11">DEC2HEX(128*(BN48&gt;0)+64*(BN47&gt;0)+32*(BN46&gt;0)+16*(BN45&gt;0)+8*(BN44&gt;0)+4*(BN43&gt;0)+2*(BN42&gt;0)+1*(BN41&gt;0),2)</f>
        <v>00</v>
      </c>
      <c r="BO55" t="str">
        <f t="shared" si="11"/>
        <v>00</v>
      </c>
      <c r="BP55" t="str">
        <f t="shared" si="11"/>
        <v>00</v>
      </c>
      <c r="BQ55" t="str">
        <f t="shared" si="11"/>
        <v>00</v>
      </c>
      <c r="BR55" t="str">
        <f t="shared" si="11"/>
        <v>00</v>
      </c>
      <c r="BS55" t="str">
        <f t="shared" si="11"/>
        <v>00</v>
      </c>
      <c r="BT55" t="str">
        <f t="shared" si="11"/>
        <v>00</v>
      </c>
      <c r="BU55" t="str">
        <f t="shared" si="11"/>
        <v>00</v>
      </c>
      <c r="BV55" t="str">
        <f t="shared" si="11"/>
        <v>00</v>
      </c>
      <c r="BW55" t="str">
        <f t="shared" si="11"/>
        <v>00</v>
      </c>
      <c r="BX55" t="str">
        <f t="shared" si="11"/>
        <v>00</v>
      </c>
      <c r="BY55" t="str">
        <f t="shared" si="11"/>
        <v>00</v>
      </c>
      <c r="BZ55" t="str">
        <f t="shared" si="11"/>
        <v>00</v>
      </c>
      <c r="CA55" t="str">
        <f t="shared" si="11"/>
        <v>00</v>
      </c>
      <c r="CB55" t="str">
        <f t="shared" si="11"/>
        <v>00</v>
      </c>
      <c r="CC55" t="str">
        <f t="shared" si="11"/>
        <v>00</v>
      </c>
      <c r="CD55" t="str">
        <f t="shared" si="11"/>
        <v>00</v>
      </c>
      <c r="CE55" t="str">
        <f t="shared" si="11"/>
        <v>00</v>
      </c>
      <c r="CF55" t="str">
        <f t="shared" si="11"/>
        <v>80</v>
      </c>
    </row>
  </sheetData>
  <conditionalFormatting sqref="CW4:GB48 A11:CF14 Y30:BK31 A15:A31 Y15:CF15 Y21:BQ29 AC16:BQ20 CB16:CF31">
    <cfRule type="notContainsBlanks" dxfId="75" priority="68" stopIfTrue="1">
      <formula>LEN(TRIM(A4))&gt;0</formula>
    </cfRule>
  </conditionalFormatting>
  <conditionalFormatting sqref="A1:CF6 A7:BV10 BZ7:CF10 A41:CF48 BZ33:CF40 A39:BK40 A32:A38 Y32:BK38 CB32:CF32 AG31:AZ43">
    <cfRule type="notContainsBlanks" dxfId="74" priority="67" stopIfTrue="1">
      <formula>LEN(TRIM(A1))&gt;0</formula>
    </cfRule>
  </conditionalFormatting>
  <conditionalFormatting sqref="E3:E10">
    <cfRule type="notContainsBlanks" dxfId="73" priority="66" stopIfTrue="1">
      <formula>LEN(TRIM(E3))&gt;0</formula>
    </cfRule>
  </conditionalFormatting>
  <conditionalFormatting sqref="BW7:BY10">
    <cfRule type="notContainsBlanks" dxfId="72" priority="13" stopIfTrue="1">
      <formula>LEN(TRIM(BW7))&gt;0</formula>
    </cfRule>
  </conditionalFormatting>
  <conditionalFormatting sqref="Z3">
    <cfRule type="notContainsBlanks" dxfId="71" priority="65" stopIfTrue="1">
      <formula>LEN(TRIM(Z3))&gt;0</formula>
    </cfRule>
  </conditionalFormatting>
  <conditionalFormatting sqref="AF3">
    <cfRule type="notContainsBlanks" dxfId="70" priority="64" stopIfTrue="1">
      <formula>LEN(TRIM(AF3))&gt;0</formula>
    </cfRule>
  </conditionalFormatting>
  <conditionalFormatting sqref="E4">
    <cfRule type="notContainsBlanks" dxfId="69" priority="63" stopIfTrue="1">
      <formula>LEN(TRIM(E4))&gt;0</formula>
    </cfRule>
  </conditionalFormatting>
  <conditionalFormatting sqref="Z4">
    <cfRule type="notContainsBlanks" dxfId="68" priority="62" stopIfTrue="1">
      <formula>LEN(TRIM(Z4))&gt;0</formula>
    </cfRule>
  </conditionalFormatting>
  <conditionalFormatting sqref="AF4">
    <cfRule type="notContainsBlanks" dxfId="67" priority="61" stopIfTrue="1">
      <formula>LEN(TRIM(AF4))&gt;0</formula>
    </cfRule>
  </conditionalFormatting>
  <conditionalFormatting sqref="F3:I3">
    <cfRule type="notContainsBlanks" dxfId="66" priority="60" stopIfTrue="1">
      <formula>LEN(TRIM(F3))&gt;0</formula>
    </cfRule>
  </conditionalFormatting>
  <conditionalFormatting sqref="I7">
    <cfRule type="notContainsBlanks" dxfId="65" priority="59" stopIfTrue="1">
      <formula>LEN(TRIM(I7))&gt;0</formula>
    </cfRule>
  </conditionalFormatting>
  <conditionalFormatting sqref="I6">
    <cfRule type="notContainsBlanks" dxfId="64" priority="58" stopIfTrue="1">
      <formula>LEN(TRIM(I6))&gt;0</formula>
    </cfRule>
  </conditionalFormatting>
  <conditionalFormatting sqref="I5">
    <cfRule type="notContainsBlanks" dxfId="63" priority="57" stopIfTrue="1">
      <formula>LEN(TRIM(I5))&gt;0</formula>
    </cfRule>
  </conditionalFormatting>
  <conditionalFormatting sqref="H4">
    <cfRule type="notContainsBlanks" dxfId="62" priority="56" stopIfTrue="1">
      <formula>LEN(TRIM(H4))&gt;0</formula>
    </cfRule>
  </conditionalFormatting>
  <conditionalFormatting sqref="L3:L10">
    <cfRule type="notContainsBlanks" dxfId="61" priority="55" stopIfTrue="1">
      <formula>LEN(TRIM(L3))&gt;0</formula>
    </cfRule>
  </conditionalFormatting>
  <conditionalFormatting sqref="L4">
    <cfRule type="notContainsBlanks" dxfId="60" priority="54" stopIfTrue="1">
      <formula>LEN(TRIM(L4))&gt;0</formula>
    </cfRule>
  </conditionalFormatting>
  <conditionalFormatting sqref="M3">
    <cfRule type="notContainsBlanks" dxfId="59" priority="53" stopIfTrue="1">
      <formula>LEN(TRIM(M3))&gt;0</formula>
    </cfRule>
  </conditionalFormatting>
  <conditionalFormatting sqref="S3:S10">
    <cfRule type="notContainsBlanks" dxfId="58" priority="52" stopIfTrue="1">
      <formula>LEN(TRIM(S3))&gt;0</formula>
    </cfRule>
  </conditionalFormatting>
  <conditionalFormatting sqref="S4">
    <cfRule type="notContainsBlanks" dxfId="57" priority="51" stopIfTrue="1">
      <formula>LEN(TRIM(S4))&gt;0</formula>
    </cfRule>
  </conditionalFormatting>
  <conditionalFormatting sqref="T3:W3">
    <cfRule type="notContainsBlanks" dxfId="56" priority="50" stopIfTrue="1">
      <formula>LEN(TRIM(T3))&gt;0</formula>
    </cfRule>
  </conditionalFormatting>
  <conditionalFormatting sqref="W7">
    <cfRule type="notContainsBlanks" dxfId="55" priority="49" stopIfTrue="1">
      <formula>LEN(TRIM(W7))&gt;0</formula>
    </cfRule>
  </conditionalFormatting>
  <conditionalFormatting sqref="W6">
    <cfRule type="notContainsBlanks" dxfId="54" priority="48" stopIfTrue="1">
      <formula>LEN(TRIM(W6))&gt;0</formula>
    </cfRule>
  </conditionalFormatting>
  <conditionalFormatting sqref="W5">
    <cfRule type="notContainsBlanks" dxfId="53" priority="47" stopIfTrue="1">
      <formula>LEN(TRIM(W5))&gt;0</formula>
    </cfRule>
  </conditionalFormatting>
  <conditionalFormatting sqref="V4">
    <cfRule type="notContainsBlanks" dxfId="52" priority="46" stopIfTrue="1">
      <formula>LEN(TRIM(V4))&gt;0</formula>
    </cfRule>
  </conditionalFormatting>
  <conditionalFormatting sqref="Z3:Z10">
    <cfRule type="notContainsBlanks" dxfId="51" priority="45" stopIfTrue="1">
      <formula>LEN(TRIM(Z3))&gt;0</formula>
    </cfRule>
  </conditionalFormatting>
  <conditionalFormatting sqref="Z4">
    <cfRule type="notContainsBlanks" dxfId="50" priority="44" stopIfTrue="1">
      <formula>LEN(TRIM(Z4))&gt;0</formula>
    </cfRule>
  </conditionalFormatting>
  <conditionalFormatting sqref="AC3:AC10">
    <cfRule type="notContainsBlanks" dxfId="49" priority="43" stopIfTrue="1">
      <formula>LEN(TRIM(AC3))&gt;0</formula>
    </cfRule>
  </conditionalFormatting>
  <conditionalFormatting sqref="AC4">
    <cfRule type="notContainsBlanks" dxfId="48" priority="42" stopIfTrue="1">
      <formula>LEN(TRIM(AC4))&gt;0</formula>
    </cfRule>
  </conditionalFormatting>
  <conditionalFormatting sqref="AD3:AG3">
    <cfRule type="notContainsBlanks" dxfId="47" priority="41" stopIfTrue="1">
      <formula>LEN(TRIM(AD3))&gt;0</formula>
    </cfRule>
  </conditionalFormatting>
  <conditionalFormatting sqref="AG7">
    <cfRule type="notContainsBlanks" dxfId="46" priority="40" stopIfTrue="1">
      <formula>LEN(TRIM(AG7))&gt;0</formula>
    </cfRule>
  </conditionalFormatting>
  <conditionalFormatting sqref="AG6">
    <cfRule type="notContainsBlanks" dxfId="45" priority="39" stopIfTrue="1">
      <formula>LEN(TRIM(AG6))&gt;0</formula>
    </cfRule>
  </conditionalFormatting>
  <conditionalFormatting sqref="AG5">
    <cfRule type="notContainsBlanks" dxfId="44" priority="38" stopIfTrue="1">
      <formula>LEN(TRIM(AG5))&gt;0</formula>
    </cfRule>
  </conditionalFormatting>
  <conditionalFormatting sqref="AF4">
    <cfRule type="notContainsBlanks" dxfId="43" priority="37" stopIfTrue="1">
      <formula>LEN(TRIM(AF4))&gt;0</formula>
    </cfRule>
  </conditionalFormatting>
  <conditionalFormatting sqref="AM3">
    <cfRule type="notContainsBlanks" dxfId="42" priority="36" stopIfTrue="1">
      <formula>LEN(TRIM(AM3))&gt;0</formula>
    </cfRule>
  </conditionalFormatting>
  <conditionalFormatting sqref="AM4">
    <cfRule type="notContainsBlanks" dxfId="41" priority="35" stopIfTrue="1">
      <formula>LEN(TRIM(AM4))&gt;0</formula>
    </cfRule>
  </conditionalFormatting>
  <conditionalFormatting sqref="AJ3:AJ10">
    <cfRule type="notContainsBlanks" dxfId="40" priority="34" stopIfTrue="1">
      <formula>LEN(TRIM(AJ3))&gt;0</formula>
    </cfRule>
  </conditionalFormatting>
  <conditionalFormatting sqref="AJ4">
    <cfRule type="notContainsBlanks" dxfId="39" priority="33" stopIfTrue="1">
      <formula>LEN(TRIM(AJ4))&gt;0</formula>
    </cfRule>
  </conditionalFormatting>
  <conditionalFormatting sqref="AK3:AN3">
    <cfRule type="notContainsBlanks" dxfId="38" priority="32" stopIfTrue="1">
      <formula>LEN(TRIM(AK3))&gt;0</formula>
    </cfRule>
  </conditionalFormatting>
  <conditionalFormatting sqref="AN7">
    <cfRule type="notContainsBlanks" dxfId="37" priority="31" stopIfTrue="1">
      <formula>LEN(TRIM(AN7))&gt;0</formula>
    </cfRule>
  </conditionalFormatting>
  <conditionalFormatting sqref="AN6">
    <cfRule type="notContainsBlanks" dxfId="36" priority="30" stopIfTrue="1">
      <formula>LEN(TRIM(AN6))&gt;0</formula>
    </cfRule>
  </conditionalFormatting>
  <conditionalFormatting sqref="AN5">
    <cfRule type="notContainsBlanks" dxfId="35" priority="29" stopIfTrue="1">
      <formula>LEN(TRIM(AN5))&gt;0</formula>
    </cfRule>
  </conditionalFormatting>
  <conditionalFormatting sqref="AM4">
    <cfRule type="notContainsBlanks" dxfId="34" priority="28" stopIfTrue="1">
      <formula>LEN(TRIM(AM4))&gt;0</formula>
    </cfRule>
  </conditionalFormatting>
  <conditionalFormatting sqref="AQ3:AQ10">
    <cfRule type="notContainsBlanks" dxfId="33" priority="27" stopIfTrue="1">
      <formula>LEN(TRIM(AQ3))&gt;0</formula>
    </cfRule>
  </conditionalFormatting>
  <conditionalFormatting sqref="AQ4">
    <cfRule type="notContainsBlanks" dxfId="32" priority="26" stopIfTrue="1">
      <formula>LEN(TRIM(AQ4))&gt;0</formula>
    </cfRule>
  </conditionalFormatting>
  <conditionalFormatting sqref="AR3:AU3">
    <cfRule type="notContainsBlanks" dxfId="31" priority="25" stopIfTrue="1">
      <formula>LEN(TRIM(AR3))&gt;0</formula>
    </cfRule>
  </conditionalFormatting>
  <conditionalFormatting sqref="AU7">
    <cfRule type="notContainsBlanks" dxfId="30" priority="24" stopIfTrue="1">
      <formula>LEN(TRIM(AU7))&gt;0</formula>
    </cfRule>
  </conditionalFormatting>
  <conditionalFormatting sqref="AU6">
    <cfRule type="notContainsBlanks" dxfId="29" priority="23" stopIfTrue="1">
      <formula>LEN(TRIM(AU6))&gt;0</formula>
    </cfRule>
  </conditionalFormatting>
  <conditionalFormatting sqref="AU5">
    <cfRule type="notContainsBlanks" dxfId="28" priority="22" stopIfTrue="1">
      <formula>LEN(TRIM(AU5))&gt;0</formula>
    </cfRule>
  </conditionalFormatting>
  <conditionalFormatting sqref="AT4">
    <cfRule type="notContainsBlanks" dxfId="27" priority="21" stopIfTrue="1">
      <formula>LEN(TRIM(AT4))&gt;0</formula>
    </cfRule>
  </conditionalFormatting>
  <conditionalFormatting sqref="BA3">
    <cfRule type="notContainsBlanks" dxfId="26" priority="20" stopIfTrue="1">
      <formula>LEN(TRIM(BA3))&gt;0</formula>
    </cfRule>
  </conditionalFormatting>
  <conditionalFormatting sqref="BA4">
    <cfRule type="notContainsBlanks" dxfId="25" priority="19" stopIfTrue="1">
      <formula>LEN(TRIM(BA4))&gt;0</formula>
    </cfRule>
  </conditionalFormatting>
  <conditionalFormatting sqref="BA3:BA10">
    <cfRule type="notContainsBlanks" dxfId="24" priority="18" stopIfTrue="1">
      <formula>LEN(TRIM(BA3))&gt;0</formula>
    </cfRule>
  </conditionalFormatting>
  <conditionalFormatting sqref="BA4">
    <cfRule type="notContainsBlanks" dxfId="23" priority="17" stopIfTrue="1">
      <formula>LEN(TRIM(BA4))&gt;0</formula>
    </cfRule>
  </conditionalFormatting>
  <conditionalFormatting sqref="AZ4">
    <cfRule type="notContainsBlanks" dxfId="22" priority="16" stopIfTrue="1">
      <formula>LEN(TRIM(AZ4))&gt;0</formula>
    </cfRule>
  </conditionalFormatting>
  <conditionalFormatting sqref="AZ4:AZ10">
    <cfRule type="notContainsBlanks" dxfId="21" priority="15" stopIfTrue="1">
      <formula>LEN(TRIM(AZ4))&gt;0</formula>
    </cfRule>
  </conditionalFormatting>
  <conditionalFormatting sqref="AZ4">
    <cfRule type="notContainsBlanks" dxfId="20" priority="14" stopIfTrue="1">
      <formula>LEN(TRIM(AZ4))&gt;0</formula>
    </cfRule>
  </conditionalFormatting>
  <conditionalFormatting sqref="BL33:BY40 BL30:BQ32">
    <cfRule type="notContainsBlanks" dxfId="19" priority="12" stopIfTrue="1">
      <formula>LEN(TRIM(BL30))&gt;0</formula>
    </cfRule>
  </conditionalFormatting>
  <conditionalFormatting sqref="B15:X15 B21:X38 B16:T20">
    <cfRule type="notContainsBlanks" dxfId="18" priority="3" stopIfTrue="1">
      <formula>LEN(TRIM(B15))&gt;0</formula>
    </cfRule>
  </conditionalFormatting>
  <conditionalFormatting sqref="U16:AB20">
    <cfRule type="notContainsBlanks" dxfId="17" priority="2" stopIfTrue="1">
      <formula>LEN(TRIM(U16))&gt;0</formula>
    </cfRule>
  </conditionalFormatting>
  <conditionalFormatting sqref="BR16:CA32">
    <cfRule type="notContainsBlanks" dxfId="16" priority="1" stopIfTrue="1">
      <formula>LEN(TRIM(BR16))&gt;0</formula>
    </cfRule>
  </conditionalFormatting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5"/>
  <sheetViews>
    <sheetView zoomScale="10" zoomScaleNormal="10" workbookViewId="0">
      <selection activeCell="AY48" sqref="AY48"/>
    </sheetView>
  </sheetViews>
  <sheetFormatPr defaultRowHeight="15" x14ac:dyDescent="0.25"/>
  <cols>
    <col min="1" max="1" width="3.28515625" style="63" customWidth="1"/>
    <col min="2" max="7" width="3.7109375" style="63" customWidth="1"/>
    <col min="8" max="8" width="9.140625" style="63"/>
    <col min="9" max="9" width="3.28515625" style="63" customWidth="1"/>
    <col min="10" max="15" width="3.7109375" style="63" customWidth="1"/>
    <col min="16" max="16" width="9.140625" style="63"/>
    <col min="17" max="23" width="4" style="63" customWidth="1"/>
    <col min="24" max="24" width="9.140625" style="63"/>
    <col min="25" max="31" width="3.42578125" style="63" customWidth="1"/>
    <col min="32" max="32" width="9.140625" style="63"/>
    <col min="33" max="39" width="3.42578125" style="63" customWidth="1"/>
    <col min="40" max="16384" width="9.140625" style="63"/>
  </cols>
  <sheetData>
    <row r="1" spans="1:39" x14ac:dyDescent="0.25">
      <c r="A1" s="65"/>
      <c r="B1" s="65"/>
      <c r="C1" s="66"/>
      <c r="D1" s="66"/>
      <c r="E1" s="66"/>
      <c r="F1" s="66"/>
      <c r="G1" s="66"/>
      <c r="I1" s="65"/>
      <c r="J1" s="65"/>
      <c r="K1" s="66"/>
      <c r="L1" s="66"/>
      <c r="M1" s="66"/>
      <c r="N1" s="66"/>
      <c r="O1" s="66"/>
      <c r="Q1" s="65"/>
      <c r="R1" s="65"/>
      <c r="S1" s="66"/>
      <c r="T1" s="66"/>
      <c r="U1" s="66"/>
      <c r="V1" s="66"/>
      <c r="W1" s="66"/>
      <c r="Y1" s="65"/>
      <c r="Z1" s="65"/>
      <c r="AA1" s="66"/>
      <c r="AB1" s="66"/>
      <c r="AC1" s="66"/>
      <c r="AD1" s="66"/>
      <c r="AE1" s="66"/>
      <c r="AG1" s="65"/>
      <c r="AH1" s="65"/>
      <c r="AI1" s="66"/>
      <c r="AJ1" s="66"/>
      <c r="AK1" s="66"/>
      <c r="AL1" s="66"/>
      <c r="AM1" s="66"/>
    </row>
    <row r="2" spans="1:39" x14ac:dyDescent="0.25">
      <c r="A2" s="65"/>
      <c r="B2" s="67"/>
      <c r="C2" s="67">
        <v>1</v>
      </c>
      <c r="D2" s="67"/>
      <c r="E2" s="67">
        <v>1</v>
      </c>
      <c r="F2" s="67"/>
      <c r="G2" s="66"/>
      <c r="I2" s="65"/>
      <c r="J2" s="67"/>
      <c r="K2" s="67"/>
      <c r="L2" s="67">
        <v>1</v>
      </c>
      <c r="M2" s="67"/>
      <c r="N2" s="67"/>
      <c r="O2" s="66"/>
      <c r="Q2" s="65"/>
      <c r="R2" s="67"/>
      <c r="S2" s="67"/>
      <c r="T2" s="67">
        <v>1</v>
      </c>
      <c r="U2" s="67"/>
      <c r="V2" s="67"/>
      <c r="W2" s="66"/>
      <c r="Y2" s="65"/>
      <c r="Z2" s="67"/>
      <c r="AA2" s="67"/>
      <c r="AB2" s="67">
        <v>1</v>
      </c>
      <c r="AC2" s="67"/>
      <c r="AD2" s="67"/>
      <c r="AE2" s="66"/>
      <c r="AG2" s="65"/>
      <c r="AH2" s="67"/>
      <c r="AI2" s="67"/>
      <c r="AJ2" s="67">
        <v>1</v>
      </c>
      <c r="AK2" s="67"/>
      <c r="AL2" s="67"/>
      <c r="AM2" s="66"/>
    </row>
    <row r="3" spans="1:39" x14ac:dyDescent="0.25">
      <c r="A3" s="65"/>
      <c r="B3" s="67">
        <v>1</v>
      </c>
      <c r="C3" s="67"/>
      <c r="D3" s="67">
        <v>1</v>
      </c>
      <c r="E3" s="67"/>
      <c r="F3" s="67">
        <v>1</v>
      </c>
      <c r="G3" s="66"/>
      <c r="I3" s="65"/>
      <c r="J3" s="67"/>
      <c r="K3" s="67">
        <v>1</v>
      </c>
      <c r="L3" s="67">
        <v>1</v>
      </c>
      <c r="M3" s="67">
        <v>1</v>
      </c>
      <c r="N3" s="67"/>
      <c r="O3" s="66"/>
      <c r="Q3" s="65"/>
      <c r="R3" s="67"/>
      <c r="S3" s="67"/>
      <c r="T3" s="67">
        <v>1</v>
      </c>
      <c r="U3" s="67"/>
      <c r="V3" s="67"/>
      <c r="W3" s="66"/>
      <c r="Y3" s="65"/>
      <c r="Z3" s="67"/>
      <c r="AA3" s="67">
        <v>1</v>
      </c>
      <c r="AB3" s="67"/>
      <c r="AC3" s="67">
        <v>1</v>
      </c>
      <c r="AD3" s="67"/>
      <c r="AE3" s="66"/>
      <c r="AG3" s="65"/>
      <c r="AH3" s="67"/>
      <c r="AI3" s="67">
        <v>1</v>
      </c>
      <c r="AJ3" s="67"/>
      <c r="AK3" s="67">
        <v>1</v>
      </c>
      <c r="AL3" s="67"/>
      <c r="AM3" s="66"/>
    </row>
    <row r="4" spans="1:39" x14ac:dyDescent="0.25">
      <c r="A4" s="65"/>
      <c r="B4" s="67"/>
      <c r="C4" s="67">
        <v>1</v>
      </c>
      <c r="D4" s="67"/>
      <c r="E4" s="67">
        <v>1</v>
      </c>
      <c r="F4" s="67"/>
      <c r="G4" s="66"/>
      <c r="I4" s="65"/>
      <c r="J4" s="67"/>
      <c r="K4" s="67">
        <v>1</v>
      </c>
      <c r="L4" s="67">
        <v>1</v>
      </c>
      <c r="M4" s="67">
        <v>1</v>
      </c>
      <c r="N4" s="67"/>
      <c r="O4" s="66"/>
      <c r="Q4" s="65"/>
      <c r="R4" s="67"/>
      <c r="S4" s="67">
        <v>1</v>
      </c>
      <c r="T4" s="67">
        <v>1</v>
      </c>
      <c r="U4" s="67">
        <v>1</v>
      </c>
      <c r="V4" s="67"/>
      <c r="W4" s="66"/>
      <c r="Y4" s="65"/>
      <c r="Z4" s="67">
        <v>1</v>
      </c>
      <c r="AA4" s="67"/>
      <c r="AB4" s="67"/>
      <c r="AC4" s="67"/>
      <c r="AD4" s="67">
        <v>1</v>
      </c>
      <c r="AE4" s="66"/>
      <c r="AG4" s="65"/>
      <c r="AH4" s="67"/>
      <c r="AI4" s="67">
        <v>1</v>
      </c>
      <c r="AJ4" s="67"/>
      <c r="AK4" s="67">
        <v>1</v>
      </c>
      <c r="AL4" s="67"/>
      <c r="AM4" s="66"/>
    </row>
    <row r="5" spans="1:39" x14ac:dyDescent="0.25">
      <c r="A5" s="65"/>
      <c r="B5" s="67">
        <v>1</v>
      </c>
      <c r="C5" s="67"/>
      <c r="D5" s="67">
        <v>1</v>
      </c>
      <c r="E5" s="67"/>
      <c r="F5" s="67">
        <v>1</v>
      </c>
      <c r="G5" s="66"/>
      <c r="I5" s="65"/>
      <c r="J5" s="67"/>
      <c r="K5" s="67">
        <v>1</v>
      </c>
      <c r="L5" s="67">
        <v>1</v>
      </c>
      <c r="M5" s="67">
        <v>1</v>
      </c>
      <c r="N5" s="67"/>
      <c r="O5" s="66"/>
      <c r="Q5" s="65"/>
      <c r="R5" s="67"/>
      <c r="S5" s="67">
        <v>1</v>
      </c>
      <c r="T5" s="67">
        <v>1</v>
      </c>
      <c r="U5" s="67">
        <v>1</v>
      </c>
      <c r="V5" s="67"/>
      <c r="W5" s="66"/>
      <c r="Y5" s="65"/>
      <c r="Z5" s="67"/>
      <c r="AA5" s="67">
        <v>1</v>
      </c>
      <c r="AB5" s="67">
        <v>1</v>
      </c>
      <c r="AC5" s="67">
        <v>1</v>
      </c>
      <c r="AD5" s="67"/>
      <c r="AE5" s="66"/>
      <c r="AG5" s="65"/>
      <c r="AH5" s="67">
        <v>1</v>
      </c>
      <c r="AI5" s="67"/>
      <c r="AJ5" s="67"/>
      <c r="AK5" s="67"/>
      <c r="AL5" s="67">
        <v>1</v>
      </c>
      <c r="AM5" s="66"/>
    </row>
    <row r="6" spans="1:39" x14ac:dyDescent="0.25">
      <c r="A6" s="65"/>
      <c r="B6" s="67"/>
      <c r="C6" s="67">
        <v>1</v>
      </c>
      <c r="D6" s="67"/>
      <c r="E6" s="67">
        <v>1</v>
      </c>
      <c r="F6" s="67"/>
      <c r="G6" s="66"/>
      <c r="I6" s="65"/>
      <c r="J6" s="67">
        <v>1</v>
      </c>
      <c r="K6" s="67">
        <v>1</v>
      </c>
      <c r="L6" s="67">
        <v>1</v>
      </c>
      <c r="M6" s="67">
        <v>1</v>
      </c>
      <c r="N6" s="67">
        <v>1</v>
      </c>
      <c r="O6" s="66"/>
      <c r="Q6" s="65"/>
      <c r="R6" s="67"/>
      <c r="S6" s="67">
        <v>1</v>
      </c>
      <c r="T6" s="67">
        <v>1</v>
      </c>
      <c r="U6" s="67">
        <v>1</v>
      </c>
      <c r="V6" s="67"/>
      <c r="W6" s="66"/>
      <c r="Y6" s="65"/>
      <c r="Z6" s="67">
        <v>1</v>
      </c>
      <c r="AA6" s="67"/>
      <c r="AB6" s="67"/>
      <c r="AC6" s="67"/>
      <c r="AD6" s="67">
        <v>1</v>
      </c>
      <c r="AE6" s="66"/>
      <c r="AG6" s="65"/>
      <c r="AH6" s="67">
        <v>1</v>
      </c>
      <c r="AI6" s="67"/>
      <c r="AJ6" s="67"/>
      <c r="AK6" s="67"/>
      <c r="AL6" s="67">
        <v>1</v>
      </c>
      <c r="AM6" s="66"/>
    </row>
    <row r="7" spans="1:39" x14ac:dyDescent="0.25">
      <c r="A7" s="65"/>
      <c r="B7" s="67">
        <v>1</v>
      </c>
      <c r="C7" s="67"/>
      <c r="D7" s="67">
        <v>1</v>
      </c>
      <c r="E7" s="67"/>
      <c r="F7" s="67">
        <v>1</v>
      </c>
      <c r="G7" s="66"/>
      <c r="I7" s="65"/>
      <c r="J7" s="67">
        <v>1</v>
      </c>
      <c r="K7" s="67">
        <v>1</v>
      </c>
      <c r="L7" s="67">
        <v>1</v>
      </c>
      <c r="M7" s="67">
        <v>1</v>
      </c>
      <c r="N7" s="67">
        <v>1</v>
      </c>
      <c r="O7" s="66"/>
      <c r="Q7" s="65"/>
      <c r="R7" s="67"/>
      <c r="S7" s="67">
        <v>1</v>
      </c>
      <c r="T7" s="67">
        <v>1</v>
      </c>
      <c r="U7" s="67">
        <v>1</v>
      </c>
      <c r="V7" s="67"/>
      <c r="W7" s="66"/>
      <c r="Y7" s="65"/>
      <c r="Z7" s="67">
        <v>1</v>
      </c>
      <c r="AA7" s="67"/>
      <c r="AB7" s="67"/>
      <c r="AC7" s="67"/>
      <c r="AD7" s="67">
        <v>1</v>
      </c>
      <c r="AE7" s="66"/>
      <c r="AG7" s="65"/>
      <c r="AH7" s="67"/>
      <c r="AI7" s="67">
        <v>1</v>
      </c>
      <c r="AJ7" s="67"/>
      <c r="AK7" s="67">
        <v>1</v>
      </c>
      <c r="AL7" s="67"/>
      <c r="AM7" s="66"/>
    </row>
    <row r="8" spans="1:39" x14ac:dyDescent="0.25">
      <c r="A8" s="65"/>
      <c r="B8" s="67"/>
      <c r="C8" s="67">
        <v>1</v>
      </c>
      <c r="D8" s="67"/>
      <c r="E8" s="67">
        <v>1</v>
      </c>
      <c r="F8" s="67"/>
      <c r="G8" s="65"/>
      <c r="I8" s="65"/>
      <c r="J8" s="67">
        <v>1</v>
      </c>
      <c r="K8" s="67">
        <v>1</v>
      </c>
      <c r="L8" s="67">
        <v>1</v>
      </c>
      <c r="M8" s="67">
        <v>1</v>
      </c>
      <c r="N8" s="67">
        <v>1</v>
      </c>
      <c r="O8" s="65"/>
      <c r="Q8" s="65"/>
      <c r="R8" s="67"/>
      <c r="S8" s="67"/>
      <c r="T8" s="67">
        <v>1</v>
      </c>
      <c r="U8" s="67"/>
      <c r="V8" s="67"/>
      <c r="W8" s="65"/>
      <c r="Y8" s="65"/>
      <c r="Z8" s="67">
        <v>1</v>
      </c>
      <c r="AA8" s="67"/>
      <c r="AB8" s="67"/>
      <c r="AC8" s="67"/>
      <c r="AD8" s="67">
        <v>1</v>
      </c>
      <c r="AE8" s="65"/>
      <c r="AG8" s="65"/>
      <c r="AH8" s="67"/>
      <c r="AI8" s="67">
        <v>1</v>
      </c>
      <c r="AJ8" s="67"/>
      <c r="AK8" s="67">
        <v>1</v>
      </c>
      <c r="AL8" s="67"/>
      <c r="AM8" s="65"/>
    </row>
    <row r="9" spans="1:39" x14ac:dyDescent="0.25">
      <c r="A9" s="65"/>
      <c r="B9" s="67">
        <v>1</v>
      </c>
      <c r="C9" s="67"/>
      <c r="D9" s="67">
        <v>1</v>
      </c>
      <c r="E9" s="67"/>
      <c r="F9" s="67">
        <v>1</v>
      </c>
      <c r="G9" s="65"/>
      <c r="I9" s="65"/>
      <c r="J9" s="67"/>
      <c r="K9" s="67">
        <v>1</v>
      </c>
      <c r="L9" s="67"/>
      <c r="M9" s="67">
        <v>1</v>
      </c>
      <c r="N9" s="67"/>
      <c r="O9" s="65"/>
      <c r="Q9" s="65"/>
      <c r="R9" s="67"/>
      <c r="S9" s="67"/>
      <c r="T9" s="67">
        <v>1</v>
      </c>
      <c r="U9" s="67"/>
      <c r="V9" s="67"/>
      <c r="W9" s="65"/>
      <c r="Y9" s="65"/>
      <c r="Z9" s="67">
        <v>1</v>
      </c>
      <c r="AA9" s="67">
        <v>1</v>
      </c>
      <c r="AB9" s="67">
        <v>1</v>
      </c>
      <c r="AC9" s="67">
        <v>1</v>
      </c>
      <c r="AD9" s="67">
        <v>1</v>
      </c>
      <c r="AE9" s="65"/>
      <c r="AG9" s="65"/>
      <c r="AH9" s="67"/>
      <c r="AI9" s="67"/>
      <c r="AJ9" s="67">
        <v>1</v>
      </c>
      <c r="AK9" s="67"/>
      <c r="AL9" s="67"/>
      <c r="AM9" s="65"/>
    </row>
    <row r="10" spans="1:39" x14ac:dyDescent="0.25">
      <c r="A10" s="65"/>
      <c r="B10" s="65"/>
      <c r="C10" s="65"/>
      <c r="D10" s="65"/>
      <c r="E10" s="65"/>
      <c r="F10" s="65"/>
      <c r="G10" s="65"/>
      <c r="I10" s="65"/>
      <c r="J10" s="65"/>
      <c r="K10" s="65"/>
      <c r="L10" s="65"/>
      <c r="M10" s="65"/>
      <c r="N10" s="65"/>
      <c r="O10" s="65"/>
      <c r="Q10" s="65"/>
      <c r="R10" s="65"/>
      <c r="S10" s="65"/>
      <c r="T10" s="65"/>
      <c r="U10" s="65"/>
      <c r="V10" s="65"/>
      <c r="W10" s="65"/>
      <c r="Y10" s="65"/>
      <c r="Z10" s="65"/>
      <c r="AA10" s="65"/>
      <c r="AB10" s="65"/>
      <c r="AC10" s="65"/>
      <c r="AD10" s="65"/>
      <c r="AE10" s="65"/>
      <c r="AG10" s="65"/>
      <c r="AH10" s="65"/>
      <c r="AI10" s="65"/>
      <c r="AJ10" s="65"/>
      <c r="AK10" s="65"/>
      <c r="AL10" s="65"/>
      <c r="AM10" s="65"/>
    </row>
    <row r="12" spans="1:39" x14ac:dyDescent="0.25">
      <c r="B12" s="64" t="str">
        <f>DEC2HEX(128*(B9&gt;0)+64*(B8&gt;0)+32*(B7&gt;0)+16*(B6&gt;0)+8*(B5&gt;0)+4*(B4&gt;0)+2*(B3&gt;0)+1*(B2&gt;0),2)</f>
        <v>AA</v>
      </c>
      <c r="C12" s="64" t="str">
        <f>DEC2HEX(128*(C9&gt;0)+64*(C8&gt;0)+32*(C7&gt;0)+16*(C6&gt;0)+8*(C5&gt;0)+4*(C4&gt;0)+2*(C3&gt;0)+1*(C2&gt;0),2)</f>
        <v>55</v>
      </c>
      <c r="D12" s="64" t="str">
        <f>DEC2HEX(128*(D9&gt;0)+64*(D8&gt;0)+32*(D7&gt;0)+16*(D6&gt;0)+8*(D5&gt;0)+4*(D4&gt;0)+2*(D3&gt;0)+1*(D2&gt;0),2)</f>
        <v>AA</v>
      </c>
      <c r="E12" s="64" t="str">
        <f>DEC2HEX(128*(E9&gt;0)+64*(E8&gt;0)+32*(E7&gt;0)+16*(E6&gt;0)+8*(E5&gt;0)+4*(E4&gt;0)+2*(E3&gt;0)+1*(E2&gt;0),2)</f>
        <v>55</v>
      </c>
      <c r="F12" s="64" t="str">
        <f>DEC2HEX(128*(F9&gt;0)+64*(F8&gt;0)+32*(F7&gt;0)+16*(F6&gt;0)+8*(F5&gt;0)+4*(F4&gt;0)+2*(F3&gt;0)+1*(F2&gt;0),2)</f>
        <v>AA</v>
      </c>
      <c r="J12" s="64" t="str">
        <f>DEC2HEX(128*(J9&gt;0)+64*(J8&gt;0)+32*(J7&gt;0)+16*(J6&gt;0)+8*(J5&gt;0)+4*(J4&gt;0)+2*(J3&gt;0)+1*(J2&gt;0),2)</f>
        <v>70</v>
      </c>
      <c r="K12" s="64" t="str">
        <f>DEC2HEX(128*(K9&gt;0)+64*(K8&gt;0)+32*(K7&gt;0)+16*(K6&gt;0)+8*(K5&gt;0)+4*(K4&gt;0)+2*(K3&gt;0)+1*(K2&gt;0),2)</f>
        <v>FE</v>
      </c>
      <c r="L12" s="64" t="str">
        <f>DEC2HEX(128*(L9&gt;0)+64*(L8&gt;0)+32*(L7&gt;0)+16*(L6&gt;0)+8*(L5&gt;0)+4*(L4&gt;0)+2*(L3&gt;0)+1*(L2&gt;0),2)</f>
        <v>7F</v>
      </c>
      <c r="M12" s="64" t="str">
        <f>DEC2HEX(128*(M9&gt;0)+64*(M8&gt;0)+32*(M7&gt;0)+16*(M6&gt;0)+8*(M5&gt;0)+4*(M4&gt;0)+2*(M3&gt;0)+1*(M2&gt;0),2)</f>
        <v>FE</v>
      </c>
      <c r="N12" s="64" t="str">
        <f>DEC2HEX(128*(N9&gt;0)+64*(N8&gt;0)+32*(N7&gt;0)+16*(N6&gt;0)+8*(N5&gt;0)+4*(N4&gt;0)+2*(N3&gt;0)+1*(N2&gt;0),2)</f>
        <v>70</v>
      </c>
      <c r="R12" s="64" t="str">
        <f>DEC2HEX(128*(R9&gt;0)+64*(R8&gt;0)+32*(R7&gt;0)+16*(R6&gt;0)+8*(R5&gt;0)+4*(R4&gt;0)+2*(R3&gt;0)+1*(R2&gt;0),2)</f>
        <v>00</v>
      </c>
      <c r="S12" s="64" t="str">
        <f>DEC2HEX(128*(S9&gt;0)+64*(S8&gt;0)+32*(S7&gt;0)+16*(S6&gt;0)+8*(S5&gt;0)+4*(S4&gt;0)+2*(S3&gt;0)+1*(S2&gt;0),2)</f>
        <v>3C</v>
      </c>
      <c r="T12" s="64" t="str">
        <f>DEC2HEX(128*(T9&gt;0)+64*(T8&gt;0)+32*(T7&gt;0)+16*(T6&gt;0)+8*(T5&gt;0)+4*(T4&gt;0)+2*(T3&gt;0)+1*(T2&gt;0),2)</f>
        <v>FF</v>
      </c>
      <c r="U12" s="64" t="str">
        <f>DEC2HEX(128*(U9&gt;0)+64*(U8&gt;0)+32*(U7&gt;0)+16*(U6&gt;0)+8*(U5&gt;0)+4*(U4&gt;0)+2*(U3&gt;0)+1*(U2&gt;0),2)</f>
        <v>3C</v>
      </c>
      <c r="V12" s="64" t="str">
        <f>DEC2HEX(128*(V9&gt;0)+64*(V8&gt;0)+32*(V7&gt;0)+16*(V6&gt;0)+8*(V5&gt;0)+4*(V4&gt;0)+2*(V3&gt;0)+1*(V2&gt;0),2)</f>
        <v>00</v>
      </c>
      <c r="Z12" s="64" t="str">
        <f>DEC2HEX(128*(Z9&gt;0)+64*(Z8&gt;0)+32*(Z7&gt;0)+16*(Z6&gt;0)+8*(Z5&gt;0)+4*(Z4&gt;0)+2*(Z3&gt;0)+1*(Z2&gt;0),2)</f>
        <v>F4</v>
      </c>
      <c r="AA12" s="64" t="str">
        <f>DEC2HEX(128*(AA9&gt;0)+64*(AA8&gt;0)+32*(AA7&gt;0)+16*(AA6&gt;0)+8*(AA5&gt;0)+4*(AA4&gt;0)+2*(AA3&gt;0)+1*(AA2&gt;0),2)</f>
        <v>8A</v>
      </c>
      <c r="AB12" s="64" t="str">
        <f>DEC2HEX(128*(AB9&gt;0)+64*(AB8&gt;0)+32*(AB7&gt;0)+16*(AB6&gt;0)+8*(AB5&gt;0)+4*(AB4&gt;0)+2*(AB3&gt;0)+1*(AB2&gt;0),2)</f>
        <v>89</v>
      </c>
      <c r="AC12" s="64" t="str">
        <f>DEC2HEX(128*(AC9&gt;0)+64*(AC8&gt;0)+32*(AC7&gt;0)+16*(AC6&gt;0)+8*(AC5&gt;0)+4*(AC4&gt;0)+2*(AC3&gt;0)+1*(AC2&gt;0),2)</f>
        <v>8A</v>
      </c>
      <c r="AD12" s="64" t="str">
        <f>DEC2HEX(128*(AD9&gt;0)+64*(AD8&gt;0)+32*(AD7&gt;0)+16*(AD6&gt;0)+8*(AD5&gt;0)+4*(AD4&gt;0)+2*(AD3&gt;0)+1*(AD2&gt;0),2)</f>
        <v>F4</v>
      </c>
      <c r="AH12" s="64" t="str">
        <f>DEC2HEX(128*(AH9&gt;0)+64*(AH8&gt;0)+32*(AH7&gt;0)+16*(AH6&gt;0)+8*(AH5&gt;0)+4*(AH4&gt;0)+2*(AH3&gt;0)+1*(AH2&gt;0),2)</f>
        <v>18</v>
      </c>
      <c r="AI12" s="64" t="str">
        <f>DEC2HEX(128*(AI9&gt;0)+64*(AI8&gt;0)+32*(AI7&gt;0)+16*(AI6&gt;0)+8*(AI5&gt;0)+4*(AI4&gt;0)+2*(AI3&gt;0)+1*(AI2&gt;0),2)</f>
        <v>66</v>
      </c>
      <c r="AJ12" s="64" t="str">
        <f>DEC2HEX(128*(AJ9&gt;0)+64*(AJ8&gt;0)+32*(AJ7&gt;0)+16*(AJ6&gt;0)+8*(AJ5&gt;0)+4*(AJ4&gt;0)+2*(AJ3&gt;0)+1*(AJ2&gt;0),2)</f>
        <v>81</v>
      </c>
      <c r="AK12" s="64" t="str">
        <f>DEC2HEX(128*(AK9&gt;0)+64*(AK8&gt;0)+32*(AK7&gt;0)+16*(AK6&gt;0)+8*(AK5&gt;0)+4*(AK4&gt;0)+2*(AK3&gt;0)+1*(AK2&gt;0),2)</f>
        <v>66</v>
      </c>
      <c r="AL12" s="64" t="str">
        <f>DEC2HEX(128*(AL9&gt;0)+64*(AL8&gt;0)+32*(AL7&gt;0)+16*(AL6&gt;0)+8*(AL5&gt;0)+4*(AL4&gt;0)+2*(AL3&gt;0)+1*(AL2&gt;0),2)</f>
        <v>18</v>
      </c>
    </row>
    <row r="14" spans="1:39" x14ac:dyDescent="0.25">
      <c r="A14" s="65"/>
      <c r="B14" s="65"/>
      <c r="C14" s="66"/>
      <c r="D14" s="66"/>
      <c r="E14" s="66"/>
      <c r="F14" s="66"/>
      <c r="G14" s="66"/>
      <c r="I14" s="65"/>
      <c r="J14" s="65"/>
      <c r="K14" s="66"/>
      <c r="L14" s="66"/>
      <c r="M14" s="66"/>
      <c r="N14" s="66"/>
      <c r="O14" s="66"/>
      <c r="Q14" s="65"/>
      <c r="R14" s="65"/>
      <c r="S14" s="66"/>
      <c r="T14" s="66"/>
      <c r="U14" s="66"/>
      <c r="V14" s="66"/>
      <c r="W14" s="66"/>
      <c r="Y14" s="65"/>
      <c r="Z14" s="65"/>
      <c r="AA14" s="66"/>
      <c r="AB14" s="66"/>
      <c r="AC14" s="66"/>
      <c r="AD14" s="66"/>
      <c r="AE14" s="66"/>
      <c r="AG14" s="65"/>
      <c r="AH14" s="65"/>
      <c r="AI14" s="66"/>
      <c r="AJ14" s="66"/>
      <c r="AK14" s="66"/>
      <c r="AL14" s="66"/>
      <c r="AM14" s="66"/>
    </row>
    <row r="15" spans="1:39" x14ac:dyDescent="0.25">
      <c r="A15" s="65"/>
      <c r="B15" s="67"/>
      <c r="C15" s="67"/>
      <c r="D15" s="67"/>
      <c r="E15" s="67"/>
      <c r="F15" s="67"/>
      <c r="G15" s="66"/>
      <c r="I15" s="65"/>
      <c r="J15" s="67"/>
      <c r="K15" s="67"/>
      <c r="L15" s="67"/>
      <c r="M15" s="67"/>
      <c r="N15" s="67"/>
      <c r="O15" s="66"/>
      <c r="Q15" s="65"/>
      <c r="R15" s="67"/>
      <c r="S15" s="67">
        <v>1</v>
      </c>
      <c r="T15" s="67"/>
      <c r="U15" s="67"/>
      <c r="V15" s="67">
        <v>1</v>
      </c>
      <c r="W15" s="66"/>
      <c r="Y15" s="65"/>
      <c r="Z15" s="67"/>
      <c r="AA15" s="67"/>
      <c r="AB15" s="67">
        <v>1</v>
      </c>
      <c r="AC15" s="67"/>
      <c r="AD15" s="67"/>
      <c r="AE15" s="66"/>
      <c r="AG15" s="65"/>
      <c r="AH15" s="67"/>
      <c r="AI15" s="67"/>
      <c r="AJ15" s="67"/>
      <c r="AK15" s="67"/>
      <c r="AL15" s="67"/>
      <c r="AM15" s="66"/>
    </row>
    <row r="16" spans="1:39" x14ac:dyDescent="0.25">
      <c r="A16" s="65"/>
      <c r="B16" s="67"/>
      <c r="C16" s="67"/>
      <c r="D16" s="67">
        <v>1</v>
      </c>
      <c r="E16" s="67"/>
      <c r="F16" s="67"/>
      <c r="G16" s="66"/>
      <c r="I16" s="65"/>
      <c r="J16" s="67"/>
      <c r="K16" s="67"/>
      <c r="L16" s="67">
        <v>1</v>
      </c>
      <c r="M16" s="67"/>
      <c r="N16" s="67"/>
      <c r="O16" s="66"/>
      <c r="Q16" s="65"/>
      <c r="R16" s="67">
        <v>1</v>
      </c>
      <c r="S16" s="67"/>
      <c r="T16" s="67"/>
      <c r="U16" s="67">
        <v>1</v>
      </c>
      <c r="V16" s="67"/>
      <c r="W16" s="66"/>
      <c r="Y16" s="65"/>
      <c r="Z16" s="67"/>
      <c r="AA16" s="67"/>
      <c r="AB16" s="67">
        <v>1</v>
      </c>
      <c r="AC16" s="67"/>
      <c r="AD16" s="67"/>
      <c r="AE16" s="66"/>
      <c r="AG16" s="65"/>
      <c r="AH16" s="67"/>
      <c r="AI16" s="67">
        <v>1</v>
      </c>
      <c r="AJ16" s="67">
        <v>1</v>
      </c>
      <c r="AK16" s="67">
        <v>1</v>
      </c>
      <c r="AL16" s="67"/>
      <c r="AM16" s="66"/>
    </row>
    <row r="17" spans="1:39" x14ac:dyDescent="0.25">
      <c r="A17" s="65"/>
      <c r="B17" s="67">
        <v>1</v>
      </c>
      <c r="C17" s="67">
        <v>1</v>
      </c>
      <c r="D17" s="67">
        <v>1</v>
      </c>
      <c r="E17" s="67">
        <v>1</v>
      </c>
      <c r="F17" s="67">
        <v>1</v>
      </c>
      <c r="G17" s="66"/>
      <c r="I17" s="65"/>
      <c r="J17" s="67"/>
      <c r="K17" s="67">
        <v>1</v>
      </c>
      <c r="L17" s="67">
        <v>1</v>
      </c>
      <c r="M17" s="67">
        <v>1</v>
      </c>
      <c r="N17" s="67"/>
      <c r="O17" s="66"/>
      <c r="Q17" s="65"/>
      <c r="R17" s="67"/>
      <c r="S17" s="67"/>
      <c r="T17" s="67">
        <v>1</v>
      </c>
      <c r="U17" s="67"/>
      <c r="V17" s="67"/>
      <c r="W17" s="66"/>
      <c r="Y17" s="65"/>
      <c r="Z17" s="67">
        <v>1</v>
      </c>
      <c r="AA17" s="67">
        <v>1</v>
      </c>
      <c r="AB17" s="67">
        <v>1</v>
      </c>
      <c r="AC17" s="67">
        <v>1</v>
      </c>
      <c r="AD17" s="67">
        <v>1</v>
      </c>
      <c r="AE17" s="66"/>
      <c r="AG17" s="65"/>
      <c r="AH17" s="67">
        <v>1</v>
      </c>
      <c r="AI17" s="67">
        <v>1</v>
      </c>
      <c r="AJ17" s="67"/>
      <c r="AK17" s="67">
        <v>1</v>
      </c>
      <c r="AL17" s="67">
        <v>1</v>
      </c>
      <c r="AM17" s="66"/>
    </row>
    <row r="18" spans="1:39" x14ac:dyDescent="0.25">
      <c r="A18" s="65"/>
      <c r="B18" s="67"/>
      <c r="C18" s="67">
        <v>1</v>
      </c>
      <c r="D18" s="67">
        <v>1</v>
      </c>
      <c r="E18" s="67">
        <v>1</v>
      </c>
      <c r="F18" s="67"/>
      <c r="G18" s="66"/>
      <c r="I18" s="65"/>
      <c r="J18" s="67">
        <v>1</v>
      </c>
      <c r="K18" s="67">
        <v>1</v>
      </c>
      <c r="L18" s="67">
        <v>1</v>
      </c>
      <c r="M18" s="67">
        <v>1</v>
      </c>
      <c r="N18" s="67">
        <v>1</v>
      </c>
      <c r="O18" s="66"/>
      <c r="Q18" s="65"/>
      <c r="R18" s="67"/>
      <c r="S18" s="67">
        <v>1</v>
      </c>
      <c r="T18" s="67"/>
      <c r="U18" s="67"/>
      <c r="V18" s="67">
        <v>1</v>
      </c>
      <c r="W18" s="66"/>
      <c r="Y18" s="65"/>
      <c r="Z18" s="67"/>
      <c r="AA18" s="67"/>
      <c r="AB18" s="67">
        <v>1</v>
      </c>
      <c r="AC18" s="67"/>
      <c r="AD18" s="67"/>
      <c r="AE18" s="66"/>
      <c r="AG18" s="65"/>
      <c r="AH18" s="67">
        <v>1</v>
      </c>
      <c r="AI18" s="67"/>
      <c r="AJ18" s="67"/>
      <c r="AK18" s="67"/>
      <c r="AL18" s="67">
        <v>1</v>
      </c>
      <c r="AM18" s="66"/>
    </row>
    <row r="19" spans="1:39" x14ac:dyDescent="0.25">
      <c r="A19" s="65"/>
      <c r="B19" s="67"/>
      <c r="C19" s="67"/>
      <c r="D19" s="67">
        <v>1</v>
      </c>
      <c r="E19" s="67"/>
      <c r="F19" s="67"/>
      <c r="G19" s="66"/>
      <c r="I19" s="65"/>
      <c r="J19" s="67"/>
      <c r="K19" s="67"/>
      <c r="L19" s="67">
        <v>1</v>
      </c>
      <c r="M19" s="67"/>
      <c r="N19" s="67"/>
      <c r="O19" s="66"/>
      <c r="Q19" s="65"/>
      <c r="R19" s="67">
        <v>1</v>
      </c>
      <c r="S19" s="67"/>
      <c r="T19" s="67"/>
      <c r="U19" s="67">
        <v>1</v>
      </c>
      <c r="V19" s="67"/>
      <c r="W19" s="66"/>
      <c r="Y19" s="65"/>
      <c r="Z19" s="67"/>
      <c r="AA19" s="67"/>
      <c r="AB19" s="67">
        <v>1</v>
      </c>
      <c r="AC19" s="67"/>
      <c r="AD19" s="67"/>
      <c r="AE19" s="66"/>
      <c r="AG19" s="65"/>
      <c r="AH19" s="67">
        <v>1</v>
      </c>
      <c r="AI19" s="67"/>
      <c r="AJ19" s="67"/>
      <c r="AK19" s="67"/>
      <c r="AL19" s="67">
        <v>1</v>
      </c>
      <c r="AM19" s="66"/>
    </row>
    <row r="20" spans="1:39" x14ac:dyDescent="0.25">
      <c r="A20" s="65"/>
      <c r="B20" s="67"/>
      <c r="C20" s="67"/>
      <c r="D20" s="67">
        <v>1</v>
      </c>
      <c r="E20" s="67"/>
      <c r="F20" s="67"/>
      <c r="G20" s="66"/>
      <c r="I20" s="65"/>
      <c r="J20" s="67"/>
      <c r="K20" s="67"/>
      <c r="L20" s="67">
        <v>1</v>
      </c>
      <c r="M20" s="67"/>
      <c r="N20" s="67"/>
      <c r="O20" s="66"/>
      <c r="Q20" s="65"/>
      <c r="R20" s="67"/>
      <c r="S20" s="67"/>
      <c r="T20" s="67">
        <v>1</v>
      </c>
      <c r="U20" s="67"/>
      <c r="V20" s="67"/>
      <c r="W20" s="66"/>
      <c r="Y20" s="65"/>
      <c r="Z20" s="67"/>
      <c r="AA20" s="67"/>
      <c r="AB20" s="67">
        <v>1</v>
      </c>
      <c r="AC20" s="67"/>
      <c r="AD20" s="67"/>
      <c r="AE20" s="66"/>
      <c r="AG20" s="65"/>
      <c r="AH20" s="67">
        <v>1</v>
      </c>
      <c r="AI20" s="67">
        <v>1</v>
      </c>
      <c r="AJ20" s="67"/>
      <c r="AK20" s="67">
        <v>1</v>
      </c>
      <c r="AL20" s="67">
        <v>1</v>
      </c>
      <c r="AM20" s="66"/>
    </row>
    <row r="21" spans="1:39" x14ac:dyDescent="0.25">
      <c r="A21" s="65"/>
      <c r="B21" s="67"/>
      <c r="C21" s="67">
        <v>1</v>
      </c>
      <c r="D21" s="67">
        <v>1</v>
      </c>
      <c r="E21" s="67">
        <v>1</v>
      </c>
      <c r="F21" s="67"/>
      <c r="G21" s="65"/>
      <c r="I21" s="65"/>
      <c r="J21" s="67"/>
      <c r="K21" s="67">
        <v>1</v>
      </c>
      <c r="L21" s="67"/>
      <c r="M21" s="67">
        <v>1</v>
      </c>
      <c r="N21" s="67"/>
      <c r="O21" s="65"/>
      <c r="Q21" s="65"/>
      <c r="R21" s="67"/>
      <c r="S21" s="67">
        <v>1</v>
      </c>
      <c r="T21" s="67"/>
      <c r="U21" s="67"/>
      <c r="V21" s="67">
        <v>1</v>
      </c>
      <c r="W21" s="65"/>
      <c r="Y21" s="65"/>
      <c r="Z21" s="67"/>
      <c r="AA21" s="67"/>
      <c r="AB21" s="67">
        <v>1</v>
      </c>
      <c r="AC21" s="67"/>
      <c r="AD21" s="67"/>
      <c r="AE21" s="65"/>
      <c r="AG21" s="65"/>
      <c r="AH21" s="67"/>
      <c r="AI21" s="67">
        <v>1</v>
      </c>
      <c r="AJ21" s="67">
        <v>1</v>
      </c>
      <c r="AK21" s="67">
        <v>1</v>
      </c>
      <c r="AL21" s="67"/>
      <c r="AM21" s="65"/>
    </row>
    <row r="22" spans="1:39" x14ac:dyDescent="0.25">
      <c r="A22" s="65"/>
      <c r="B22" s="67"/>
      <c r="C22" s="67"/>
      <c r="D22" s="67"/>
      <c r="E22" s="67"/>
      <c r="F22" s="67"/>
      <c r="G22" s="65"/>
      <c r="I22" s="65"/>
      <c r="J22" s="67"/>
      <c r="K22" s="67"/>
      <c r="L22" s="67"/>
      <c r="M22" s="67"/>
      <c r="N22" s="67"/>
      <c r="O22" s="65"/>
      <c r="Q22" s="65"/>
      <c r="R22" s="67">
        <v>1</v>
      </c>
      <c r="S22" s="67"/>
      <c r="T22" s="67"/>
      <c r="U22" s="67">
        <v>1</v>
      </c>
      <c r="V22" s="67"/>
      <c r="W22" s="65"/>
      <c r="Y22" s="65"/>
      <c r="Z22" s="67"/>
      <c r="AA22" s="67"/>
      <c r="AB22" s="67">
        <v>1</v>
      </c>
      <c r="AC22" s="67"/>
      <c r="AD22" s="67"/>
      <c r="AE22" s="65"/>
      <c r="AG22" s="65"/>
      <c r="AH22" s="67"/>
      <c r="AI22" s="67"/>
      <c r="AJ22" s="67"/>
      <c r="AK22" s="67"/>
      <c r="AL22" s="67"/>
      <c r="AM22" s="65"/>
    </row>
    <row r="23" spans="1:39" x14ac:dyDescent="0.25">
      <c r="A23" s="65"/>
      <c r="B23" s="65"/>
      <c r="C23" s="65"/>
      <c r="D23" s="65"/>
      <c r="E23" s="65"/>
      <c r="F23" s="65"/>
      <c r="G23" s="65"/>
      <c r="I23" s="65"/>
      <c r="J23" s="65"/>
      <c r="K23" s="65"/>
      <c r="L23" s="65"/>
      <c r="M23" s="65"/>
      <c r="N23" s="65"/>
      <c r="O23" s="65"/>
      <c r="Q23" s="65"/>
      <c r="R23" s="65"/>
      <c r="S23" s="65"/>
      <c r="T23" s="65"/>
      <c r="U23" s="65"/>
      <c r="V23" s="65"/>
      <c r="W23" s="65"/>
      <c r="Y23" s="65"/>
      <c r="Z23" s="65"/>
      <c r="AA23" s="65"/>
      <c r="AB23" s="65"/>
      <c r="AC23" s="65"/>
      <c r="AD23" s="65"/>
      <c r="AE23" s="65"/>
      <c r="AG23" s="65"/>
      <c r="AH23" s="65"/>
      <c r="AI23" s="65"/>
      <c r="AJ23" s="65"/>
      <c r="AK23" s="65"/>
      <c r="AL23" s="65"/>
      <c r="AM23" s="65"/>
    </row>
    <row r="25" spans="1:39" x14ac:dyDescent="0.25">
      <c r="B25" s="64" t="str">
        <f>DEC2HEX(128*(B22&gt;0)+64*(B21&gt;0)+32*(B20&gt;0)+16*(B19&gt;0)+8*(B18&gt;0)+4*(B17&gt;0)+2*(B16&gt;0)+1*(B15&gt;0),2)</f>
        <v>04</v>
      </c>
      <c r="C25" s="64" t="str">
        <f>DEC2HEX(128*(C22&gt;0)+64*(C21&gt;0)+32*(C20&gt;0)+16*(C19&gt;0)+8*(C18&gt;0)+4*(C17&gt;0)+2*(C16&gt;0)+1*(C15&gt;0),2)</f>
        <v>4C</v>
      </c>
      <c r="D25" s="64" t="str">
        <f>DEC2HEX(128*(D22&gt;0)+64*(D21&gt;0)+32*(D20&gt;0)+16*(D19&gt;0)+8*(D18&gt;0)+4*(D17&gt;0)+2*(D16&gt;0)+1*(D15&gt;0),2)</f>
        <v>7E</v>
      </c>
      <c r="E25" s="64" t="str">
        <f>DEC2HEX(128*(E22&gt;0)+64*(E21&gt;0)+32*(E20&gt;0)+16*(E19&gt;0)+8*(E18&gt;0)+4*(E17&gt;0)+2*(E16&gt;0)+1*(E15&gt;0),2)</f>
        <v>4C</v>
      </c>
      <c r="F25" s="64" t="str">
        <f>DEC2HEX(128*(F22&gt;0)+64*(F21&gt;0)+32*(F20&gt;0)+16*(F19&gt;0)+8*(F18&gt;0)+4*(F17&gt;0)+2*(F16&gt;0)+1*(F15&gt;0),2)</f>
        <v>04</v>
      </c>
      <c r="J25" s="64" t="str">
        <f>DEC2HEX(128*(J22&gt;0)+64*(J21&gt;0)+32*(J20&gt;0)+16*(J19&gt;0)+8*(J18&gt;0)+4*(J17&gt;0)+2*(J16&gt;0)+1*(J15&gt;0),2)</f>
        <v>08</v>
      </c>
      <c r="K25" s="64" t="str">
        <f>DEC2HEX(128*(K22&gt;0)+64*(K21&gt;0)+32*(K20&gt;0)+16*(K19&gt;0)+8*(K18&gt;0)+4*(K17&gt;0)+2*(K16&gt;0)+1*(K15&gt;0),2)</f>
        <v>4C</v>
      </c>
      <c r="L25" s="64" t="str">
        <f>DEC2HEX(128*(L22&gt;0)+64*(L21&gt;0)+32*(L20&gt;0)+16*(L19&gt;0)+8*(L18&gt;0)+4*(L17&gt;0)+2*(L16&gt;0)+1*(L15&gt;0),2)</f>
        <v>3E</v>
      </c>
      <c r="M25" s="64" t="str">
        <f>DEC2HEX(128*(M22&gt;0)+64*(M21&gt;0)+32*(M20&gt;0)+16*(M19&gt;0)+8*(M18&gt;0)+4*(M17&gt;0)+2*(M16&gt;0)+1*(M15&gt;0),2)</f>
        <v>4C</v>
      </c>
      <c r="N25" s="64" t="str">
        <f>DEC2HEX(128*(N22&gt;0)+64*(N21&gt;0)+32*(N20&gt;0)+16*(N19&gt;0)+8*(N18&gt;0)+4*(N17&gt;0)+2*(N16&gt;0)+1*(N15&gt;0),2)</f>
        <v>08</v>
      </c>
      <c r="R25" s="64" t="str">
        <f>DEC2HEX(128*(R22&gt;0)+64*(R21&gt;0)+32*(R20&gt;0)+16*(R19&gt;0)+8*(R18&gt;0)+4*(R17&gt;0)+2*(R16&gt;0)+1*(R15&gt;0),2)</f>
        <v>92</v>
      </c>
      <c r="S25" s="64" t="str">
        <f>DEC2HEX(128*(S22&gt;0)+64*(S21&gt;0)+32*(S20&gt;0)+16*(S19&gt;0)+8*(S18&gt;0)+4*(S17&gt;0)+2*(S16&gt;0)+1*(S15&gt;0),2)</f>
        <v>49</v>
      </c>
      <c r="T25" s="64" t="str">
        <f>DEC2HEX(128*(T22&gt;0)+64*(T21&gt;0)+32*(T20&gt;0)+16*(T19&gt;0)+8*(T18&gt;0)+4*(T17&gt;0)+2*(T16&gt;0)+1*(T15&gt;0),2)</f>
        <v>24</v>
      </c>
      <c r="U25" s="64" t="str">
        <f>DEC2HEX(128*(U22&gt;0)+64*(U21&gt;0)+32*(U20&gt;0)+16*(U19&gt;0)+8*(U18&gt;0)+4*(U17&gt;0)+2*(U16&gt;0)+1*(U15&gt;0),2)</f>
        <v>92</v>
      </c>
      <c r="V25" s="64" t="str">
        <f>DEC2HEX(128*(V22&gt;0)+64*(V21&gt;0)+32*(V20&gt;0)+16*(V19&gt;0)+8*(V18&gt;0)+4*(V17&gt;0)+2*(V16&gt;0)+1*(V15&gt;0),2)</f>
        <v>49</v>
      </c>
      <c r="Z25" s="64" t="str">
        <f>DEC2HEX(128*(Z22&gt;0)+64*(Z21&gt;0)+32*(Z20&gt;0)+16*(Z19&gt;0)+8*(Z18&gt;0)+4*(Z17&gt;0)+2*(Z16&gt;0)+1*(Z15&gt;0),2)</f>
        <v>04</v>
      </c>
      <c r="AA25" s="64" t="str">
        <f>DEC2HEX(128*(AA22&gt;0)+64*(AA21&gt;0)+32*(AA20&gt;0)+16*(AA19&gt;0)+8*(AA18&gt;0)+4*(AA17&gt;0)+2*(AA16&gt;0)+1*(AA15&gt;0),2)</f>
        <v>04</v>
      </c>
      <c r="AB25" s="64" t="str">
        <f>DEC2HEX(128*(AB22&gt;0)+64*(AB21&gt;0)+32*(AB20&gt;0)+16*(AB19&gt;0)+8*(AB18&gt;0)+4*(AB17&gt;0)+2*(AB16&gt;0)+1*(AB15&gt;0),2)</f>
        <v>FF</v>
      </c>
      <c r="AC25" s="64" t="str">
        <f>DEC2HEX(128*(AC22&gt;0)+64*(AC21&gt;0)+32*(AC20&gt;0)+16*(AC19&gt;0)+8*(AC18&gt;0)+4*(AC17&gt;0)+2*(AC16&gt;0)+1*(AC15&gt;0),2)</f>
        <v>04</v>
      </c>
      <c r="AD25" s="64" t="str">
        <f>DEC2HEX(128*(AD22&gt;0)+64*(AD21&gt;0)+32*(AD20&gt;0)+16*(AD19&gt;0)+8*(AD18&gt;0)+4*(AD17&gt;0)+2*(AD16&gt;0)+1*(AD15&gt;0),2)</f>
        <v>04</v>
      </c>
      <c r="AH25" s="64" t="str">
        <f>DEC2HEX(128*(AH22&gt;0)+64*(AH21&gt;0)+32*(AH20&gt;0)+16*(AH19&gt;0)+8*(AH18&gt;0)+4*(AH17&gt;0)+2*(AH16&gt;0)+1*(AH15&gt;0),2)</f>
        <v>3C</v>
      </c>
      <c r="AI25" s="64" t="str">
        <f>DEC2HEX(128*(AI22&gt;0)+64*(AI21&gt;0)+32*(AI20&gt;0)+16*(AI19&gt;0)+8*(AI18&gt;0)+4*(AI17&gt;0)+2*(AI16&gt;0)+1*(AI15&gt;0),2)</f>
        <v>66</v>
      </c>
      <c r="AJ25" s="64" t="str">
        <f>DEC2HEX(128*(AJ22&gt;0)+64*(AJ21&gt;0)+32*(AJ20&gt;0)+16*(AJ19&gt;0)+8*(AJ18&gt;0)+4*(AJ17&gt;0)+2*(AJ16&gt;0)+1*(AJ15&gt;0),2)</f>
        <v>42</v>
      </c>
      <c r="AK25" s="64" t="str">
        <f>DEC2HEX(128*(AK22&gt;0)+64*(AK21&gt;0)+32*(AK20&gt;0)+16*(AK19&gt;0)+8*(AK18&gt;0)+4*(AK17&gt;0)+2*(AK16&gt;0)+1*(AK15&gt;0),2)</f>
        <v>66</v>
      </c>
      <c r="AL25" s="64" t="str">
        <f>DEC2HEX(128*(AL22&gt;0)+64*(AL21&gt;0)+32*(AL20&gt;0)+16*(AL19&gt;0)+8*(AL18&gt;0)+4*(AL17&gt;0)+2*(AL16&gt;0)+1*(AL15&gt;0),2)</f>
        <v>3C</v>
      </c>
    </row>
  </sheetData>
  <conditionalFormatting sqref="B8:F9 B2:G7 C1:G1">
    <cfRule type="notContainsBlanks" dxfId="15" priority="16" stopIfTrue="1">
      <formula>LEN(TRIM(B1))&gt;0</formula>
    </cfRule>
  </conditionalFormatting>
  <conditionalFormatting sqref="B21:F22 B15:G20 C14:G14">
    <cfRule type="notContainsBlanks" dxfId="14" priority="15" stopIfTrue="1">
      <formula>LEN(TRIM(B14))&gt;0</formula>
    </cfRule>
  </conditionalFormatting>
  <conditionalFormatting sqref="J8:N9 K1:O1 J2:O7">
    <cfRule type="notContainsBlanks" dxfId="13" priority="14" stopIfTrue="1">
      <formula>LEN(TRIM(J1))&gt;0</formula>
    </cfRule>
  </conditionalFormatting>
  <conditionalFormatting sqref="J21:N22 J15:O20 K14:O14 K20:M21">
    <cfRule type="notContainsBlanks" dxfId="12" priority="13" stopIfTrue="1">
      <formula>LEN(TRIM(J14))&gt;0</formula>
    </cfRule>
  </conditionalFormatting>
  <conditionalFormatting sqref="R8:V9 S1:W1 R2:W7">
    <cfRule type="notContainsBlanks" dxfId="11" priority="12" stopIfTrue="1">
      <formula>LEN(TRIM(R1))&gt;0</formula>
    </cfRule>
  </conditionalFormatting>
  <conditionalFormatting sqref="S14:W14 R15:W15 W19:W20 U22:V22 U19:U21 R16:S22 U16:W18">
    <cfRule type="notContainsBlanks" dxfId="10" priority="11" stopIfTrue="1">
      <formula>LEN(TRIM(R14))&gt;0</formula>
    </cfRule>
  </conditionalFormatting>
  <conditionalFormatting sqref="V19:V21">
    <cfRule type="notContainsBlanks" dxfId="9" priority="10" stopIfTrue="1">
      <formula>LEN(TRIM(V19))&gt;0</formula>
    </cfRule>
  </conditionalFormatting>
  <conditionalFormatting sqref="T16:T22">
    <cfRule type="notContainsBlanks" dxfId="8" priority="9" stopIfTrue="1">
      <formula>LEN(TRIM(T16))&gt;0</formula>
    </cfRule>
  </conditionalFormatting>
  <conditionalFormatting sqref="AA1:AE1 Z2:AE5 AE6:AE7 Z6:AD9">
    <cfRule type="notContainsBlanks" dxfId="7" priority="8" stopIfTrue="1">
      <formula>LEN(TRIM(Z1))&gt;0</formula>
    </cfRule>
  </conditionalFormatting>
  <conditionalFormatting sqref="AA14:AE14 Z15:AE15 AE19:AE20 AC22:AD22 AC19:AC21 Z16:AA22 AC16:AE18">
    <cfRule type="notContainsBlanks" dxfId="6" priority="7" stopIfTrue="1">
      <formula>LEN(TRIM(Z14))&gt;0</formula>
    </cfRule>
  </conditionalFormatting>
  <conditionalFormatting sqref="AD19:AD21">
    <cfRule type="notContainsBlanks" dxfId="5" priority="6" stopIfTrue="1">
      <formula>LEN(TRIM(AD19))&gt;0</formula>
    </cfRule>
  </conditionalFormatting>
  <conditionalFormatting sqref="AB16:AB22">
    <cfRule type="notContainsBlanks" dxfId="4" priority="5" stopIfTrue="1">
      <formula>LEN(TRIM(AB16))&gt;0</formula>
    </cfRule>
  </conditionalFormatting>
  <conditionalFormatting sqref="AI1:AM1 AH2:AM5 AM6:AM7 AH6:AL9">
    <cfRule type="notContainsBlanks" dxfId="3" priority="4" stopIfTrue="1">
      <formula>LEN(TRIM(AH1))&gt;0</formula>
    </cfRule>
  </conditionalFormatting>
  <conditionalFormatting sqref="AI14:AM14 AH15:AM15 AM19:AM20 AK22:AL22 AK19:AK21 AH16:AI22 AK16:AM18">
    <cfRule type="notContainsBlanks" dxfId="2" priority="3" stopIfTrue="1">
      <formula>LEN(TRIM(AH14))&gt;0</formula>
    </cfRule>
  </conditionalFormatting>
  <conditionalFormatting sqref="AL19:AL21">
    <cfRule type="notContainsBlanks" dxfId="1" priority="2" stopIfTrue="1">
      <formula>LEN(TRIM(AL19))&gt;0</formula>
    </cfRule>
  </conditionalFormatting>
  <conditionalFormatting sqref="AJ16:AJ22">
    <cfRule type="notContainsBlanks" dxfId="0" priority="1" stopIfTrue="1">
      <formula>LEN(TRIM(AJ16))&gt;0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workbookViewId="0">
      <selection activeCell="M9" sqref="M9"/>
    </sheetView>
  </sheetViews>
  <sheetFormatPr defaultRowHeight="15" x14ac:dyDescent="0.25"/>
  <cols>
    <col min="13" max="13" width="26.42578125" bestFit="1" customWidth="1"/>
    <col min="14" max="14" width="15.7109375" bestFit="1" customWidth="1"/>
  </cols>
  <sheetData>
    <row r="1" spans="1:14" x14ac:dyDescent="0.25">
      <c r="A1" s="69" t="s">
        <v>191</v>
      </c>
      <c r="L1" s="69" t="s">
        <v>209</v>
      </c>
    </row>
    <row r="2" spans="1:14" x14ac:dyDescent="0.25">
      <c r="A2" t="s">
        <v>196</v>
      </c>
      <c r="L2" s="70" t="s">
        <v>210</v>
      </c>
      <c r="M2" s="70" t="s">
        <v>211</v>
      </c>
      <c r="N2" s="70" t="s">
        <v>212</v>
      </c>
    </row>
    <row r="3" spans="1:14" x14ac:dyDescent="0.25">
      <c r="A3" t="s">
        <v>197</v>
      </c>
      <c r="L3">
        <v>0</v>
      </c>
      <c r="N3" t="s">
        <v>219</v>
      </c>
    </row>
    <row r="4" spans="1:14" x14ac:dyDescent="0.25">
      <c r="L4">
        <v>1</v>
      </c>
      <c r="M4" t="s">
        <v>214</v>
      </c>
      <c r="N4" t="s">
        <v>213</v>
      </c>
    </row>
    <row r="5" spans="1:14" x14ac:dyDescent="0.25">
      <c r="A5" s="69" t="s">
        <v>192</v>
      </c>
      <c r="L5">
        <v>2</v>
      </c>
      <c r="M5" t="s">
        <v>215</v>
      </c>
      <c r="N5" t="s">
        <v>216</v>
      </c>
    </row>
    <row r="6" spans="1:14" x14ac:dyDescent="0.25">
      <c r="L6">
        <v>3</v>
      </c>
      <c r="M6" t="s">
        <v>217</v>
      </c>
      <c r="N6" t="s">
        <v>218</v>
      </c>
    </row>
    <row r="7" spans="1:14" x14ac:dyDescent="0.25">
      <c r="L7">
        <v>4</v>
      </c>
    </row>
    <row r="8" spans="1:14" x14ac:dyDescent="0.25">
      <c r="L8">
        <v>5</v>
      </c>
    </row>
    <row r="9" spans="1:14" x14ac:dyDescent="0.25">
      <c r="L9">
        <v>6</v>
      </c>
    </row>
    <row r="10" spans="1:14" x14ac:dyDescent="0.25">
      <c r="L10">
        <v>7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topLeftCell="A2" zoomScaleNormal="100" workbookViewId="0">
      <selection activeCell="I22" sqref="I22"/>
    </sheetView>
  </sheetViews>
  <sheetFormatPr defaultRowHeight="15" x14ac:dyDescent="0.25"/>
  <cols>
    <col min="2" max="2" width="15.140625" bestFit="1" customWidth="1"/>
    <col min="3" max="3" width="13.42578125" customWidth="1"/>
    <col min="4" max="4" width="20.7109375" bestFit="1" customWidth="1"/>
    <col min="5" max="5" width="41.140625" bestFit="1" customWidth="1"/>
    <col min="6" max="6" width="57.5703125" bestFit="1" customWidth="1"/>
    <col min="7" max="7" width="18.85546875" bestFit="1" customWidth="1"/>
    <col min="8" max="8" width="8.7109375" customWidth="1"/>
  </cols>
  <sheetData>
    <row r="1" spans="1:8" x14ac:dyDescent="0.25">
      <c r="B1" s="5" t="s">
        <v>1</v>
      </c>
      <c r="C1" s="5" t="s">
        <v>8</v>
      </c>
      <c r="D1" s="5" t="s">
        <v>6</v>
      </c>
      <c r="E1" s="5" t="s">
        <v>16</v>
      </c>
      <c r="F1" s="75" t="s">
        <v>13</v>
      </c>
      <c r="G1" s="5" t="s">
        <v>169</v>
      </c>
      <c r="H1" s="5" t="s">
        <v>229</v>
      </c>
    </row>
    <row r="2" spans="1:8" ht="15" customHeight="1" x14ac:dyDescent="0.25">
      <c r="A2" s="104" t="s">
        <v>39</v>
      </c>
      <c r="B2" s="1" t="s">
        <v>40</v>
      </c>
      <c r="C2" s="1"/>
      <c r="D2" s="1"/>
      <c r="E2" s="1"/>
      <c r="F2" s="71"/>
      <c r="G2" s="1"/>
      <c r="H2" s="1"/>
    </row>
    <row r="3" spans="1:8" ht="15" customHeight="1" x14ac:dyDescent="0.25">
      <c r="A3" s="104"/>
      <c r="B3" s="1" t="s">
        <v>41</v>
      </c>
      <c r="C3" s="1"/>
      <c r="D3" s="1"/>
      <c r="E3" s="1"/>
      <c r="F3" s="71"/>
      <c r="G3" s="1"/>
      <c r="H3" s="1"/>
    </row>
    <row r="4" spans="1:8" ht="15" customHeight="1" x14ac:dyDescent="0.25">
      <c r="A4" s="104"/>
      <c r="B4" s="1" t="s">
        <v>42</v>
      </c>
      <c r="C4" s="1" t="s">
        <v>9</v>
      </c>
      <c r="D4" s="1" t="s">
        <v>48</v>
      </c>
      <c r="E4" s="60" t="s">
        <v>52</v>
      </c>
      <c r="F4" s="71" t="s">
        <v>58</v>
      </c>
      <c r="G4" s="46" t="s">
        <v>170</v>
      </c>
      <c r="H4" s="73"/>
    </row>
    <row r="5" spans="1:8" ht="15" customHeight="1" x14ac:dyDescent="0.25">
      <c r="A5" s="104"/>
      <c r="B5" s="1" t="s">
        <v>43</v>
      </c>
      <c r="C5" s="1" t="s">
        <v>9</v>
      </c>
      <c r="D5" s="1" t="s">
        <v>48</v>
      </c>
      <c r="E5" s="60" t="s">
        <v>53</v>
      </c>
      <c r="F5" s="71" t="s">
        <v>56</v>
      </c>
      <c r="G5" s="46" t="s">
        <v>167</v>
      </c>
      <c r="H5" s="4"/>
    </row>
    <row r="6" spans="1:8" ht="15" customHeight="1" x14ac:dyDescent="0.25">
      <c r="A6" s="104"/>
      <c r="B6" s="1" t="s">
        <v>44</v>
      </c>
      <c r="C6" s="1"/>
      <c r="D6" s="1"/>
      <c r="E6" s="1"/>
      <c r="F6" s="72" t="s">
        <v>54</v>
      </c>
      <c r="G6" s="1"/>
      <c r="H6" s="1"/>
    </row>
    <row r="7" spans="1:8" x14ac:dyDescent="0.25">
      <c r="A7" s="104"/>
      <c r="B7" s="1" t="s">
        <v>45</v>
      </c>
      <c r="C7" s="1" t="s">
        <v>9</v>
      </c>
      <c r="D7" s="1" t="s">
        <v>48</v>
      </c>
      <c r="E7" s="60" t="s">
        <v>51</v>
      </c>
      <c r="F7" s="71" t="s">
        <v>57</v>
      </c>
      <c r="G7" s="46" t="s">
        <v>168</v>
      </c>
      <c r="H7" s="74"/>
    </row>
    <row r="8" spans="1:8" x14ac:dyDescent="0.25">
      <c r="A8" s="104"/>
      <c r="B8" s="1" t="s">
        <v>46</v>
      </c>
      <c r="C8" s="1" t="s">
        <v>9</v>
      </c>
      <c r="D8" s="1" t="s">
        <v>240</v>
      </c>
      <c r="E8" s="60" t="s">
        <v>50</v>
      </c>
      <c r="F8" s="71" t="s">
        <v>59</v>
      </c>
      <c r="G8" s="46" t="s">
        <v>172</v>
      </c>
      <c r="H8" s="58"/>
    </row>
    <row r="9" spans="1:8" x14ac:dyDescent="0.25">
      <c r="A9" s="104"/>
      <c r="B9" s="1" t="s">
        <v>47</v>
      </c>
      <c r="C9" s="1" t="s">
        <v>9</v>
      </c>
      <c r="D9" s="1" t="s">
        <v>240</v>
      </c>
      <c r="E9" s="60" t="s">
        <v>49</v>
      </c>
      <c r="F9" s="71" t="s">
        <v>55</v>
      </c>
      <c r="G9" s="46" t="s">
        <v>171</v>
      </c>
      <c r="H9" s="2"/>
    </row>
    <row r="11" spans="1:8" x14ac:dyDescent="0.25">
      <c r="A11" s="104" t="s">
        <v>33</v>
      </c>
      <c r="B11" s="103" t="s">
        <v>249</v>
      </c>
      <c r="C11" s="103"/>
      <c r="D11" s="103"/>
      <c r="E11" s="103"/>
      <c r="F11" s="103"/>
      <c r="G11" s="103"/>
      <c r="H11" s="103"/>
    </row>
    <row r="12" spans="1:8" x14ac:dyDescent="0.25">
      <c r="A12" s="104"/>
      <c r="B12" s="103"/>
      <c r="C12" s="103"/>
      <c r="D12" s="103"/>
      <c r="E12" s="103"/>
      <c r="F12" s="103"/>
      <c r="G12" s="103"/>
      <c r="H12" s="103"/>
    </row>
    <row r="13" spans="1:8" x14ac:dyDescent="0.25">
      <c r="A13" s="104"/>
      <c r="B13" s="103"/>
      <c r="C13" s="103"/>
      <c r="D13" s="103"/>
      <c r="E13" s="103"/>
      <c r="F13" s="103"/>
      <c r="G13" s="103"/>
      <c r="H13" s="103"/>
    </row>
    <row r="14" spans="1:8" x14ac:dyDescent="0.25">
      <c r="A14" s="104"/>
      <c r="B14" s="103"/>
      <c r="C14" s="103"/>
      <c r="D14" s="103"/>
      <c r="E14" s="103"/>
      <c r="F14" s="103"/>
      <c r="G14" s="103"/>
      <c r="H14" s="103"/>
    </row>
    <row r="15" spans="1:8" ht="15" customHeight="1" x14ac:dyDescent="0.25">
      <c r="A15" s="104"/>
      <c r="B15" s="78" t="s">
        <v>244</v>
      </c>
      <c r="C15" s="78" t="s">
        <v>7</v>
      </c>
      <c r="D15" s="78" t="s">
        <v>246</v>
      </c>
      <c r="E15" s="78"/>
      <c r="F15" s="78"/>
      <c r="G15" s="78"/>
      <c r="H15" s="78"/>
    </row>
    <row r="16" spans="1:8" ht="15" customHeight="1" x14ac:dyDescent="0.25">
      <c r="A16" s="104"/>
      <c r="B16" s="78" t="s">
        <v>245</v>
      </c>
      <c r="C16" s="78" t="s">
        <v>7</v>
      </c>
      <c r="D16" s="78" t="s">
        <v>247</v>
      </c>
      <c r="E16" s="79" t="s">
        <v>248</v>
      </c>
      <c r="F16" s="79"/>
      <c r="G16" s="79"/>
      <c r="H16" s="79"/>
    </row>
    <row r="17" spans="1:8" ht="15" customHeight="1" x14ac:dyDescent="0.25">
      <c r="A17" s="104"/>
      <c r="B17" s="78" t="s">
        <v>34</v>
      </c>
      <c r="C17" s="78" t="s">
        <v>7</v>
      </c>
      <c r="D17" s="78" t="s">
        <v>36</v>
      </c>
      <c r="E17" s="79" t="s">
        <v>248</v>
      </c>
      <c r="F17" s="79" t="s">
        <v>5</v>
      </c>
      <c r="G17" s="79"/>
      <c r="H17" s="79"/>
    </row>
    <row r="18" spans="1:8" ht="15" customHeight="1" x14ac:dyDescent="0.25">
      <c r="A18" s="104"/>
      <c r="B18" s="78" t="s">
        <v>35</v>
      </c>
      <c r="C18" s="78" t="s">
        <v>7</v>
      </c>
      <c r="D18" s="78" t="s">
        <v>37</v>
      </c>
      <c r="E18" s="78" t="s">
        <v>25</v>
      </c>
      <c r="F18" s="78" t="s">
        <v>38</v>
      </c>
      <c r="G18" s="78"/>
      <c r="H18" s="78"/>
    </row>
    <row r="20" spans="1:8" x14ac:dyDescent="0.25">
      <c r="A20" s="104" t="s">
        <v>31</v>
      </c>
      <c r="B20" s="1" t="s">
        <v>22</v>
      </c>
      <c r="C20" s="1" t="s">
        <v>9</v>
      </c>
      <c r="D20" s="1" t="s">
        <v>154</v>
      </c>
      <c r="E20" s="1" t="s">
        <v>26</v>
      </c>
      <c r="F20" s="71" t="s">
        <v>24</v>
      </c>
      <c r="G20" s="1" t="s">
        <v>221</v>
      </c>
      <c r="H20" s="1"/>
    </row>
    <row r="21" spans="1:8" x14ac:dyDescent="0.25">
      <c r="A21" s="104"/>
      <c r="B21" s="1" t="s">
        <v>23</v>
      </c>
      <c r="C21" s="1" t="s">
        <v>9</v>
      </c>
      <c r="D21" s="1" t="s">
        <v>155</v>
      </c>
      <c r="E21" s="1" t="s">
        <v>27</v>
      </c>
      <c r="F21" s="71" t="s">
        <v>24</v>
      </c>
      <c r="G21" s="1" t="s">
        <v>223</v>
      </c>
      <c r="H21" s="1"/>
    </row>
    <row r="22" spans="1:8" x14ac:dyDescent="0.25">
      <c r="A22" s="104"/>
      <c r="B22" s="1" t="s">
        <v>290</v>
      </c>
      <c r="C22" s="1" t="s">
        <v>9</v>
      </c>
      <c r="D22" s="1" t="s">
        <v>240</v>
      </c>
      <c r="E22" s="1" t="s">
        <v>291</v>
      </c>
      <c r="F22" s="71" t="s">
        <v>292</v>
      </c>
      <c r="G22" s="1" t="s">
        <v>293</v>
      </c>
      <c r="H22" s="1"/>
    </row>
    <row r="24" spans="1:8" ht="15" customHeight="1" x14ac:dyDescent="0.25">
      <c r="A24" s="104" t="s">
        <v>32</v>
      </c>
      <c r="B24" s="1" t="s">
        <v>0</v>
      </c>
      <c r="C24" s="1" t="s">
        <v>7</v>
      </c>
      <c r="D24" s="1" t="s">
        <v>243</v>
      </c>
      <c r="E24" s="1" t="s">
        <v>2</v>
      </c>
      <c r="F24" s="71" t="s">
        <v>14</v>
      </c>
      <c r="G24" s="1"/>
      <c r="H24" s="1"/>
    </row>
    <row r="25" spans="1:8" ht="15" customHeight="1" x14ac:dyDescent="0.25">
      <c r="A25" s="104"/>
      <c r="B25" s="2" t="s">
        <v>12</v>
      </c>
      <c r="C25" s="1" t="s">
        <v>9</v>
      </c>
      <c r="D25" s="1" t="s">
        <v>158</v>
      </c>
      <c r="E25" s="1" t="s">
        <v>149</v>
      </c>
      <c r="F25" s="71" t="s">
        <v>150</v>
      </c>
      <c r="G25" s="1"/>
      <c r="H25" s="1"/>
    </row>
    <row r="26" spans="1:8" x14ac:dyDescent="0.25">
      <c r="A26" s="104"/>
      <c r="B26" s="3" t="s">
        <v>10</v>
      </c>
      <c r="C26" s="1" t="s">
        <v>9</v>
      </c>
      <c r="D26" s="1" t="s">
        <v>156</v>
      </c>
      <c r="E26" s="1" t="s">
        <v>28</v>
      </c>
      <c r="F26" s="71" t="s">
        <v>30</v>
      </c>
      <c r="G26" s="1" t="s">
        <v>220</v>
      </c>
      <c r="H26" s="1"/>
    </row>
    <row r="27" spans="1:8" x14ac:dyDescent="0.25">
      <c r="A27" s="104"/>
      <c r="B27" s="4" t="s">
        <v>11</v>
      </c>
      <c r="C27" s="1" t="s">
        <v>9</v>
      </c>
      <c r="D27" s="1" t="s">
        <v>157</v>
      </c>
      <c r="E27" s="1" t="s">
        <v>29</v>
      </c>
      <c r="F27" s="71" t="s">
        <v>30</v>
      </c>
      <c r="G27" s="1" t="s">
        <v>222</v>
      </c>
      <c r="H27" s="1"/>
    </row>
    <row r="28" spans="1:8" x14ac:dyDescent="0.25">
      <c r="A28" s="104"/>
      <c r="B28" s="1" t="s">
        <v>3</v>
      </c>
      <c r="C28" s="1" t="s">
        <v>7</v>
      </c>
      <c r="D28" s="1" t="s">
        <v>243</v>
      </c>
      <c r="E28" s="1" t="s">
        <v>4</v>
      </c>
      <c r="F28" s="71" t="s">
        <v>15</v>
      </c>
      <c r="G28" s="1"/>
      <c r="H28" s="1"/>
    </row>
    <row r="30" spans="1:8" x14ac:dyDescent="0.25">
      <c r="B30" t="s">
        <v>17</v>
      </c>
      <c r="C30" t="s">
        <v>18</v>
      </c>
      <c r="D30" t="s">
        <v>21</v>
      </c>
    </row>
    <row r="31" spans="1:8" x14ac:dyDescent="0.25">
      <c r="C31" t="s">
        <v>19</v>
      </c>
      <c r="D31" t="s">
        <v>20</v>
      </c>
    </row>
  </sheetData>
  <mergeCells count="5">
    <mergeCell ref="B11:H14"/>
    <mergeCell ref="A20:A22"/>
    <mergeCell ref="A24:A28"/>
    <mergeCell ref="A2:A9"/>
    <mergeCell ref="A11:A18"/>
  </mergeCells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"/>
  <sheetViews>
    <sheetView zoomScale="85" zoomScaleNormal="85" workbookViewId="0">
      <selection activeCell="L4" sqref="L4"/>
    </sheetView>
  </sheetViews>
  <sheetFormatPr defaultRowHeight="15" x14ac:dyDescent="0.25"/>
  <cols>
    <col min="1" max="1" width="18.28515625" bestFit="1" customWidth="1"/>
    <col min="4" max="5" width="9.140625" hidden="1" customWidth="1"/>
    <col min="8" max="10" width="11" customWidth="1"/>
    <col min="11" max="11" width="13.140625" bestFit="1" customWidth="1"/>
    <col min="12" max="13" width="11" customWidth="1"/>
  </cols>
  <sheetData>
    <row r="1" spans="1:17" x14ac:dyDescent="0.25">
      <c r="A1" s="1" t="s">
        <v>258</v>
      </c>
      <c r="B1" s="80">
        <v>1</v>
      </c>
      <c r="C1" s="81" t="s">
        <v>250</v>
      </c>
      <c r="D1" s="82">
        <f>IF(C1="Ω",B1,IF(C1="kΩ",B1*1000,B1*1000000))</f>
        <v>1000</v>
      </c>
      <c r="E1" s="82" t="s">
        <v>251</v>
      </c>
      <c r="H1" s="108" t="s">
        <v>265</v>
      </c>
      <c r="I1" s="111" t="s">
        <v>258</v>
      </c>
      <c r="J1" s="112"/>
      <c r="K1" s="105" t="s">
        <v>276</v>
      </c>
      <c r="L1" s="110" t="s">
        <v>278</v>
      </c>
      <c r="M1" s="110"/>
    </row>
    <row r="2" spans="1:17" x14ac:dyDescent="0.25">
      <c r="A2" s="1" t="s">
        <v>252</v>
      </c>
      <c r="B2" s="80">
        <v>300</v>
      </c>
      <c r="C2" s="81" t="s">
        <v>250</v>
      </c>
      <c r="D2" s="82">
        <f t="shared" ref="D2:D4" si="0">IF(C2="Ω",B2,IF(C2="kΩ",B2*1000,B2*1000000))</f>
        <v>300000</v>
      </c>
      <c r="E2" s="82" t="s">
        <v>251</v>
      </c>
      <c r="H2" s="109"/>
      <c r="I2" s="85" t="s">
        <v>274</v>
      </c>
      <c r="J2" s="85" t="s">
        <v>275</v>
      </c>
      <c r="K2" s="106"/>
      <c r="L2" s="85" t="s">
        <v>274</v>
      </c>
      <c r="M2" s="85" t="s">
        <v>275</v>
      </c>
    </row>
    <row r="3" spans="1:17" x14ac:dyDescent="0.25">
      <c r="A3" s="1" t="s">
        <v>253</v>
      </c>
      <c r="B3" s="80">
        <v>5</v>
      </c>
      <c r="C3" s="81" t="s">
        <v>250</v>
      </c>
      <c r="D3" s="82">
        <f t="shared" si="0"/>
        <v>5000</v>
      </c>
      <c r="E3" s="82" t="s">
        <v>251</v>
      </c>
      <c r="H3" s="85" t="s">
        <v>264</v>
      </c>
      <c r="I3" s="111" t="s">
        <v>266</v>
      </c>
      <c r="J3" s="112"/>
      <c r="K3" s="107"/>
      <c r="L3" s="111" t="s">
        <v>256</v>
      </c>
      <c r="M3" s="112"/>
      <c r="P3" t="s">
        <v>272</v>
      </c>
    </row>
    <row r="4" spans="1:17" x14ac:dyDescent="0.25">
      <c r="A4" s="1" t="s">
        <v>254</v>
      </c>
      <c r="B4" s="80">
        <v>1</v>
      </c>
      <c r="C4" s="81" t="s">
        <v>250</v>
      </c>
      <c r="D4" s="82">
        <f t="shared" si="0"/>
        <v>1000</v>
      </c>
      <c r="E4" s="82" t="s">
        <v>251</v>
      </c>
      <c r="H4" s="77">
        <v>0</v>
      </c>
      <c r="I4" s="92">
        <v>500</v>
      </c>
      <c r="J4" s="92">
        <v>500</v>
      </c>
      <c r="K4" s="86" t="s">
        <v>259</v>
      </c>
      <c r="L4" s="86">
        <f t="shared" ref="L4:M11" si="1">((R_2/((I4*1000)+R_2))-(R_4/(R_3+R_4)))*V_in</f>
        <v>0.6875</v>
      </c>
      <c r="M4" s="86">
        <f t="shared" si="1"/>
        <v>0.6875</v>
      </c>
      <c r="P4" t="s">
        <v>273</v>
      </c>
    </row>
    <row r="5" spans="1:17" ht="18" x14ac:dyDescent="0.35">
      <c r="A5" s="1" t="s">
        <v>255</v>
      </c>
      <c r="B5" s="80">
        <v>3.3</v>
      </c>
      <c r="C5" s="83" t="s">
        <v>256</v>
      </c>
      <c r="D5" s="1"/>
      <c r="E5" s="1"/>
      <c r="H5" s="77">
        <v>1</v>
      </c>
      <c r="I5" s="92">
        <v>500</v>
      </c>
      <c r="J5" s="88">
        <v>500</v>
      </c>
      <c r="K5" s="86" t="s">
        <v>259</v>
      </c>
      <c r="L5" s="86">
        <f t="shared" si="1"/>
        <v>0.6875</v>
      </c>
      <c r="M5" s="86">
        <f t="shared" si="1"/>
        <v>0.6875</v>
      </c>
    </row>
    <row r="6" spans="1:17" x14ac:dyDescent="0.25">
      <c r="H6" s="77">
        <v>10.75</v>
      </c>
      <c r="I6" s="88">
        <f>(16+33)/2</f>
        <v>24.5</v>
      </c>
      <c r="J6" s="88">
        <v>48</v>
      </c>
      <c r="K6" s="86" t="s">
        <v>267</v>
      </c>
      <c r="L6" s="86">
        <f t="shared" si="1"/>
        <v>2.5008474576271187</v>
      </c>
      <c r="M6" s="86">
        <f t="shared" si="1"/>
        <v>2.2948275862068965</v>
      </c>
      <c r="P6" s="89" t="s">
        <v>279</v>
      </c>
      <c r="Q6" s="90"/>
    </row>
    <row r="7" spans="1:17" ht="18" x14ac:dyDescent="0.35">
      <c r="A7" s="1" t="s">
        <v>257</v>
      </c>
      <c r="B7" s="84">
        <f>((R_2/(R_1+R_2))-(R_4/(R_3+R_4)))*V_in</f>
        <v>2.7390365448504981</v>
      </c>
      <c r="C7" s="82" t="s">
        <v>256</v>
      </c>
      <c r="H7" s="77">
        <v>21.52</v>
      </c>
      <c r="I7" s="92">
        <v>10</v>
      </c>
      <c r="J7" s="88">
        <v>24</v>
      </c>
      <c r="K7" s="87" t="s">
        <v>277</v>
      </c>
      <c r="L7" s="86">
        <f t="shared" si="1"/>
        <v>2.6435483870967742</v>
      </c>
      <c r="M7" s="86">
        <f t="shared" si="1"/>
        <v>2.5055555555555555</v>
      </c>
      <c r="P7" s="91" t="s">
        <v>280</v>
      </c>
      <c r="Q7" s="91"/>
    </row>
    <row r="8" spans="1:17" x14ac:dyDescent="0.25">
      <c r="H8" s="77">
        <v>107.53</v>
      </c>
      <c r="I8" s="88">
        <v>5</v>
      </c>
      <c r="J8" s="92">
        <v>0</v>
      </c>
      <c r="K8" s="86" t="s">
        <v>268</v>
      </c>
      <c r="L8" s="86">
        <f t="shared" si="1"/>
        <v>2.6959016393442621</v>
      </c>
      <c r="M8" s="86">
        <f t="shared" si="1"/>
        <v>2.75</v>
      </c>
    </row>
    <row r="9" spans="1:17" x14ac:dyDescent="0.25">
      <c r="A9" t="s">
        <v>259</v>
      </c>
      <c r="B9" t="s">
        <v>262</v>
      </c>
      <c r="C9" t="s">
        <v>263</v>
      </c>
      <c r="H9" s="77">
        <v>1075.3</v>
      </c>
      <c r="I9" s="92">
        <v>0</v>
      </c>
      <c r="J9" s="92">
        <v>0</v>
      </c>
      <c r="K9" s="86" t="s">
        <v>269</v>
      </c>
      <c r="L9" s="86">
        <f t="shared" si="1"/>
        <v>2.75</v>
      </c>
      <c r="M9" s="86">
        <f t="shared" si="1"/>
        <v>2.75</v>
      </c>
    </row>
    <row r="10" spans="1:17" x14ac:dyDescent="0.25">
      <c r="A10" t="s">
        <v>261</v>
      </c>
      <c r="B10" t="s">
        <v>260</v>
      </c>
      <c r="C10">
        <v>100</v>
      </c>
      <c r="H10" s="77">
        <v>10752.7</v>
      </c>
      <c r="I10" s="92">
        <v>0</v>
      </c>
      <c r="J10" s="92">
        <v>0</v>
      </c>
      <c r="K10" s="86" t="s">
        <v>270</v>
      </c>
      <c r="L10" s="86">
        <f t="shared" si="1"/>
        <v>2.75</v>
      </c>
      <c r="M10" s="86">
        <f t="shared" si="1"/>
        <v>2.75</v>
      </c>
    </row>
    <row r="11" spans="1:17" x14ac:dyDescent="0.25">
      <c r="H11" s="77">
        <v>107527</v>
      </c>
      <c r="I11" s="92">
        <v>0</v>
      </c>
      <c r="J11" s="92">
        <v>0</v>
      </c>
      <c r="K11" s="86" t="s">
        <v>271</v>
      </c>
      <c r="L11" s="86">
        <f t="shared" si="1"/>
        <v>2.75</v>
      </c>
      <c r="M11" s="86">
        <f t="shared" si="1"/>
        <v>2.75</v>
      </c>
    </row>
  </sheetData>
  <mergeCells count="6">
    <mergeCell ref="K1:K3"/>
    <mergeCell ref="H1:H2"/>
    <mergeCell ref="L1:M1"/>
    <mergeCell ref="I1:J1"/>
    <mergeCell ref="I3:J3"/>
    <mergeCell ref="L3:M3"/>
  </mergeCells>
  <dataValidations disablePrompts="1" count="1">
    <dataValidation type="list" allowBlank="1" showInputMessage="1" showErrorMessage="1" sqref="C1:C4">
      <formula1>"Ω, kΩ, MΩ"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"/>
  <sheetViews>
    <sheetView zoomScaleNormal="100" workbookViewId="0">
      <selection activeCell="Q16" sqref="Q16"/>
    </sheetView>
  </sheetViews>
  <sheetFormatPr defaultRowHeight="15" x14ac:dyDescent="0.25"/>
  <cols>
    <col min="1" max="1" width="18.28515625" bestFit="1" customWidth="1"/>
    <col min="4" max="5" width="9.140625" hidden="1" customWidth="1"/>
    <col min="8" max="10" width="11" customWidth="1"/>
    <col min="11" max="11" width="13.140625" bestFit="1" customWidth="1"/>
    <col min="12" max="15" width="12" customWidth="1"/>
  </cols>
  <sheetData>
    <row r="1" spans="1:21" x14ac:dyDescent="0.25">
      <c r="A1" s="1" t="s">
        <v>258</v>
      </c>
      <c r="B1" s="93">
        <v>0</v>
      </c>
      <c r="C1" s="94" t="s">
        <v>250</v>
      </c>
      <c r="D1" s="82">
        <f>IF(C1="Ω",B1,IF(C1="kΩ",B1*1000,B1*1000000))</f>
        <v>0</v>
      </c>
      <c r="E1" s="82" t="s">
        <v>251</v>
      </c>
      <c r="H1" s="108" t="s">
        <v>265</v>
      </c>
      <c r="I1" s="111" t="s">
        <v>258</v>
      </c>
      <c r="J1" s="112"/>
      <c r="K1" s="105" t="s">
        <v>276</v>
      </c>
      <c r="L1" s="110" t="s">
        <v>288</v>
      </c>
      <c r="M1" s="110"/>
      <c r="N1" s="110" t="s">
        <v>283</v>
      </c>
      <c r="O1" s="110"/>
    </row>
    <row r="2" spans="1:21" x14ac:dyDescent="0.25">
      <c r="A2" s="1" t="s">
        <v>252</v>
      </c>
      <c r="B2" s="93">
        <v>0</v>
      </c>
      <c r="C2" s="94" t="s">
        <v>250</v>
      </c>
      <c r="D2" s="82">
        <f t="shared" ref="D2:D4" si="0">IF(C2="Ω",B2,IF(C2="kΩ",B2*1000,B2*1000000))</f>
        <v>0</v>
      </c>
      <c r="E2" s="82" t="s">
        <v>251</v>
      </c>
      <c r="H2" s="109"/>
      <c r="I2" s="85" t="s">
        <v>274</v>
      </c>
      <c r="J2" s="85" t="s">
        <v>275</v>
      </c>
      <c r="K2" s="106"/>
      <c r="L2" s="85" t="s">
        <v>281</v>
      </c>
      <c r="M2" s="85" t="s">
        <v>282</v>
      </c>
      <c r="N2" s="85" t="s">
        <v>281</v>
      </c>
      <c r="O2" s="85" t="s">
        <v>282</v>
      </c>
    </row>
    <row r="3" spans="1:21" x14ac:dyDescent="0.25">
      <c r="A3" s="1" t="s">
        <v>284</v>
      </c>
      <c r="B3" s="97">
        <v>0.7</v>
      </c>
      <c r="C3" s="98" t="s">
        <v>250</v>
      </c>
      <c r="D3" s="82">
        <f t="shared" si="0"/>
        <v>700</v>
      </c>
      <c r="E3" s="82" t="s">
        <v>251</v>
      </c>
      <c r="H3" s="85" t="s">
        <v>264</v>
      </c>
      <c r="I3" s="111" t="s">
        <v>266</v>
      </c>
      <c r="J3" s="112"/>
      <c r="K3" s="107"/>
      <c r="L3" s="111" t="s">
        <v>256</v>
      </c>
      <c r="M3" s="113"/>
      <c r="N3" s="113"/>
      <c r="O3" s="112"/>
      <c r="T3" t="s">
        <v>272</v>
      </c>
    </row>
    <row r="4" spans="1:21" x14ac:dyDescent="0.25">
      <c r="A4" s="1" t="s">
        <v>285</v>
      </c>
      <c r="B4" s="97">
        <v>15</v>
      </c>
      <c r="C4" s="98" t="s">
        <v>250</v>
      </c>
      <c r="D4" s="82">
        <f t="shared" si="0"/>
        <v>15000</v>
      </c>
      <c r="E4" s="82" t="s">
        <v>251</v>
      </c>
      <c r="H4" s="77">
        <v>0</v>
      </c>
      <c r="I4" s="92">
        <v>500</v>
      </c>
      <c r="J4" s="92">
        <v>500</v>
      </c>
      <c r="K4" s="86" t="s">
        <v>259</v>
      </c>
      <c r="L4" s="95">
        <f>'Light sensor #2'!V_in*'Light sensor #2'!R_3/(I4*1000+'Light sensor #2'!R_3)</f>
        <v>4.613541042540443E-3</v>
      </c>
      <c r="M4" s="95">
        <f>'Light sensor #2'!V_in*'Light sensor #2'!R_4/(I4*1000+'Light sensor #2'!R_4)</f>
        <v>9.6116504854368928E-2</v>
      </c>
      <c r="N4" s="95">
        <f>'Light sensor #2'!V_in*'Light sensor #2'!R_3/(J4*1000+'Light sensor #2'!R_3)</f>
        <v>4.613541042540443E-3</v>
      </c>
      <c r="O4" s="95">
        <f>'Light sensor #2'!V_in*'Light sensor #2'!R_4/(J4*1000+'Light sensor #2'!R_4)</f>
        <v>9.6116504854368928E-2</v>
      </c>
      <c r="T4" t="s">
        <v>273</v>
      </c>
    </row>
    <row r="5" spans="1:21" ht="18" x14ac:dyDescent="0.35">
      <c r="A5" s="1" t="s">
        <v>255</v>
      </c>
      <c r="B5" s="80">
        <v>3.3</v>
      </c>
      <c r="C5" s="83" t="s">
        <v>256</v>
      </c>
      <c r="D5" s="1"/>
      <c r="E5" s="1"/>
      <c r="H5" s="77">
        <v>1</v>
      </c>
      <c r="I5" s="92">
        <v>500</v>
      </c>
      <c r="J5" s="88">
        <v>500</v>
      </c>
      <c r="K5" s="86" t="s">
        <v>259</v>
      </c>
      <c r="L5" s="95">
        <f>'Light sensor #2'!V_in*'Light sensor #2'!R_3/(I5*1000+'Light sensor #2'!R_3)</f>
        <v>4.613541042540443E-3</v>
      </c>
      <c r="M5" s="95">
        <f>'Light sensor #2'!V_in*'Light sensor #2'!R_4/(I5*1000+'Light sensor #2'!R_4)</f>
        <v>9.6116504854368928E-2</v>
      </c>
      <c r="N5" s="95">
        <f>'Light sensor #2'!V_in*'Light sensor #2'!R_3/(J5*1000+'Light sensor #2'!R_3)</f>
        <v>4.613541042540443E-3</v>
      </c>
      <c r="O5" s="95">
        <f>'Light sensor #2'!V_in*'Light sensor #2'!R_4/(J5*1000+'Light sensor #2'!R_4)</f>
        <v>9.6116504854368928E-2</v>
      </c>
    </row>
    <row r="6" spans="1:21" x14ac:dyDescent="0.25">
      <c r="H6" s="77">
        <v>10.75</v>
      </c>
      <c r="I6" s="88">
        <f>(16+33)/2</f>
        <v>24.5</v>
      </c>
      <c r="J6" s="88">
        <v>48</v>
      </c>
      <c r="K6" s="86" t="s">
        <v>267</v>
      </c>
      <c r="L6" s="95">
        <f>'Light sensor #2'!V_in*'Light sensor #2'!R_3/(I6*1000+'Light sensor #2'!R_3)</f>
        <v>9.166666666666666E-2</v>
      </c>
      <c r="M6" s="95">
        <f>'Light sensor #2'!V_in*'Light sensor #2'!R_4/(I6*1000+'Light sensor #2'!R_4)</f>
        <v>1.2531645569620253</v>
      </c>
      <c r="N6" s="95">
        <f>'Light sensor #2'!V_in*'Light sensor #2'!R_3/(J6*1000+'Light sensor #2'!R_3)</f>
        <v>4.7433264887063654E-2</v>
      </c>
      <c r="O6" s="95">
        <f>'Light sensor #2'!V_in*'Light sensor #2'!R_4/(J6*1000+'Light sensor #2'!R_4)</f>
        <v>0.7857142857142857</v>
      </c>
      <c r="T6" s="89" t="s">
        <v>279</v>
      </c>
      <c r="U6" s="90"/>
    </row>
    <row r="7" spans="1:21" ht="18" x14ac:dyDescent="0.35">
      <c r="A7" s="1" t="s">
        <v>257</v>
      </c>
      <c r="B7" s="84" t="e">
        <f>((R_2/(R_1+R_2))-(R_4/(R_3+R_4)))*V_in</f>
        <v>#DIV/0!</v>
      </c>
      <c r="C7" s="82" t="s">
        <v>256</v>
      </c>
      <c r="H7" s="77">
        <v>21.52</v>
      </c>
      <c r="I7" s="92">
        <v>10</v>
      </c>
      <c r="J7" s="88">
        <v>24</v>
      </c>
      <c r="K7" s="87" t="s">
        <v>277</v>
      </c>
      <c r="L7" s="95">
        <f>'Light sensor #2'!V_in*'Light sensor #2'!R_3/(I7*1000+'Light sensor #2'!R_3)</f>
        <v>0.21588785046728973</v>
      </c>
      <c r="M7" s="95">
        <f>'Light sensor #2'!V_in*'Light sensor #2'!R_4/(I7*1000+'Light sensor #2'!R_4)</f>
        <v>1.98</v>
      </c>
      <c r="N7" s="95">
        <f>'Light sensor #2'!V_in*'Light sensor #2'!R_3/(J7*1000+'Light sensor #2'!R_3)</f>
        <v>9.352226720647773E-2</v>
      </c>
      <c r="O7" s="95">
        <f>'Light sensor #2'!V_in*'Light sensor #2'!R_4/(J7*1000+'Light sensor #2'!R_4)</f>
        <v>1.2692307692307692</v>
      </c>
      <c r="T7" s="91" t="s">
        <v>280</v>
      </c>
      <c r="U7" s="91"/>
    </row>
    <row r="8" spans="1:21" x14ac:dyDescent="0.25">
      <c r="H8" s="77">
        <v>107.53</v>
      </c>
      <c r="I8" s="88">
        <v>5</v>
      </c>
      <c r="J8" s="92">
        <v>2</v>
      </c>
      <c r="K8" s="86" t="s">
        <v>268</v>
      </c>
      <c r="L8" s="95">
        <f>'Light sensor #2'!V_in*'Light sensor #2'!R_3/(I8*1000+'Light sensor #2'!R_3)</f>
        <v>0.40526315789473683</v>
      </c>
      <c r="M8" s="95">
        <f>'Light sensor #2'!V_in*'Light sensor #2'!R_4/(I8*1000+'Light sensor #2'!R_4)</f>
        <v>2.4750000000000001</v>
      </c>
      <c r="N8" s="96">
        <f>'Light sensor #2'!V_in*'Light sensor #2'!R_3/(J8*1000+'Light sensor #2'!R_3)</f>
        <v>0.85555555555555551</v>
      </c>
      <c r="O8" s="96">
        <f>'Light sensor #2'!V_in*'Light sensor #2'!R_4/(J8*1000+'Light sensor #2'!R_4)</f>
        <v>2.9117647058823528</v>
      </c>
    </row>
    <row r="9" spans="1:21" x14ac:dyDescent="0.25">
      <c r="A9" t="s">
        <v>259</v>
      </c>
      <c r="B9" t="s">
        <v>262</v>
      </c>
      <c r="C9" t="s">
        <v>263</v>
      </c>
      <c r="H9" s="77">
        <v>1075.3</v>
      </c>
      <c r="I9" s="92">
        <v>1</v>
      </c>
      <c r="J9" s="92">
        <v>1</v>
      </c>
      <c r="K9" s="86" t="s">
        <v>269</v>
      </c>
      <c r="L9" s="86">
        <f>'Light sensor #2'!V_in*'Light sensor #2'!R_3/(I9*1000+'Light sensor #2'!R_3)</f>
        <v>1.3588235294117648</v>
      </c>
      <c r="M9" s="86">
        <f>'Light sensor #2'!V_in*'Light sensor #2'!R_4/(I9*1000+'Light sensor #2'!R_4)</f>
        <v>3.09375</v>
      </c>
      <c r="N9" s="96">
        <f>'Light sensor #2'!V_in*'Light sensor #2'!R_3/(J9*1000+'Light sensor #2'!R_3)</f>
        <v>1.3588235294117648</v>
      </c>
      <c r="O9" s="96">
        <f>'Light sensor #2'!V_in*'Light sensor #2'!R_4/(J9*1000+'Light sensor #2'!R_4)</f>
        <v>3.09375</v>
      </c>
    </row>
    <row r="10" spans="1:21" x14ac:dyDescent="0.25">
      <c r="A10" t="s">
        <v>261</v>
      </c>
      <c r="B10" t="s">
        <v>260</v>
      </c>
      <c r="C10">
        <v>100</v>
      </c>
      <c r="H10" s="77">
        <v>10752.7</v>
      </c>
      <c r="I10" s="92">
        <v>0</v>
      </c>
      <c r="J10" s="92">
        <v>0</v>
      </c>
      <c r="K10" s="86" t="s">
        <v>270</v>
      </c>
      <c r="L10" s="86">
        <f>'Light sensor #2'!V_in*'Light sensor #2'!R_3/(I10*1000+'Light sensor #2'!R_3)</f>
        <v>3.3</v>
      </c>
      <c r="M10" s="86">
        <f>'Light sensor #2'!V_in*'Light sensor #2'!R_4/(I10*1000+'Light sensor #2'!R_4)</f>
        <v>3.3</v>
      </c>
      <c r="N10" s="96">
        <f>'Light sensor #2'!V_in*'Light sensor #2'!R_3/(J10*1000+'Light sensor #2'!R_3)</f>
        <v>3.3</v>
      </c>
      <c r="O10" s="96">
        <f>'Light sensor #2'!V_in*'Light sensor #2'!R_4/(J10*1000+'Light sensor #2'!R_4)</f>
        <v>3.3</v>
      </c>
    </row>
    <row r="11" spans="1:21" x14ac:dyDescent="0.25">
      <c r="H11" s="77">
        <v>107527</v>
      </c>
      <c r="I11" s="92">
        <v>0</v>
      </c>
      <c r="J11" s="92">
        <v>0</v>
      </c>
      <c r="K11" s="86" t="s">
        <v>271</v>
      </c>
      <c r="L11" s="86">
        <f>'Light sensor #2'!V_in*'Light sensor #2'!R_3/(I11*1000+'Light sensor #2'!R_3)</f>
        <v>3.3</v>
      </c>
      <c r="M11" s="86">
        <f>'Light sensor #2'!V_in*'Light sensor #2'!R_4/(I11*1000+'Light sensor #2'!R_4)</f>
        <v>3.3</v>
      </c>
      <c r="N11" s="96">
        <f>'Light sensor #2'!V_in*'Light sensor #2'!R_3/(J11*1000+'Light sensor #2'!R_3)</f>
        <v>3.3</v>
      </c>
      <c r="O11" s="96">
        <f>'Light sensor #2'!V_in*'Light sensor #2'!R_4/(J11*1000+'Light sensor #2'!R_4)</f>
        <v>3.3</v>
      </c>
    </row>
    <row r="12" spans="1:21" x14ac:dyDescent="0.25">
      <c r="L12" s="102" t="s">
        <v>289</v>
      </c>
      <c r="M12" s="99" t="s">
        <v>286</v>
      </c>
    </row>
    <row r="13" spans="1:21" x14ac:dyDescent="0.25">
      <c r="N13" s="101" t="s">
        <v>289</v>
      </c>
      <c r="O13" s="100" t="s">
        <v>287</v>
      </c>
    </row>
  </sheetData>
  <mergeCells count="7">
    <mergeCell ref="N1:O1"/>
    <mergeCell ref="L3:O3"/>
    <mergeCell ref="H1:H2"/>
    <mergeCell ref="I1:J1"/>
    <mergeCell ref="K1:K3"/>
    <mergeCell ref="L1:M1"/>
    <mergeCell ref="I3:J3"/>
  </mergeCells>
  <dataValidations count="1">
    <dataValidation type="list" allowBlank="1" showInputMessage="1" showErrorMessage="1" sqref="C1:C4">
      <formula1>"Ω, kΩ, MΩ"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3:A36"/>
  <sheetViews>
    <sheetView topLeftCell="A7" zoomScale="70" zoomScaleNormal="70" workbookViewId="0">
      <selection activeCell="AE16" sqref="AE16"/>
    </sheetView>
  </sheetViews>
  <sheetFormatPr defaultRowHeight="15" x14ac:dyDescent="0.25"/>
  <sheetData>
    <row r="13" spans="1:1" x14ac:dyDescent="0.25">
      <c r="A13" t="s">
        <v>183</v>
      </c>
    </row>
    <row r="25" spans="1:1" x14ac:dyDescent="0.25">
      <c r="A25" t="s">
        <v>184</v>
      </c>
    </row>
    <row r="36" spans="1:1" x14ac:dyDescent="0.25">
      <c r="A36" t="s">
        <v>186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workbookViewId="0">
      <selection activeCell="F3" sqref="F3"/>
    </sheetView>
  </sheetViews>
  <sheetFormatPr defaultRowHeight="15" x14ac:dyDescent="0.25"/>
  <cols>
    <col min="1" max="1" width="20.7109375" customWidth="1"/>
    <col min="2" max="2" width="11" bestFit="1" customWidth="1"/>
    <col min="3" max="3" width="12.85546875" customWidth="1"/>
    <col min="4" max="4" width="12" bestFit="1" customWidth="1"/>
    <col min="8" max="8" width="12" bestFit="1" customWidth="1"/>
    <col min="10" max="10" width="11" bestFit="1" customWidth="1"/>
    <col min="12" max="12" width="14.28515625" bestFit="1" customWidth="1"/>
    <col min="13" max="13" width="21.85546875" bestFit="1" customWidth="1"/>
  </cols>
  <sheetData>
    <row r="1" spans="1:19" x14ac:dyDescent="0.25">
      <c r="A1" s="36" t="s">
        <v>105</v>
      </c>
      <c r="B1" s="39">
        <v>1</v>
      </c>
      <c r="C1" s="45" t="s">
        <v>92</v>
      </c>
      <c r="D1" s="44">
        <f>B1*10^3</f>
        <v>1000</v>
      </c>
      <c r="E1" s="44" t="s">
        <v>91</v>
      </c>
      <c r="F1" s="43">
        <f>D1*10^3</f>
        <v>1000000</v>
      </c>
      <c r="G1" s="43" t="s">
        <v>90</v>
      </c>
      <c r="H1" s="42">
        <f>D1*10^6</f>
        <v>1000000000</v>
      </c>
      <c r="I1" s="42" t="s">
        <v>89</v>
      </c>
      <c r="S1" t="s">
        <v>92</v>
      </c>
    </row>
    <row r="2" spans="1:19" x14ac:dyDescent="0.25">
      <c r="A2" s="36" t="s">
        <v>104</v>
      </c>
      <c r="B2" s="45">
        <f>1/B1</f>
        <v>1</v>
      </c>
      <c r="C2" s="45" t="s">
        <v>99</v>
      </c>
      <c r="D2" s="44">
        <f>B2/10^3</f>
        <v>1E-3</v>
      </c>
      <c r="E2" s="44" t="s">
        <v>98</v>
      </c>
      <c r="F2" s="43">
        <f>B2/10^6</f>
        <v>9.9999999999999995E-7</v>
      </c>
      <c r="G2" s="43" t="s">
        <v>97</v>
      </c>
      <c r="H2" s="42">
        <f>F2/10^3</f>
        <v>9.9999999999999986E-10</v>
      </c>
      <c r="I2" s="42" t="s">
        <v>103</v>
      </c>
      <c r="L2" s="31" t="s">
        <v>102</v>
      </c>
      <c r="M2" s="31" t="s">
        <v>101</v>
      </c>
      <c r="N2" s="31"/>
      <c r="O2" s="31"/>
    </row>
    <row r="3" spans="1:19" x14ac:dyDescent="0.25">
      <c r="A3" s="36" t="s">
        <v>100</v>
      </c>
      <c r="B3" s="41">
        <f>(F3*10^6)</f>
        <v>13333333</v>
      </c>
      <c r="C3" s="41" t="s">
        <v>99</v>
      </c>
      <c r="D3" s="40">
        <f>B3/10^3</f>
        <v>13333.333000000001</v>
      </c>
      <c r="E3" s="40" t="s">
        <v>98</v>
      </c>
      <c r="F3" s="39">
        <f>13333333/1000000</f>
        <v>13.333333</v>
      </c>
      <c r="G3" s="38" t="s">
        <v>97</v>
      </c>
      <c r="H3" s="37">
        <f>F3/10^3</f>
        <v>1.3333332999999999E-2</v>
      </c>
      <c r="I3" s="37" t="s">
        <v>96</v>
      </c>
      <c r="L3" s="31" t="s">
        <v>95</v>
      </c>
      <c r="M3" s="31" t="s">
        <v>94</v>
      </c>
      <c r="N3" s="31"/>
      <c r="O3" s="31"/>
    </row>
    <row r="4" spans="1:19" x14ac:dyDescent="0.25">
      <c r="A4" s="36" t="s">
        <v>93</v>
      </c>
      <c r="B4" s="35">
        <f>1/B3</f>
        <v>7.5000001875000043E-8</v>
      </c>
      <c r="C4" s="35" t="s">
        <v>92</v>
      </c>
      <c r="D4" s="34">
        <f>B4*10^3</f>
        <v>7.500000187500004E-5</v>
      </c>
      <c r="E4" s="34" t="s">
        <v>91</v>
      </c>
      <c r="F4" s="33">
        <f>D4*10^3</f>
        <v>7.5000001875000041E-2</v>
      </c>
      <c r="G4" s="33" t="s">
        <v>90</v>
      </c>
      <c r="H4" s="32">
        <f>B4*10^9</f>
        <v>75.000001875000038</v>
      </c>
      <c r="I4" s="32" t="s">
        <v>89</v>
      </c>
      <c r="L4" s="31" t="s">
        <v>88</v>
      </c>
      <c r="M4" s="31" t="s">
        <v>87</v>
      </c>
      <c r="N4" s="31"/>
      <c r="O4" s="31"/>
    </row>
    <row r="5" spans="1:19" x14ac:dyDescent="0.25">
      <c r="H5">
        <f>1/B3*10^9</f>
        <v>75.000001875000038</v>
      </c>
    </row>
    <row r="6" spans="1:19" x14ac:dyDescent="0.25">
      <c r="A6" s="30" t="s">
        <v>86</v>
      </c>
      <c r="B6" s="29">
        <f>(H1/H4)-1</f>
        <v>13333332.000000002</v>
      </c>
      <c r="D6" t="s">
        <v>193</v>
      </c>
      <c r="E6">
        <f>E7*1000/E8</f>
        <v>312.5</v>
      </c>
    </row>
    <row r="7" spans="1:19" x14ac:dyDescent="0.25">
      <c r="A7" s="30" t="s">
        <v>84</v>
      </c>
      <c r="B7" s="29" t="str">
        <f>DEC2HEX(B6)</f>
        <v>CB7354</v>
      </c>
      <c r="C7" s="68"/>
      <c r="D7" t="s">
        <v>194</v>
      </c>
      <c r="E7">
        <v>5000</v>
      </c>
      <c r="H7" s="28"/>
    </row>
    <row r="8" spans="1:19" x14ac:dyDescent="0.25">
      <c r="D8" t="s">
        <v>195</v>
      </c>
      <c r="E8">
        <v>16000</v>
      </c>
    </row>
    <row r="9" spans="1:19" x14ac:dyDescent="0.25">
      <c r="A9" s="27" t="s">
        <v>81</v>
      </c>
    </row>
    <row r="12" spans="1:19" ht="15.75" x14ac:dyDescent="0.25">
      <c r="A12" s="26" t="s">
        <v>80</v>
      </c>
    </row>
    <row r="13" spans="1:19" ht="15.75" x14ac:dyDescent="0.25">
      <c r="A13" s="26" t="s">
        <v>79</v>
      </c>
    </row>
    <row r="18" spans="1:9" x14ac:dyDescent="0.25">
      <c r="A18">
        <v>7999999</v>
      </c>
      <c r="C18">
        <v>16000000</v>
      </c>
      <c r="D18">
        <f>C18/1000000</f>
        <v>16</v>
      </c>
      <c r="G18">
        <v>319</v>
      </c>
      <c r="H18" t="s">
        <v>85</v>
      </c>
      <c r="I18" t="s">
        <v>82</v>
      </c>
    </row>
    <row r="19" spans="1:9" x14ac:dyDescent="0.25">
      <c r="A19">
        <v>1599999</v>
      </c>
      <c r="C19">
        <f>C18/6</f>
        <v>2666666.6666666665</v>
      </c>
      <c r="G19">
        <v>639</v>
      </c>
      <c r="H19" t="s">
        <v>83</v>
      </c>
      <c r="I19" t="s">
        <v>82</v>
      </c>
    </row>
    <row r="20" spans="1:9" x14ac:dyDescent="0.25">
      <c r="E20" t="s">
        <v>188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zoomScale="145" zoomScaleNormal="145" workbookViewId="0">
      <selection activeCell="E13" sqref="E13"/>
    </sheetView>
  </sheetViews>
  <sheetFormatPr defaultRowHeight="15" x14ac:dyDescent="0.25"/>
  <cols>
    <col min="1" max="1" width="14" customWidth="1"/>
    <col min="2" max="2" width="8.140625" bestFit="1" customWidth="1"/>
    <col min="3" max="5" width="8.140625" customWidth="1"/>
    <col min="6" max="6" width="8.140625" bestFit="1" customWidth="1"/>
    <col min="7" max="7" width="7.85546875" customWidth="1"/>
  </cols>
  <sheetData>
    <row r="1" spans="1:16" x14ac:dyDescent="0.25">
      <c r="B1" s="1" t="s">
        <v>106</v>
      </c>
      <c r="C1" s="1" t="s">
        <v>107</v>
      </c>
      <c r="D1" s="1" t="s">
        <v>107</v>
      </c>
      <c r="E1" s="1" t="s">
        <v>108</v>
      </c>
      <c r="F1" s="1" t="s">
        <v>109</v>
      </c>
      <c r="G1" s="1" t="s">
        <v>110</v>
      </c>
    </row>
    <row r="2" spans="1:16" x14ac:dyDescent="0.25">
      <c r="A2" s="46" t="s">
        <v>111</v>
      </c>
      <c r="B2" s="47">
        <v>42</v>
      </c>
      <c r="C2" s="48">
        <v>42</v>
      </c>
      <c r="D2" s="48">
        <v>42</v>
      </c>
      <c r="E2" s="48">
        <v>42</v>
      </c>
      <c r="F2" s="49">
        <f>B2</f>
        <v>42</v>
      </c>
      <c r="G2" s="46" t="s">
        <v>112</v>
      </c>
    </row>
    <row r="3" spans="1:16" x14ac:dyDescent="0.25">
      <c r="A3" s="46" t="s">
        <v>113</v>
      </c>
      <c r="B3" s="50">
        <f>PI()*B2</f>
        <v>131.94689145077132</v>
      </c>
      <c r="C3" s="51">
        <f>PI()*C2</f>
        <v>131.94689145077132</v>
      </c>
      <c r="D3" s="51">
        <f>PI()*D2</f>
        <v>131.94689145077132</v>
      </c>
      <c r="E3" s="51">
        <f>PI()*E2</f>
        <v>131.94689145077132</v>
      </c>
      <c r="F3" s="49">
        <f>B3</f>
        <v>131.94689145077132</v>
      </c>
      <c r="G3" s="46" t="s">
        <v>112</v>
      </c>
    </row>
    <row r="4" spans="1:16" x14ac:dyDescent="0.25">
      <c r="B4" s="52"/>
      <c r="C4" s="52"/>
      <c r="D4" s="52"/>
      <c r="E4" s="52"/>
      <c r="F4" s="52"/>
    </row>
    <row r="5" spans="1:16" ht="15" customHeight="1" x14ac:dyDescent="0.25">
      <c r="A5" s="114" t="s">
        <v>114</v>
      </c>
      <c r="B5" s="47">
        <v>50</v>
      </c>
      <c r="C5" s="48">
        <v>150</v>
      </c>
      <c r="D5" s="48">
        <v>75</v>
      </c>
      <c r="E5" s="48">
        <v>120</v>
      </c>
      <c r="F5" s="53">
        <v>250</v>
      </c>
      <c r="G5" s="46" t="s">
        <v>115</v>
      </c>
      <c r="I5" s="116" t="s">
        <v>230</v>
      </c>
      <c r="J5" s="116"/>
      <c r="K5" s="116"/>
      <c r="L5" s="116"/>
      <c r="M5" s="116"/>
      <c r="N5" s="116"/>
      <c r="O5" s="116"/>
      <c r="P5" s="116"/>
    </row>
    <row r="6" spans="1:16" x14ac:dyDescent="0.25">
      <c r="A6" s="114"/>
      <c r="B6" s="50">
        <f>B5/60</f>
        <v>0.83333333333333337</v>
      </c>
      <c r="C6" s="51">
        <f>C5/60</f>
        <v>2.5</v>
      </c>
      <c r="D6" s="51">
        <f>D5/60</f>
        <v>1.25</v>
      </c>
      <c r="E6" s="51">
        <f>E5/60</f>
        <v>2</v>
      </c>
      <c r="F6" s="49">
        <f>F5/60</f>
        <v>4.166666666666667</v>
      </c>
      <c r="G6" s="46" t="s">
        <v>116</v>
      </c>
      <c r="I6" s="116"/>
      <c r="J6" s="116"/>
      <c r="K6" s="116"/>
      <c r="L6" s="116"/>
      <c r="M6" s="116"/>
      <c r="N6" s="116"/>
      <c r="O6" s="116"/>
      <c r="P6" s="116"/>
    </row>
    <row r="7" spans="1:16" x14ac:dyDescent="0.25">
      <c r="B7" s="52"/>
      <c r="C7" s="52"/>
      <c r="D7" s="52"/>
      <c r="E7" s="52"/>
      <c r="F7" s="52"/>
      <c r="I7" s="116"/>
      <c r="J7" s="116"/>
      <c r="K7" s="116"/>
      <c r="L7" s="116"/>
      <c r="M7" s="116"/>
      <c r="N7" s="116"/>
      <c r="O7" s="116"/>
      <c r="P7" s="116"/>
    </row>
    <row r="8" spans="1:16" x14ac:dyDescent="0.25">
      <c r="A8" s="115" t="s">
        <v>117</v>
      </c>
      <c r="B8" s="50">
        <f>B3*B6</f>
        <v>109.95574287564277</v>
      </c>
      <c r="C8" s="51">
        <f>C3*C6</f>
        <v>329.86722862692829</v>
      </c>
      <c r="D8" s="51">
        <f>D3*D6</f>
        <v>164.93361431346415</v>
      </c>
      <c r="E8" s="51">
        <f>E3*E6</f>
        <v>263.89378290154264</v>
      </c>
      <c r="F8" s="49">
        <f>F3*F6</f>
        <v>549.77871437821386</v>
      </c>
      <c r="G8" s="46" t="s">
        <v>118</v>
      </c>
      <c r="I8" s="116"/>
      <c r="J8" s="116"/>
      <c r="K8" s="116"/>
      <c r="L8" s="116"/>
      <c r="M8" s="116"/>
      <c r="N8" s="116"/>
      <c r="O8" s="116"/>
      <c r="P8" s="116"/>
    </row>
    <row r="9" spans="1:16" x14ac:dyDescent="0.25">
      <c r="A9" s="115"/>
      <c r="B9" s="50">
        <f>B8/10</f>
        <v>10.995574287564278</v>
      </c>
      <c r="C9" s="51">
        <f>C8/10</f>
        <v>32.986722862692829</v>
      </c>
      <c r="D9" s="51">
        <f>D8/10</f>
        <v>16.493361431346415</v>
      </c>
      <c r="E9" s="51">
        <f>E8/10</f>
        <v>26.389378290154262</v>
      </c>
      <c r="F9" s="49">
        <f>F8/10</f>
        <v>54.977871437821385</v>
      </c>
      <c r="G9" s="46" t="s">
        <v>119</v>
      </c>
      <c r="I9" s="116"/>
      <c r="J9" s="116"/>
      <c r="K9" s="116"/>
      <c r="L9" s="116"/>
      <c r="M9" s="116"/>
      <c r="N9" s="116"/>
      <c r="O9" s="116"/>
      <c r="P9" s="116"/>
    </row>
    <row r="10" spans="1:16" x14ac:dyDescent="0.25">
      <c r="A10" s="115"/>
      <c r="B10" s="50">
        <f>B8/1000</f>
        <v>0.10995574287564278</v>
      </c>
      <c r="C10" s="51">
        <f>C8/1000</f>
        <v>0.3298672286269283</v>
      </c>
      <c r="D10" s="51">
        <f>D8/1000</f>
        <v>0.16493361431346415</v>
      </c>
      <c r="E10" s="51">
        <f>E8/1000</f>
        <v>0.26389378290154264</v>
      </c>
      <c r="F10" s="49">
        <f>F8/1000</f>
        <v>0.54977871437821391</v>
      </c>
      <c r="G10" s="46" t="s">
        <v>120</v>
      </c>
      <c r="I10" s="116"/>
      <c r="J10" s="116"/>
      <c r="K10" s="116"/>
      <c r="L10" s="116"/>
      <c r="M10" s="116"/>
      <c r="N10" s="116"/>
      <c r="O10" s="116"/>
      <c r="P10" s="116"/>
    </row>
    <row r="11" spans="1:16" x14ac:dyDescent="0.25">
      <c r="A11" s="115"/>
      <c r="B11" s="50">
        <f>B10*3.6</f>
        <v>0.39584067435231401</v>
      </c>
      <c r="C11" s="51">
        <f>C10*3.6</f>
        <v>1.1875220230569419</v>
      </c>
      <c r="D11" s="51">
        <f>D10*3.6</f>
        <v>0.59376101152847094</v>
      </c>
      <c r="E11" s="51">
        <f>E10*3.6</f>
        <v>0.95001761844555355</v>
      </c>
      <c r="F11" s="49">
        <f>F10*3.6</f>
        <v>1.97920337176157</v>
      </c>
      <c r="G11" s="46" t="s">
        <v>121</v>
      </c>
      <c r="I11" s="116"/>
      <c r="J11" s="116"/>
      <c r="K11" s="116"/>
      <c r="L11" s="116"/>
      <c r="M11" s="116"/>
      <c r="N11" s="116"/>
      <c r="O11" s="116"/>
      <c r="P11" s="116"/>
    </row>
    <row r="12" spans="1:16" x14ac:dyDescent="0.25">
      <c r="B12" s="52"/>
      <c r="C12" s="52"/>
      <c r="D12" s="52"/>
      <c r="E12" s="52"/>
      <c r="F12" s="52"/>
      <c r="I12" s="116"/>
      <c r="J12" s="116"/>
      <c r="K12" s="116"/>
      <c r="L12" s="116"/>
      <c r="M12" s="116"/>
      <c r="N12" s="116"/>
      <c r="O12" s="116"/>
      <c r="P12" s="116"/>
    </row>
    <row r="13" spans="1:16" x14ac:dyDescent="0.25">
      <c r="A13" s="114" t="s">
        <v>122</v>
      </c>
      <c r="B13" s="47">
        <v>32</v>
      </c>
      <c r="C13" s="48">
        <v>24</v>
      </c>
      <c r="D13" s="48">
        <v>46</v>
      </c>
      <c r="E13" s="48">
        <v>60</v>
      </c>
      <c r="F13" s="53">
        <v>7</v>
      </c>
      <c r="G13" s="46" t="s">
        <v>123</v>
      </c>
      <c r="I13" s="116"/>
      <c r="J13" s="116"/>
      <c r="K13" s="116"/>
      <c r="L13" s="116"/>
      <c r="M13" s="116"/>
      <c r="N13" s="116"/>
      <c r="O13" s="116"/>
      <c r="P13" s="116"/>
    </row>
    <row r="14" spans="1:16" x14ac:dyDescent="0.25">
      <c r="A14" s="114"/>
      <c r="B14" s="50">
        <f>B13*0.007061552</f>
        <v>0.22596966399999999</v>
      </c>
      <c r="C14" s="51">
        <f>C13*0.007061552</f>
        <v>0.169477248</v>
      </c>
      <c r="D14" s="51">
        <f>D13*0.007061552</f>
        <v>0.324831392</v>
      </c>
      <c r="E14" s="51">
        <f>E13*0.007061552</f>
        <v>0.42369311999999998</v>
      </c>
      <c r="F14" s="49">
        <f>F13*0.007061552</f>
        <v>4.9430863999999998E-2</v>
      </c>
      <c r="G14" s="46" t="s">
        <v>124</v>
      </c>
      <c r="I14" s="116"/>
      <c r="J14" s="116"/>
      <c r="K14" s="116"/>
      <c r="L14" s="116"/>
      <c r="M14" s="116"/>
      <c r="N14" s="116"/>
      <c r="O14" s="116"/>
      <c r="P14" s="116"/>
    </row>
    <row r="15" spans="1:16" x14ac:dyDescent="0.25">
      <c r="A15" s="114"/>
      <c r="B15" s="49">
        <f t="shared" ref="B15:E15" si="0">B16</f>
        <v>225.96966399999999</v>
      </c>
      <c r="C15" s="49">
        <f t="shared" si="0"/>
        <v>169.477248</v>
      </c>
      <c r="D15" s="49">
        <f t="shared" si="0"/>
        <v>324.83139199999999</v>
      </c>
      <c r="E15" s="49">
        <f t="shared" si="0"/>
        <v>423.69311999999996</v>
      </c>
      <c r="F15" s="49">
        <f>F16</f>
        <v>49.430864</v>
      </c>
      <c r="G15" s="46" t="s">
        <v>139</v>
      </c>
      <c r="I15" s="116"/>
      <c r="J15" s="116"/>
      <c r="K15" s="116"/>
      <c r="L15" s="116"/>
      <c r="M15" s="116"/>
      <c r="N15" s="116"/>
      <c r="O15" s="116"/>
      <c r="P15" s="116"/>
    </row>
    <row r="16" spans="1:16" x14ac:dyDescent="0.25">
      <c r="A16" s="114"/>
      <c r="B16" s="50">
        <f>B14*1000</f>
        <v>225.96966399999999</v>
      </c>
      <c r="C16" s="51">
        <f>C14*1000</f>
        <v>169.477248</v>
      </c>
      <c r="D16" s="51">
        <f>D14*1000</f>
        <v>324.83139199999999</v>
      </c>
      <c r="E16" s="51">
        <f>E14*1000</f>
        <v>423.69311999999996</v>
      </c>
      <c r="F16" s="49">
        <f>F14*1000</f>
        <v>49.430864</v>
      </c>
      <c r="G16" s="46" t="s">
        <v>125</v>
      </c>
      <c r="I16" s="116"/>
      <c r="J16" s="116"/>
      <c r="K16" s="116"/>
      <c r="L16" s="116"/>
      <c r="M16" s="116"/>
      <c r="N16" s="116"/>
      <c r="O16" s="116"/>
      <c r="P16" s="116"/>
    </row>
    <row r="17" spans="1:16" x14ac:dyDescent="0.25">
      <c r="A17" s="114" t="s">
        <v>126</v>
      </c>
      <c r="B17" s="50">
        <f>B16/(B2/2)</f>
        <v>10.76046019047619</v>
      </c>
      <c r="C17" s="51">
        <f>C16/(C2/2)</f>
        <v>8.0703451428571427</v>
      </c>
      <c r="D17" s="51">
        <f>D16/(D2/2)</f>
        <v>15.468161523809524</v>
      </c>
      <c r="E17" s="51">
        <f>E16/(E2/2)</f>
        <v>20.175862857142857</v>
      </c>
      <c r="F17" s="49">
        <f>F16/(F2/2)</f>
        <v>2.3538506666666668</v>
      </c>
      <c r="G17" s="46" t="s">
        <v>127</v>
      </c>
      <c r="I17" s="116"/>
      <c r="J17" s="116"/>
      <c r="K17" s="116"/>
      <c r="L17" s="116"/>
      <c r="M17" s="116"/>
      <c r="N17" s="116"/>
      <c r="O17" s="116"/>
      <c r="P17" s="116"/>
    </row>
    <row r="18" spans="1:16" x14ac:dyDescent="0.25">
      <c r="A18" s="114"/>
      <c r="B18" s="50">
        <f>B17/9.81</f>
        <v>1.0968868695694383</v>
      </c>
      <c r="C18" s="51">
        <f>C17/9.81</f>
        <v>0.8226651521770787</v>
      </c>
      <c r="D18" s="51">
        <f>D17/9.81</f>
        <v>1.5767748750060675</v>
      </c>
      <c r="E18" s="51">
        <f>E17/9.81</f>
        <v>2.0566628804426967</v>
      </c>
      <c r="F18" s="49">
        <f>F17/9.81</f>
        <v>0.23994400271831465</v>
      </c>
      <c r="G18" s="46" t="s">
        <v>128</v>
      </c>
      <c r="I18" s="116"/>
      <c r="J18" s="116"/>
      <c r="K18" s="116"/>
      <c r="L18" s="116"/>
      <c r="M18" s="116"/>
      <c r="N18" s="116"/>
      <c r="O18" s="116"/>
      <c r="P18" s="116"/>
    </row>
    <row r="19" spans="1:16" x14ac:dyDescent="0.25">
      <c r="B19" t="s">
        <v>129</v>
      </c>
      <c r="C19" t="s">
        <v>130</v>
      </c>
      <c r="D19" t="s">
        <v>131</v>
      </c>
      <c r="E19" t="s">
        <v>132</v>
      </c>
      <c r="F19" t="s">
        <v>133</v>
      </c>
    </row>
    <row r="20" spans="1:16" x14ac:dyDescent="0.25">
      <c r="A20" s="54" t="s">
        <v>134</v>
      </c>
    </row>
    <row r="21" spans="1:16" x14ac:dyDescent="0.25">
      <c r="A21" s="55" t="s">
        <v>135</v>
      </c>
    </row>
    <row r="22" spans="1:16" x14ac:dyDescent="0.25">
      <c r="A22" s="56" t="s">
        <v>136</v>
      </c>
    </row>
    <row r="24" spans="1:16" x14ac:dyDescent="0.25">
      <c r="A24" t="s">
        <v>138</v>
      </c>
      <c r="B24" s="57" t="s">
        <v>137</v>
      </c>
    </row>
    <row r="25" spans="1:16" x14ac:dyDescent="0.25">
      <c r="B25" s="57" t="s">
        <v>137</v>
      </c>
    </row>
  </sheetData>
  <mergeCells count="5">
    <mergeCell ref="A5:A6"/>
    <mergeCell ref="A8:A11"/>
    <mergeCell ref="A13:A16"/>
    <mergeCell ref="A17:A18"/>
    <mergeCell ref="I5:P18"/>
  </mergeCells>
  <hyperlinks>
    <hyperlink ref="B24" r:id="rId1"/>
    <hyperlink ref="B25" r:id="rId2"/>
  </hyperlinks>
  <pageMargins left="0.7" right="0.7" top="0.75" bottom="0.75" header="0.3" footer="0.3"/>
  <pageSetup paperSize="9" orientation="portrait"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zoomScaleNormal="100" workbookViewId="0">
      <selection activeCell="M2" sqref="F2:M2"/>
    </sheetView>
  </sheetViews>
  <sheetFormatPr defaultRowHeight="15" x14ac:dyDescent="0.25"/>
  <cols>
    <col min="2" max="13" width="8.140625" customWidth="1"/>
    <col min="258" max="269" width="8.140625" customWidth="1"/>
    <col min="514" max="525" width="8.140625" customWidth="1"/>
    <col min="770" max="781" width="8.140625" customWidth="1"/>
    <col min="1026" max="1037" width="8.140625" customWidth="1"/>
    <col min="1282" max="1293" width="8.140625" customWidth="1"/>
    <col min="1538" max="1549" width="8.140625" customWidth="1"/>
    <col min="1794" max="1805" width="8.140625" customWidth="1"/>
    <col min="2050" max="2061" width="8.140625" customWidth="1"/>
    <col min="2306" max="2317" width="8.140625" customWidth="1"/>
    <col min="2562" max="2573" width="8.140625" customWidth="1"/>
    <col min="2818" max="2829" width="8.140625" customWidth="1"/>
    <col min="3074" max="3085" width="8.140625" customWidth="1"/>
    <col min="3330" max="3341" width="8.140625" customWidth="1"/>
    <col min="3586" max="3597" width="8.140625" customWidth="1"/>
    <col min="3842" max="3853" width="8.140625" customWidth="1"/>
    <col min="4098" max="4109" width="8.140625" customWidth="1"/>
    <col min="4354" max="4365" width="8.140625" customWidth="1"/>
    <col min="4610" max="4621" width="8.140625" customWidth="1"/>
    <col min="4866" max="4877" width="8.140625" customWidth="1"/>
    <col min="5122" max="5133" width="8.140625" customWidth="1"/>
    <col min="5378" max="5389" width="8.140625" customWidth="1"/>
    <col min="5634" max="5645" width="8.140625" customWidth="1"/>
    <col min="5890" max="5901" width="8.140625" customWidth="1"/>
    <col min="6146" max="6157" width="8.140625" customWidth="1"/>
    <col min="6402" max="6413" width="8.140625" customWidth="1"/>
    <col min="6658" max="6669" width="8.140625" customWidth="1"/>
    <col min="6914" max="6925" width="8.140625" customWidth="1"/>
    <col min="7170" max="7181" width="8.140625" customWidth="1"/>
    <col min="7426" max="7437" width="8.140625" customWidth="1"/>
    <col min="7682" max="7693" width="8.140625" customWidth="1"/>
    <col min="7938" max="7949" width="8.140625" customWidth="1"/>
    <col min="8194" max="8205" width="8.140625" customWidth="1"/>
    <col min="8450" max="8461" width="8.140625" customWidth="1"/>
    <col min="8706" max="8717" width="8.140625" customWidth="1"/>
    <col min="8962" max="8973" width="8.140625" customWidth="1"/>
    <col min="9218" max="9229" width="8.140625" customWidth="1"/>
    <col min="9474" max="9485" width="8.140625" customWidth="1"/>
    <col min="9730" max="9741" width="8.140625" customWidth="1"/>
    <col min="9986" max="9997" width="8.140625" customWidth="1"/>
    <col min="10242" max="10253" width="8.140625" customWidth="1"/>
    <col min="10498" max="10509" width="8.140625" customWidth="1"/>
    <col min="10754" max="10765" width="8.140625" customWidth="1"/>
    <col min="11010" max="11021" width="8.140625" customWidth="1"/>
    <col min="11266" max="11277" width="8.140625" customWidth="1"/>
    <col min="11522" max="11533" width="8.140625" customWidth="1"/>
    <col min="11778" max="11789" width="8.140625" customWidth="1"/>
    <col min="12034" max="12045" width="8.140625" customWidth="1"/>
    <col min="12290" max="12301" width="8.140625" customWidth="1"/>
    <col min="12546" max="12557" width="8.140625" customWidth="1"/>
    <col min="12802" max="12813" width="8.140625" customWidth="1"/>
    <col min="13058" max="13069" width="8.140625" customWidth="1"/>
    <col min="13314" max="13325" width="8.140625" customWidth="1"/>
    <col min="13570" max="13581" width="8.140625" customWidth="1"/>
    <col min="13826" max="13837" width="8.140625" customWidth="1"/>
    <col min="14082" max="14093" width="8.140625" customWidth="1"/>
    <col min="14338" max="14349" width="8.140625" customWidth="1"/>
    <col min="14594" max="14605" width="8.140625" customWidth="1"/>
    <col min="14850" max="14861" width="8.140625" customWidth="1"/>
    <col min="15106" max="15117" width="8.140625" customWidth="1"/>
    <col min="15362" max="15373" width="8.140625" customWidth="1"/>
    <col min="15618" max="15629" width="8.140625" customWidth="1"/>
    <col min="15874" max="15885" width="8.140625" customWidth="1"/>
    <col min="16130" max="16141" width="8.140625" customWidth="1"/>
  </cols>
  <sheetData>
    <row r="1" spans="1:13" ht="15.75" thickBot="1" x14ac:dyDescent="0.3">
      <c r="A1" s="17">
        <v>0</v>
      </c>
      <c r="B1" s="18">
        <v>0</v>
      </c>
      <c r="C1" s="18">
        <v>1</v>
      </c>
      <c r="D1" s="18"/>
      <c r="E1" s="18">
        <v>2</v>
      </c>
      <c r="F1" s="18">
        <v>3</v>
      </c>
      <c r="G1" s="18">
        <v>4</v>
      </c>
      <c r="H1" s="18">
        <v>5</v>
      </c>
      <c r="I1" s="18">
        <v>6</v>
      </c>
      <c r="J1" s="18">
        <v>7</v>
      </c>
      <c r="K1" s="18">
        <v>9</v>
      </c>
      <c r="L1" s="18">
        <v>10</v>
      </c>
      <c r="M1" s="18">
        <v>11</v>
      </c>
    </row>
    <row r="2" spans="1:13" ht="48" customHeight="1" thickTop="1" x14ac:dyDescent="0.25">
      <c r="A2" s="19">
        <v>1</v>
      </c>
      <c r="B2" s="20" t="s">
        <v>65</v>
      </c>
      <c r="C2" s="20" t="s">
        <v>66</v>
      </c>
      <c r="D2" s="20" t="s">
        <v>67</v>
      </c>
      <c r="E2" s="20" t="s">
        <v>68</v>
      </c>
      <c r="F2" s="20"/>
      <c r="G2" s="20">
        <v>5</v>
      </c>
      <c r="H2" s="20">
        <v>0</v>
      </c>
      <c r="I2" s="20" t="s">
        <v>69</v>
      </c>
      <c r="J2" s="20"/>
      <c r="K2" s="20" t="s">
        <v>70</v>
      </c>
      <c r="L2" s="20" t="s">
        <v>71</v>
      </c>
      <c r="M2" s="21" t="s">
        <v>33</v>
      </c>
    </row>
    <row r="3" spans="1:13" ht="48" customHeight="1" x14ac:dyDescent="0.25">
      <c r="A3" s="19">
        <v>2</v>
      </c>
      <c r="B3" s="20" t="s">
        <v>65</v>
      </c>
      <c r="C3" s="20" t="s">
        <v>66</v>
      </c>
      <c r="D3" s="20" t="s">
        <v>67</v>
      </c>
      <c r="E3" s="20" t="s">
        <v>72</v>
      </c>
      <c r="F3" s="20"/>
      <c r="G3" s="20">
        <v>9</v>
      </c>
      <c r="H3" s="20">
        <v>9</v>
      </c>
      <c r="I3" s="20" t="s">
        <v>69</v>
      </c>
      <c r="J3" s="20"/>
      <c r="K3" s="20">
        <v>0</v>
      </c>
      <c r="L3" s="20">
        <v>4</v>
      </c>
      <c r="M3" s="22">
        <v>3</v>
      </c>
    </row>
    <row r="4" spans="1:13" ht="48" customHeight="1" x14ac:dyDescent="0.25">
      <c r="A4" s="19">
        <v>3</v>
      </c>
      <c r="B4" s="20" t="s">
        <v>31</v>
      </c>
      <c r="C4" s="20" t="s">
        <v>73</v>
      </c>
      <c r="D4" s="20" t="s">
        <v>67</v>
      </c>
      <c r="E4" s="20"/>
      <c r="F4" s="20" t="s">
        <v>32</v>
      </c>
      <c r="G4" s="23" t="s">
        <v>68</v>
      </c>
      <c r="H4" s="20"/>
      <c r="I4" s="20"/>
      <c r="J4" s="20"/>
      <c r="K4" s="20"/>
      <c r="L4" s="20"/>
      <c r="M4" s="22"/>
    </row>
    <row r="5" spans="1:13" ht="48" customHeight="1" x14ac:dyDescent="0.25">
      <c r="A5" s="19">
        <v>4</v>
      </c>
      <c r="B5" s="20" t="s">
        <v>65</v>
      </c>
      <c r="C5" s="20" t="s">
        <v>73</v>
      </c>
      <c r="D5" s="20" t="s">
        <v>74</v>
      </c>
      <c r="E5" s="23"/>
      <c r="F5" s="20">
        <v>0</v>
      </c>
      <c r="H5" s="20"/>
      <c r="I5" s="20"/>
      <c r="J5" s="20"/>
      <c r="K5" s="20"/>
      <c r="L5" s="20"/>
      <c r="M5" s="22"/>
    </row>
    <row r="6" spans="1:13" ht="48" customHeight="1" x14ac:dyDescent="0.25">
      <c r="A6" s="19"/>
      <c r="B6" s="20" t="s">
        <v>70</v>
      </c>
      <c r="C6" s="20" t="s">
        <v>75</v>
      </c>
      <c r="D6" s="20" t="s">
        <v>76</v>
      </c>
      <c r="E6" s="23" t="s">
        <v>77</v>
      </c>
      <c r="F6" s="20"/>
      <c r="H6" s="20"/>
      <c r="I6" s="20"/>
      <c r="J6" s="20"/>
      <c r="K6" s="20"/>
      <c r="L6" s="20"/>
      <c r="M6" s="22"/>
    </row>
    <row r="7" spans="1:13" ht="48" customHeight="1" thickBot="1" x14ac:dyDescent="0.3">
      <c r="A7" s="19">
        <v>5</v>
      </c>
      <c r="B7" s="24" t="s">
        <v>70</v>
      </c>
      <c r="C7" s="24" t="s">
        <v>73</v>
      </c>
      <c r="D7" s="24" t="s">
        <v>76</v>
      </c>
      <c r="E7" s="24" t="s">
        <v>75</v>
      </c>
      <c r="F7" s="24"/>
      <c r="G7" s="24">
        <v>1</v>
      </c>
      <c r="H7" s="24">
        <v>1</v>
      </c>
      <c r="I7" s="24" t="s">
        <v>78</v>
      </c>
      <c r="J7" s="24">
        <v>5</v>
      </c>
      <c r="K7" s="24">
        <v>2</v>
      </c>
      <c r="L7" s="24"/>
      <c r="M7" s="25"/>
    </row>
    <row r="8" spans="1:13" ht="15.75" thickTop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10</vt:i4>
      </vt:variant>
    </vt:vector>
  </HeadingPairs>
  <TitlesOfParts>
    <vt:vector size="22" baseType="lpstr">
      <vt:lpstr>To Do!!!</vt:lpstr>
      <vt:lpstr>Sys setup</vt:lpstr>
      <vt:lpstr>Pin Layout</vt:lpstr>
      <vt:lpstr>Light sensor #1</vt:lpstr>
      <vt:lpstr>Light sensor #2</vt:lpstr>
      <vt:lpstr>SW layout</vt:lpstr>
      <vt:lpstr>Timer Reload Value</vt:lpstr>
      <vt:lpstr>Motor calc</vt:lpstr>
      <vt:lpstr>LCD text test</vt:lpstr>
      <vt:lpstr>Images Hex Gen</vt:lpstr>
      <vt:lpstr>Wellcome IMG WIP</vt:lpstr>
      <vt:lpstr>Font and symbol Hex Gen</vt:lpstr>
      <vt:lpstr>'Light sensor #2'!R_1</vt:lpstr>
      <vt:lpstr>R_1</vt:lpstr>
      <vt:lpstr>'Light sensor #2'!R_2</vt:lpstr>
      <vt:lpstr>R_2</vt:lpstr>
      <vt:lpstr>'Light sensor #2'!R_3</vt:lpstr>
      <vt:lpstr>R_3</vt:lpstr>
      <vt:lpstr>'Light sensor #2'!R_4</vt:lpstr>
      <vt:lpstr>R_4</vt:lpstr>
      <vt:lpstr>'Light sensor #2'!V_in</vt:lpstr>
      <vt:lpstr>V_in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2016-02-18T23:00:33Z</dcterms:modified>
</cp:coreProperties>
</file>