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 activeTab="2"/>
  </bookViews>
  <sheets>
    <sheet name="To Do!!!" sheetId="10" r:id="rId1"/>
    <sheet name="Sys setup" sheetId="13" r:id="rId2"/>
    <sheet name="Pin Layout" sheetId="1" r:id="rId3"/>
    <sheet name="Light sensor #1" sheetId="15" r:id="rId4"/>
    <sheet name="Light sensor #2" sheetId="16" r:id="rId5"/>
    <sheet name="SW layout" sheetId="11" r:id="rId6"/>
    <sheet name="Timer Reload Value" sheetId="8" r:id="rId7"/>
    <sheet name="I2C" sheetId="17" r:id="rId8"/>
    <sheet name="Motor calc" sheetId="9" r:id="rId9"/>
    <sheet name="LCD text test" sheetId="7" r:id="rId10"/>
    <sheet name="Images Hex Gen" sheetId="5" r:id="rId11"/>
    <sheet name="Wellcome IMG WIP" sheetId="6" r:id="rId12"/>
    <sheet name="Font and symbol Hex Gen" sheetId="12" r:id="rId13"/>
  </sheets>
  <definedNames>
    <definedName name="R_1" localSheetId="4">'Light sensor #2'!$D$1</definedName>
    <definedName name="R_1">'Light sensor #1'!$D$1</definedName>
    <definedName name="R_2" localSheetId="4">'Light sensor #2'!$D$2</definedName>
    <definedName name="R_2">'Light sensor #1'!$D$2</definedName>
    <definedName name="R_3" localSheetId="4">'Light sensor #2'!$D$3</definedName>
    <definedName name="R_3">'Light sensor #1'!$D$3</definedName>
    <definedName name="R_4" localSheetId="4">'Light sensor #2'!$D$4</definedName>
    <definedName name="R_4">'Light sensor #1'!$D$4</definedName>
    <definedName name="V_in" localSheetId="4">'Light sensor #2'!$B$5</definedName>
    <definedName name="V_in">'Light sensor #1'!$B$5</definedName>
  </definedNames>
  <calcPr calcId="152511"/>
</workbook>
</file>

<file path=xl/calcChain.xml><?xml version="1.0" encoding="utf-8"?>
<calcChain xmlns="http://schemas.openxmlformats.org/spreadsheetml/2006/main">
  <c r="I6" i="16" l="1"/>
  <c r="D4" i="16"/>
  <c r="M5" i="16" s="1"/>
  <c r="D3" i="16"/>
  <c r="L4" i="16" s="1"/>
  <c r="D2" i="16"/>
  <c r="D1" i="16"/>
  <c r="I6" i="15"/>
  <c r="N4" i="16" l="1"/>
  <c r="N8" i="16"/>
  <c r="N11" i="16"/>
  <c r="N7" i="16"/>
  <c r="N10" i="16"/>
  <c r="N6" i="16"/>
  <c r="N9" i="16"/>
  <c r="N5" i="16"/>
  <c r="O4" i="16"/>
  <c r="O5" i="16"/>
  <c r="O10" i="16"/>
  <c r="O7" i="16"/>
  <c r="O11" i="16"/>
  <c r="O9" i="16"/>
  <c r="O6" i="16"/>
  <c r="O8" i="16"/>
  <c r="M4" i="16"/>
  <c r="M11" i="16"/>
  <c r="M8" i="16"/>
  <c r="M7" i="16"/>
  <c r="M10" i="16"/>
  <c r="M6" i="16"/>
  <c r="M9" i="16"/>
  <c r="L11" i="16"/>
  <c r="L7" i="16"/>
  <c r="L10" i="16"/>
  <c r="L6" i="16"/>
  <c r="L9" i="16"/>
  <c r="L5" i="16"/>
  <c r="L8" i="16"/>
  <c r="B7" i="16"/>
  <c r="D4" i="15" l="1"/>
  <c r="D3" i="15"/>
  <c r="D2" i="15"/>
  <c r="D1" i="15"/>
  <c r="B7" i="15" l="1"/>
  <c r="M5" i="15"/>
  <c r="M9" i="15"/>
  <c r="L5" i="15"/>
  <c r="L9" i="15"/>
  <c r="M6" i="15"/>
  <c r="M10" i="15"/>
  <c r="L6" i="15"/>
  <c r="L10" i="15"/>
  <c r="M7" i="15"/>
  <c r="M11" i="15"/>
  <c r="L7" i="15"/>
  <c r="L11" i="15"/>
  <c r="M8" i="15"/>
  <c r="M4" i="15"/>
  <c r="L8" i="15"/>
  <c r="L4" i="15"/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F14" i="9" l="1"/>
  <c r="F16" i="9" s="1"/>
  <c r="F15" i="9" s="1"/>
  <c r="E14" i="9"/>
  <c r="E16" i="9" s="1"/>
  <c r="D14" i="9"/>
  <c r="D16" i="9" s="1"/>
  <c r="C14" i="9"/>
  <c r="C16" i="9" s="1"/>
  <c r="B14" i="9"/>
  <c r="B16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2" i="9"/>
  <c r="F8" i="9" l="1"/>
  <c r="C17" i="9"/>
  <c r="C18" i="9" s="1"/>
  <c r="C15" i="9"/>
  <c r="D17" i="9"/>
  <c r="D18" i="9" s="1"/>
  <c r="D15" i="9"/>
  <c r="E17" i="9"/>
  <c r="E18" i="9" s="1"/>
  <c r="E15" i="9"/>
  <c r="B17" i="9"/>
  <c r="B18" i="9" s="1"/>
  <c r="B15" i="9"/>
  <c r="C8" i="9"/>
  <c r="C10" i="9" s="1"/>
  <c r="C11" i="9" s="1"/>
  <c r="B8" i="9"/>
  <c r="B10" i="9" s="1"/>
  <c r="B11" i="9" s="1"/>
  <c r="F17" i="9"/>
  <c r="F18" i="9" s="1"/>
  <c r="F10" i="9"/>
  <c r="F11" i="9" s="1"/>
  <c r="F9" i="9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CH38" i="5" s="1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CH35" i="5" s="1"/>
  <c r="AB55" i="5"/>
  <c r="AA55" i="5"/>
  <c r="Z55" i="5"/>
  <c r="Y55" i="5"/>
  <c r="X55" i="5"/>
  <c r="W55" i="5"/>
  <c r="V55" i="5"/>
  <c r="U55" i="5"/>
  <c r="T55" i="5"/>
  <c r="S55" i="5"/>
  <c r="R55" i="5"/>
  <c r="Q55" i="5"/>
  <c r="CH34" i="5" s="1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CH31" i="5" s="1"/>
  <c r="BD54" i="5"/>
  <c r="BC54" i="5"/>
  <c r="BB54" i="5"/>
  <c r="BA54" i="5"/>
  <c r="AZ54" i="5"/>
  <c r="AY54" i="5"/>
  <c r="AX54" i="5"/>
  <c r="AW54" i="5"/>
  <c r="AV54" i="5"/>
  <c r="AU54" i="5"/>
  <c r="AT54" i="5"/>
  <c r="AS54" i="5"/>
  <c r="CH30" i="5" s="1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CH26" i="5" s="1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CH23" i="5" s="1"/>
  <c r="AB53" i="5"/>
  <c r="AA53" i="5"/>
  <c r="Z53" i="5"/>
  <c r="Y53" i="5"/>
  <c r="X53" i="5"/>
  <c r="W53" i="5"/>
  <c r="V53" i="5"/>
  <c r="U53" i="5"/>
  <c r="T53" i="5"/>
  <c r="S53" i="5"/>
  <c r="R53" i="5"/>
  <c r="Q53" i="5"/>
  <c r="CH22" i="5" s="1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CH19" i="5" s="1"/>
  <c r="BD52" i="5"/>
  <c r="BC52" i="5"/>
  <c r="BB52" i="5"/>
  <c r="BA52" i="5"/>
  <c r="AZ52" i="5"/>
  <c r="AY52" i="5"/>
  <c r="AX52" i="5"/>
  <c r="AW52" i="5"/>
  <c r="AV52" i="5"/>
  <c r="AU52" i="5"/>
  <c r="AT52" i="5"/>
  <c r="AS52" i="5"/>
  <c r="CH18" i="5" s="1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H15" i="5" s="1"/>
  <c r="CF51" i="5"/>
  <c r="CE51" i="5"/>
  <c r="CD51" i="5"/>
  <c r="CC51" i="5"/>
  <c r="CB51" i="5"/>
  <c r="CA51" i="5"/>
  <c r="BZ51" i="5"/>
  <c r="BY51" i="5"/>
  <c r="BX51" i="5"/>
  <c r="BW51" i="5"/>
  <c r="BV51" i="5"/>
  <c r="BU51" i="5"/>
  <c r="CH14" i="5" s="1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CH11" i="5" s="1"/>
  <c r="AB51" i="5"/>
  <c r="AA51" i="5"/>
  <c r="Z51" i="5"/>
  <c r="Y51" i="5"/>
  <c r="X51" i="5"/>
  <c r="W51" i="5"/>
  <c r="V51" i="5"/>
  <c r="U51" i="5"/>
  <c r="T51" i="5"/>
  <c r="S51" i="5"/>
  <c r="R51" i="5"/>
  <c r="Q51" i="5"/>
  <c r="CH10" i="5" s="1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CH6" i="5" s="1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CH2" i="5"/>
  <c r="CH9" i="5" l="1"/>
  <c r="CH37" i="5"/>
  <c r="CH3" i="5"/>
  <c r="CH4" i="5"/>
  <c r="CH7" i="5"/>
  <c r="CH8" i="5"/>
  <c r="CH12" i="5"/>
  <c r="CH27" i="6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<sst xmlns="http://schemas.openxmlformats.org/spreadsheetml/2006/main" count="460" uniqueCount="309">
  <si>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</si>
  <si>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</si>
  <si>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</si>
  <si>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</si>
  <si>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</si>
  <si>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</si>
  <si>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</si>
  <si>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</si>
  <si>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</si>
  <si>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</si>
  <si>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</si>
  <si>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</si>
  <si>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</si>
  <si>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</si>
  <si>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</si>
  <si>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</si>
  <si>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</si>
  <si>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</si>
  <si>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</si>
  <si>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</si>
  <si>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</si>
  <si>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</si>
  <si>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</si>
  <si>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Mic input (analog)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</si>
  <si>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</si>
  <si>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</si>
  <si>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</si>
  <si>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</si>
  <si>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</si>
  <si>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</si>
  <si>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</si>
  <si>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</si>
  <si>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</si>
  <si>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</si>
  <si>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</si>
  <si>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</si>
  <si>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</si>
  <si>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</si>
  <si>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</si>
  <si>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</si>
  <si>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</si>
  <si>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</si>
  <si>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</si>
  <si>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</si>
  <si>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</si>
  <si>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</si>
  <si>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</si>
  <si>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</si>
  <si>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</si>
  <si>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</si>
  <si>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</si>
  <si>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</si>
  <si>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</si>
  <si>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</si>
  <si>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</si>
  <si>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</si>
  <si>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</si>
  <si>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</si>
  <si>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</si>
  <si>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</si>
  <si>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</si>
  <si>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</si>
  <si>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</si>
  <si>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</si>
  <si>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</si>
  <si>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</si>
  <si>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</si>
  <si>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</si>
  <si>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</si>
  <si>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</si>
  <si>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</si>
  <si>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</si>
  <si>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</si>
  <si>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</si>
  <si>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</si>
  <si>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</si>
  <si>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</si>
  <si>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</si>
  <si>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</si>
  <si>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</si>
  <si>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</si>
  <si>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</si>
  <si>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</si>
  <si>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</si>
  <si>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</si>
  <si>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</si>
  <si>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</si>
  <si>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</si>
  <si>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</si>
  <si>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</si>
  <si>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</si>
  <si>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</si>
  <si>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</si>
  <si>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</si>
  <si>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</si>
  <si>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</si>
  <si>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</si>
  <si>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</si>
  <si>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</si>
  <si>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</si>
  <si>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</si>
  <si>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</si>
  <si>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</si>
  <si>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</si>
  <si>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</si>
  <si>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</si>
  <si>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</si>
  <si>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</si>
  <si>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</si>
  <si>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</si>
  <si>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</si>
  <si>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</si>
  <si>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</si>
  <si>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</si>
  <si>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</si>
  <si>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</si>
  <si>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</si>
  <si>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</si>
  <si>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</si>
  <si>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</si>
  <si>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</si>
  <si>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</si>
  <si>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</si>
  <si>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</si>
  <si>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</si>
  <si>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</si>
  <si>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</si>
  <si>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</si>
  <si>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</si>
  <si>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</si>
  <si>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</si>
  <si>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</si>
  <si>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</si>
  <si>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</si>
  <si>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WIP</t>
  </si>
  <si>
    <t>Done</t>
  </si>
  <si>
    <t>Error!!!</t>
  </si>
  <si>
    <t>Normal Function LED</t>
  </si>
  <si>
    <t>Toggle every second, 20% duty cycle</t>
  </si>
  <si>
    <t>Mechanical design</t>
  </si>
  <si>
    <t>Not started</t>
  </si>
  <si>
    <t>M1 PWM6 - Gen 3</t>
  </si>
  <si>
    <t>M1 PWM7 - Gen 3</t>
  </si>
  <si>
    <t>M1 PWM5 - Gen 2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</si>
  <si>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</si>
  <si>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</si>
  <si>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</si>
  <si>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</si>
  <si>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</si>
  <si>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</si>
  <si>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</si>
  <si>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</si>
  <si>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</si>
  <si>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</si>
  <si>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</si>
  <si>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</si>
  <si>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</si>
  <si>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</si>
  <si>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</si>
  <si>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</si>
  <si>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</si>
  <si>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</si>
  <si>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Application layer:</t>
  </si>
  <si>
    <t>Service layer:</t>
  </si>
  <si>
    <t>Driver layer</t>
  </si>
  <si>
    <t xml:space="preserve"> 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</si>
  <si>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</si>
  <si>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</si>
  <si>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</si>
  <si>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</si>
  <si>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</si>
  <si>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</si>
  <si>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</si>
  <si>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Create interrupt priority table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</si>
  <si>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</si>
  <si>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</si>
  <si>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</si>
  <si>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</si>
  <si>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</si>
  <si>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</si>
  <si>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</si>
  <si>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</si>
  <si>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</si>
  <si>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</si>
  <si>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</si>
  <si>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</si>
  <si>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</si>
  <si>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</si>
  <si>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</si>
  <si>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</si>
  <si>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</si>
  <si>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</si>
  <si>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</si>
  <si>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</si>
  <si>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</si>
  <si>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</si>
  <si>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</si>
  <si>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</si>
  <si>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</si>
  <si>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</si>
  <si>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</si>
  <si>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</si>
  <si>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</si>
  <si>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</si>
  <si>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</si>
  <si>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</si>
  <si>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</si>
  <si>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</si>
  <si>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</si>
  <si>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</si>
  <si>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</si>
  <si>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</si>
  <si>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</si>
  <si>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</si>
  <si>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</si>
  <si>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</si>
  <si>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</si>
  <si>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</si>
  <si>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</si>
  <si>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</si>
  <si>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</si>
  <si>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</si>
  <si>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</si>
  <si>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</si>
  <si>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</si>
  <si>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</si>
  <si>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</si>
  <si>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</si>
  <si>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</si>
  <si>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</si>
  <si>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</si>
  <si>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</si>
  <si>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</si>
  <si>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</si>
  <si>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</si>
  <si>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</si>
  <si>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</si>
  <si>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</si>
  <si>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</si>
  <si>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</si>
  <si>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</si>
  <si>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</si>
  <si>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</si>
  <si>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</si>
  <si>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</si>
  <si>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</si>
  <si>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</si>
  <si>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</si>
  <si>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</si>
  <si>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</si>
  <si>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</si>
  <si>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</si>
  <si>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</si>
  <si>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</si>
  <si>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</si>
  <si>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</si>
  <si>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</si>
  <si>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</si>
  <si>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</si>
  <si>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</si>
  <si>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</si>
  <si>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</si>
  <si>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</si>
  <si>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</si>
  <si>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</si>
  <si>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</si>
  <si>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</si>
  <si>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</si>
  <si>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PD6</t>
  </si>
  <si>
    <t>Create port and pin mapping defines</t>
  </si>
  <si>
    <t>ADC1 - Sequencer 3 - Chanel 0</t>
  </si>
  <si>
    <t>ADC1 - Sequencer 2 - Chanel 2</t>
  </si>
  <si>
    <t>ADC1 - Sequencer 1 - Chanel 1</t>
  </si>
  <si>
    <t>Temperature sensor</t>
  </si>
  <si>
    <t>ADC ???</t>
  </si>
  <si>
    <t>Timer 0A</t>
  </si>
  <si>
    <t>B</t>
  </si>
  <si>
    <t>PB0</t>
  </si>
  <si>
    <t>PB1</t>
  </si>
  <si>
    <t>PB2</t>
  </si>
  <si>
    <t>PB3</t>
  </si>
  <si>
    <t>PB4</t>
  </si>
  <si>
    <t>PB5</t>
  </si>
  <si>
    <t>PB6</t>
  </si>
  <si>
    <t>Switch Revers - Right motor</t>
  </si>
  <si>
    <t>Switch Revers - Left motor</t>
  </si>
  <si>
    <t>PWM Right motor</t>
  </si>
  <si>
    <t>PWM Left motor</t>
  </si>
  <si>
    <t>0 - Go Forward / 1 - Go Backward</t>
  </si>
  <si>
    <t>I2C0SCL</t>
  </si>
  <si>
    <t>I2C0SDA</t>
  </si>
  <si>
    <t>Output - Clock</t>
  </si>
  <si>
    <t>I2C module 0 data.</t>
  </si>
  <si>
    <t>I2C module 0 clock.</t>
  </si>
  <si>
    <t>Accelerometer I2C clock</t>
  </si>
  <si>
    <t>Accelerometer I2C data</t>
  </si>
  <si>
    <t>SCL</t>
  </si>
  <si>
    <t>SDA</t>
  </si>
  <si>
    <t>CS</t>
  </si>
  <si>
    <t>High = I2C, Low = SPI</t>
  </si>
  <si>
    <t>Accelerometer chip select</t>
  </si>
  <si>
    <t>http://playground.arduino.cc/Main/MMA7455</t>
  </si>
  <si>
    <t>PD2</t>
  </si>
  <si>
    <t>PD3</t>
  </si>
  <si>
    <t>SSI3Clk</t>
  </si>
  <si>
    <t>SSI3Rx</t>
  </si>
  <si>
    <t>SSI3Tx</t>
  </si>
  <si>
    <t>serial data</t>
  </si>
  <si>
    <t>SSI3Fss - slave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</si>
</sst>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B65B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/>
    <xf numFmtId="0" fontId="14" fillId="6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7" borderId="0" xfId="0" applyFill="1"/>
    <xf numFmtId="0" fontId="15" fillId="8" borderId="1" xfId="0" applyFont="1" applyFill="1" applyBorder="1"/>
    <xf numFmtId="0" fontId="15" fillId="9" borderId="1" xfId="0" applyFont="1" applyFill="1" applyBorder="1"/>
    <xf numFmtId="0" fontId="15" fillId="10" borderId="1" xfId="0" applyFont="1" applyFill="1" applyBorder="1"/>
    <xf numFmtId="0" fontId="15" fillId="11" borderId="1" xfId="0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6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15" fillId="19" borderId="1" xfId="0" applyFont="1" applyFill="1" applyBorder="1"/>
    <xf numFmtId="0" fontId="0" fillId="0" borderId="1" xfId="0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6" fillId="6" borderId="1" xfId="0" applyNumberFormat="1" applyFont="1" applyFill="1" applyBorder="1"/>
    <xf numFmtId="2" fontId="16" fillId="3" borderId="1" xfId="0" applyNumberFormat="1" applyFont="1" applyFill="1" applyBorder="1"/>
    <xf numFmtId="2" fontId="16" fillId="4" borderId="1" xfId="0" applyNumberFormat="1" applyFont="1" applyFill="1" applyBorder="1"/>
    <xf numFmtId="0" fontId="1" fillId="0" borderId="0" xfId="0" applyFont="1"/>
    <xf numFmtId="2" fontId="1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7" fillId="0" borderId="0" xfId="1"/>
    <xf numFmtId="0" fontId="0" fillId="20" borderId="1" xfId="0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14" xfId="0" applyBorder="1"/>
    <xf numFmtId="0" fontId="1" fillId="5" borderId="14" xfId="0" applyFont="1" applyFill="1" applyBorder="1"/>
    <xf numFmtId="0" fontId="0" fillId="2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Protection="1">
      <protection locked="0"/>
    </xf>
    <xf numFmtId="0" fontId="24" fillId="4" borderId="1" xfId="0" applyFont="1" applyFill="1" applyBorder="1" applyProtection="1">
      <protection locked="0"/>
    </xf>
    <xf numFmtId="0" fontId="6" fillId="0" borderId="1" xfId="0" applyFont="1" applyBorder="1"/>
    <xf numFmtId="0" fontId="26" fillId="0" borderId="1" xfId="0" applyFont="1" applyBorder="1"/>
    <xf numFmtId="0" fontId="6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2" borderId="0" xfId="0" applyFill="1"/>
    <xf numFmtId="0" fontId="0" fillId="22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0" fillId="2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4" fillId="3" borderId="1" xfId="0" applyFont="1" applyFill="1" applyBorder="1" applyProtection="1">
      <protection locked="0"/>
    </xf>
    <xf numFmtId="0" fontId="0" fillId="4" borderId="0" xfId="0" quotePrefix="1" applyFill="1"/>
    <xf numFmtId="0" fontId="0" fillId="24" borderId="0" xfId="0" quotePrefix="1" applyFill="1"/>
    <xf numFmtId="0" fontId="0" fillId="24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7" fillId="6" borderId="1" xfId="0" applyFont="1" applyFill="1" applyBorder="1"/>
    <xf numFmtId="0" fontId="0" fillId="2" borderId="1" xfId="0" applyFill="1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25" borderId="1" xfId="0" applyFill="1" applyBorder="1"/>
    <xf numFmtId="0" fontId="0" fillId="7" borderId="1" xfId="0" applyFill="1" applyBorder="1"/>
    <xf numFmtId="0" fontId="0" fillId="7" borderId="14" xfId="0" applyFill="1" applyBorder="1"/>
    <xf numFmtId="0" fontId="2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BB65BD"/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314325</xdr:colOff>
      <xdr:row>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239125" cy="6734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playground.arduino.cc/Main/MMA7455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C26" sqref="C26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  <col min="8" max="8" width="11" bestFit="1" customWidth="1"/>
  </cols>
  <sheetData>
    <row r="1" spans="1:16" ht="19.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x14ac:dyDescent="0.25">
      <c r="A2" s="61"/>
      <c r="B2" s="60" t="s">
        <v>160</v>
      </c>
      <c r="C2" s="60" t="s">
        <v>161</v>
      </c>
      <c r="E2" s="59" t="s">
        <v>134</v>
      </c>
      <c r="F2" s="58" t="s">
        <v>135</v>
      </c>
      <c r="G2" s="2" t="s">
        <v>136</v>
      </c>
      <c r="H2" s="46" t="s">
        <v>140</v>
      </c>
      <c r="I2" s="72" t="s">
        <v>205</v>
      </c>
    </row>
    <row r="3" spans="1:16" x14ac:dyDescent="0.25">
      <c r="A3" s="61"/>
    </row>
    <row r="4" spans="1:16" x14ac:dyDescent="0.25">
      <c r="A4" s="61" t="s">
        <v>194</v>
      </c>
      <c r="B4" s="1" t="s">
        <v>157</v>
      </c>
      <c r="C4" s="59" t="s">
        <v>191</v>
      </c>
    </row>
    <row r="5" spans="1:16" x14ac:dyDescent="0.25">
      <c r="A5" s="61" t="s">
        <v>194</v>
      </c>
      <c r="B5" s="1" t="s">
        <v>157</v>
      </c>
      <c r="C5" s="59" t="s">
        <v>192</v>
      </c>
      <c r="D5" t="s">
        <v>193</v>
      </c>
    </row>
    <row r="6" spans="1:16" x14ac:dyDescent="0.25">
      <c r="A6" s="61"/>
      <c r="B6" s="1" t="s">
        <v>157</v>
      </c>
      <c r="C6" s="46" t="s">
        <v>198</v>
      </c>
    </row>
    <row r="7" spans="1:16" x14ac:dyDescent="0.25">
      <c r="A7" s="61"/>
      <c r="B7" s="1" t="s">
        <v>157</v>
      </c>
      <c r="C7" s="46" t="s">
        <v>206</v>
      </c>
    </row>
    <row r="8" spans="1:16" x14ac:dyDescent="0.25">
      <c r="A8" s="61"/>
      <c r="B8" s="1" t="s">
        <v>157</v>
      </c>
      <c r="C8" s="46" t="s">
        <v>254</v>
      </c>
    </row>
    <row r="9" spans="1:16" x14ac:dyDescent="0.25">
      <c r="A9" s="61"/>
    </row>
    <row r="10" spans="1:16" x14ac:dyDescent="0.25">
      <c r="A10" s="61"/>
      <c r="B10" s="1" t="s">
        <v>144</v>
      </c>
      <c r="C10" s="46" t="s">
        <v>145</v>
      </c>
    </row>
    <row r="11" spans="1:16" x14ac:dyDescent="0.25">
      <c r="A11" s="61"/>
      <c r="B11" s="1" t="s">
        <v>144</v>
      </c>
      <c r="C11" s="46" t="s">
        <v>146</v>
      </c>
    </row>
    <row r="12" spans="1:16" x14ac:dyDescent="0.25">
      <c r="A12" s="61" t="s">
        <v>195</v>
      </c>
      <c r="B12" s="1" t="s">
        <v>144</v>
      </c>
      <c r="C12" s="46" t="s">
        <v>156</v>
      </c>
    </row>
    <row r="13" spans="1:16" x14ac:dyDescent="0.25">
      <c r="A13" s="61" t="s">
        <v>195</v>
      </c>
      <c r="B13" s="1" t="s">
        <v>144</v>
      </c>
      <c r="C13" s="3" t="s">
        <v>200</v>
      </c>
    </row>
    <row r="14" spans="1:16" x14ac:dyDescent="0.25">
      <c r="A14" s="61" t="s">
        <v>195</v>
      </c>
      <c r="B14" s="1" t="s">
        <v>144</v>
      </c>
      <c r="C14" s="3" t="s">
        <v>201</v>
      </c>
    </row>
    <row r="15" spans="1:16" x14ac:dyDescent="0.25">
      <c r="A15" s="61" t="s">
        <v>195</v>
      </c>
      <c r="B15" s="1" t="s">
        <v>144</v>
      </c>
      <c r="C15" s="72" t="s">
        <v>158</v>
      </c>
    </row>
    <row r="16" spans="1:16" x14ac:dyDescent="0.25">
      <c r="A16" s="61"/>
      <c r="B16" s="1" t="s">
        <v>144</v>
      </c>
      <c r="C16" s="46" t="s">
        <v>159</v>
      </c>
    </row>
    <row r="17" spans="1:3" x14ac:dyDescent="0.25">
      <c r="A17" s="61"/>
      <c r="B17" s="1" t="s">
        <v>144</v>
      </c>
      <c r="C17" s="46" t="s">
        <v>199</v>
      </c>
    </row>
    <row r="18" spans="1:3" x14ac:dyDescent="0.25">
      <c r="A18" s="61" t="s">
        <v>195</v>
      </c>
      <c r="B18" s="46" t="s">
        <v>144</v>
      </c>
      <c r="C18" s="46" t="s">
        <v>202</v>
      </c>
    </row>
    <row r="19" spans="1:3" x14ac:dyDescent="0.25">
      <c r="A19" s="61"/>
      <c r="B19" s="1" t="s">
        <v>147</v>
      </c>
      <c r="C19" s="46" t="s">
        <v>139</v>
      </c>
    </row>
    <row r="20" spans="1:3" x14ac:dyDescent="0.25">
      <c r="A20" s="61"/>
    </row>
    <row r="21" spans="1:3" x14ac:dyDescent="0.25">
      <c r="A21" s="61" t="s">
        <v>195</v>
      </c>
      <c r="B21" s="1" t="s">
        <v>154</v>
      </c>
      <c r="C21" s="46" t="s">
        <v>155</v>
      </c>
    </row>
    <row r="22" spans="1:3" x14ac:dyDescent="0.25">
      <c r="A22" s="61"/>
      <c r="B22" s="1" t="s">
        <v>154</v>
      </c>
      <c r="C22" s="59" t="s">
        <v>203</v>
      </c>
    </row>
    <row r="23" spans="1:3" x14ac:dyDescent="0.25">
      <c r="A23" s="61"/>
      <c r="B23" s="46" t="s">
        <v>154</v>
      </c>
      <c r="C23" s="58" t="s">
        <v>173</v>
      </c>
    </row>
    <row r="24" spans="1:3" x14ac:dyDescent="0.25">
      <c r="A24" s="61"/>
    </row>
    <row r="25" spans="1:3" x14ac:dyDescent="0.25">
      <c r="A25" s="61"/>
      <c r="B25" s="86"/>
      <c r="C25" s="86" t="s">
        <v>269</v>
      </c>
    </row>
    <row r="26" spans="1:3" x14ac:dyDescent="0.25">
      <c r="A26" s="61"/>
    </row>
    <row r="27" spans="1:3" x14ac:dyDescent="0.25">
      <c r="A27" s="61"/>
    </row>
    <row r="28" spans="1:3" x14ac:dyDescent="0.25">
      <c r="A28" s="61"/>
    </row>
    <row r="29" spans="1:3" x14ac:dyDescent="0.25">
      <c r="A29" s="61"/>
    </row>
    <row r="30" spans="1:3" x14ac:dyDescent="0.25">
      <c r="A30" s="61"/>
    </row>
    <row r="31" spans="1:3" x14ac:dyDescent="0.25">
      <c r="A31" s="61"/>
    </row>
    <row r="32" spans="1:3" x14ac:dyDescent="0.25">
      <c r="A32" s="61"/>
    </row>
    <row r="33" spans="1:1" x14ac:dyDescent="0.25">
      <c r="A33" s="61"/>
    </row>
    <row r="34" spans="1:1" x14ac:dyDescent="0.25">
      <c r="A34" s="61"/>
    </row>
    <row r="35" spans="1:1" x14ac:dyDescent="0.25">
      <c r="A35" s="61"/>
    </row>
    <row r="36" spans="1:1" x14ac:dyDescent="0.25">
      <c r="A36" s="6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59</v>
      </c>
      <c r="C2" s="20" t="s">
        <v>60</v>
      </c>
      <c r="D2" s="20" t="s">
        <v>61</v>
      </c>
      <c r="E2" s="20" t="s">
        <v>62</v>
      </c>
      <c r="F2" s="20"/>
      <c r="G2" s="20">
        <v>5</v>
      </c>
      <c r="H2" s="20">
        <v>0</v>
      </c>
      <c r="I2" s="20" t="s">
        <v>63</v>
      </c>
      <c r="J2" s="20"/>
      <c r="K2" s="20" t="s">
        <v>64</v>
      </c>
      <c r="L2" s="20" t="s">
        <v>65</v>
      </c>
      <c r="M2" s="21" t="s">
        <v>27</v>
      </c>
    </row>
    <row r="3" spans="1:13" ht="48" customHeight="1" x14ac:dyDescent="0.25">
      <c r="A3" s="19">
        <v>2</v>
      </c>
      <c r="B3" s="20" t="s">
        <v>59</v>
      </c>
      <c r="C3" s="20" t="s">
        <v>60</v>
      </c>
      <c r="D3" s="20" t="s">
        <v>61</v>
      </c>
      <c r="E3" s="20" t="s">
        <v>66</v>
      </c>
      <c r="F3" s="20"/>
      <c r="G3" s="20">
        <v>9</v>
      </c>
      <c r="H3" s="20">
        <v>9</v>
      </c>
      <c r="I3" s="20" t="s">
        <v>63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25</v>
      </c>
      <c r="C4" s="20" t="s">
        <v>67</v>
      </c>
      <c r="D4" s="20" t="s">
        <v>61</v>
      </c>
      <c r="E4" s="20"/>
      <c r="F4" s="20" t="s">
        <v>26</v>
      </c>
      <c r="G4" s="23" t="s">
        <v>62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59</v>
      </c>
      <c r="C5" s="20" t="s">
        <v>67</v>
      </c>
      <c r="D5" s="20" t="s">
        <v>68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64</v>
      </c>
      <c r="C6" s="20" t="s">
        <v>69</v>
      </c>
      <c r="D6" s="20" t="s">
        <v>70</v>
      </c>
      <c r="E6" s="23" t="s">
        <v>71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64</v>
      </c>
      <c r="C7" s="24" t="s">
        <v>67</v>
      </c>
      <c r="D7" s="24" t="s">
        <v>70</v>
      </c>
      <c r="E7" s="24" t="s">
        <v>69</v>
      </c>
      <c r="F7" s="24"/>
      <c r="G7" s="24">
        <v>1</v>
      </c>
      <c r="H7" s="24">
        <v>1</v>
      </c>
      <c r="I7" s="24" t="s">
        <v>72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54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40" zoomScaleNormal="4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175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174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2" customWidth="1"/>
    <col min="2" max="7" width="3.7109375" style="62" customWidth="1"/>
    <col min="8" max="8" width="9.140625" style="62"/>
    <col min="9" max="9" width="3.28515625" style="62" customWidth="1"/>
    <col min="10" max="15" width="3.7109375" style="62" customWidth="1"/>
    <col min="16" max="16" width="9.140625" style="62"/>
    <col min="17" max="23" width="4" style="62" customWidth="1"/>
    <col min="24" max="24" width="9.140625" style="62"/>
    <col min="25" max="31" width="3.42578125" style="62" customWidth="1"/>
    <col min="32" max="32" width="9.140625" style="62"/>
    <col min="33" max="39" width="3.42578125" style="62" customWidth="1"/>
    <col min="40" max="16384" width="9.140625" style="62"/>
  </cols>
  <sheetData>
    <row r="1" spans="1:39" x14ac:dyDescent="0.25">
      <c r="A1" s="64"/>
      <c r="B1" s="64"/>
      <c r="C1" s="65"/>
      <c r="D1" s="65"/>
      <c r="E1" s="65"/>
      <c r="F1" s="65"/>
      <c r="G1" s="65"/>
      <c r="I1" s="64"/>
      <c r="J1" s="64"/>
      <c r="K1" s="65"/>
      <c r="L1" s="65"/>
      <c r="M1" s="65"/>
      <c r="N1" s="65"/>
      <c r="O1" s="65"/>
      <c r="Q1" s="64"/>
      <c r="R1" s="64"/>
      <c r="S1" s="65"/>
      <c r="T1" s="65"/>
      <c r="U1" s="65"/>
      <c r="V1" s="65"/>
      <c r="W1" s="65"/>
      <c r="Y1" s="64"/>
      <c r="Z1" s="64"/>
      <c r="AA1" s="65"/>
      <c r="AB1" s="65"/>
      <c r="AC1" s="65"/>
      <c r="AD1" s="65"/>
      <c r="AE1" s="65"/>
      <c r="AG1" s="64"/>
      <c r="AH1" s="64"/>
      <c r="AI1" s="65"/>
      <c r="AJ1" s="65"/>
      <c r="AK1" s="65"/>
      <c r="AL1" s="65"/>
      <c r="AM1" s="65"/>
    </row>
    <row r="2" spans="1:39" x14ac:dyDescent="0.25">
      <c r="A2" s="64"/>
      <c r="B2" s="66"/>
      <c r="C2" s="66">
        <v>1</v>
      </c>
      <c r="D2" s="66"/>
      <c r="E2" s="66">
        <v>1</v>
      </c>
      <c r="F2" s="66"/>
      <c r="G2" s="65"/>
      <c r="I2" s="64"/>
      <c r="J2" s="66"/>
      <c r="K2" s="66"/>
      <c r="L2" s="66">
        <v>1</v>
      </c>
      <c r="M2" s="66"/>
      <c r="N2" s="66"/>
      <c r="O2" s="65"/>
      <c r="Q2" s="64"/>
      <c r="R2" s="66"/>
      <c r="S2" s="66"/>
      <c r="T2" s="66">
        <v>1</v>
      </c>
      <c r="U2" s="66"/>
      <c r="V2" s="66"/>
      <c r="W2" s="65"/>
      <c r="Y2" s="64"/>
      <c r="Z2" s="66"/>
      <c r="AA2" s="66"/>
      <c r="AB2" s="66">
        <v>1</v>
      </c>
      <c r="AC2" s="66"/>
      <c r="AD2" s="66"/>
      <c r="AE2" s="65"/>
      <c r="AG2" s="64"/>
      <c r="AH2" s="66"/>
      <c r="AI2" s="66"/>
      <c r="AJ2" s="66">
        <v>1</v>
      </c>
      <c r="AK2" s="66"/>
      <c r="AL2" s="66"/>
      <c r="AM2" s="65"/>
    </row>
    <row r="3" spans="1:39" x14ac:dyDescent="0.25">
      <c r="A3" s="64"/>
      <c r="B3" s="66">
        <v>1</v>
      </c>
      <c r="C3" s="66"/>
      <c r="D3" s="66">
        <v>1</v>
      </c>
      <c r="E3" s="66"/>
      <c r="F3" s="66">
        <v>1</v>
      </c>
      <c r="G3" s="65"/>
      <c r="I3" s="64"/>
      <c r="J3" s="66"/>
      <c r="K3" s="66">
        <v>1</v>
      </c>
      <c r="L3" s="66">
        <v>1</v>
      </c>
      <c r="M3" s="66">
        <v>1</v>
      </c>
      <c r="N3" s="66"/>
      <c r="O3" s="65"/>
      <c r="Q3" s="64"/>
      <c r="R3" s="66"/>
      <c r="S3" s="66"/>
      <c r="T3" s="66">
        <v>1</v>
      </c>
      <c r="U3" s="66"/>
      <c r="V3" s="66"/>
      <c r="W3" s="65"/>
      <c r="Y3" s="64"/>
      <c r="Z3" s="66"/>
      <c r="AA3" s="66">
        <v>1</v>
      </c>
      <c r="AB3" s="66"/>
      <c r="AC3" s="66">
        <v>1</v>
      </c>
      <c r="AD3" s="66"/>
      <c r="AE3" s="65"/>
      <c r="AG3" s="64"/>
      <c r="AH3" s="66"/>
      <c r="AI3" s="66">
        <v>1</v>
      </c>
      <c r="AJ3" s="66"/>
      <c r="AK3" s="66">
        <v>1</v>
      </c>
      <c r="AL3" s="66"/>
      <c r="AM3" s="65"/>
    </row>
    <row r="4" spans="1:39" x14ac:dyDescent="0.25">
      <c r="A4" s="64"/>
      <c r="B4" s="66"/>
      <c r="C4" s="66">
        <v>1</v>
      </c>
      <c r="D4" s="66"/>
      <c r="E4" s="66">
        <v>1</v>
      </c>
      <c r="F4" s="66"/>
      <c r="G4" s="65"/>
      <c r="I4" s="64"/>
      <c r="J4" s="66"/>
      <c r="K4" s="66">
        <v>1</v>
      </c>
      <c r="L4" s="66">
        <v>1</v>
      </c>
      <c r="M4" s="66">
        <v>1</v>
      </c>
      <c r="N4" s="66"/>
      <c r="O4" s="65"/>
      <c r="Q4" s="64"/>
      <c r="R4" s="66"/>
      <c r="S4" s="66">
        <v>1</v>
      </c>
      <c r="T4" s="66">
        <v>1</v>
      </c>
      <c r="U4" s="66">
        <v>1</v>
      </c>
      <c r="V4" s="66"/>
      <c r="W4" s="65"/>
      <c r="Y4" s="64"/>
      <c r="Z4" s="66">
        <v>1</v>
      </c>
      <c r="AA4" s="66"/>
      <c r="AB4" s="66"/>
      <c r="AC4" s="66"/>
      <c r="AD4" s="66">
        <v>1</v>
      </c>
      <c r="AE4" s="65"/>
      <c r="AG4" s="64"/>
      <c r="AH4" s="66"/>
      <c r="AI4" s="66">
        <v>1</v>
      </c>
      <c r="AJ4" s="66"/>
      <c r="AK4" s="66">
        <v>1</v>
      </c>
      <c r="AL4" s="66"/>
      <c r="AM4" s="65"/>
    </row>
    <row r="5" spans="1:39" x14ac:dyDescent="0.25">
      <c r="A5" s="64"/>
      <c r="B5" s="66">
        <v>1</v>
      </c>
      <c r="C5" s="66"/>
      <c r="D5" s="66">
        <v>1</v>
      </c>
      <c r="E5" s="66"/>
      <c r="F5" s="66">
        <v>1</v>
      </c>
      <c r="G5" s="65"/>
      <c r="I5" s="64"/>
      <c r="J5" s="66"/>
      <c r="K5" s="66">
        <v>1</v>
      </c>
      <c r="L5" s="66">
        <v>1</v>
      </c>
      <c r="M5" s="66">
        <v>1</v>
      </c>
      <c r="N5" s="66"/>
      <c r="O5" s="65"/>
      <c r="Q5" s="64"/>
      <c r="R5" s="66"/>
      <c r="S5" s="66">
        <v>1</v>
      </c>
      <c r="T5" s="66">
        <v>1</v>
      </c>
      <c r="U5" s="66">
        <v>1</v>
      </c>
      <c r="V5" s="66"/>
      <c r="W5" s="65"/>
      <c r="Y5" s="64"/>
      <c r="Z5" s="66"/>
      <c r="AA5" s="66">
        <v>1</v>
      </c>
      <c r="AB5" s="66">
        <v>1</v>
      </c>
      <c r="AC5" s="66">
        <v>1</v>
      </c>
      <c r="AD5" s="66"/>
      <c r="AE5" s="65"/>
      <c r="AG5" s="64"/>
      <c r="AH5" s="66">
        <v>1</v>
      </c>
      <c r="AI5" s="66"/>
      <c r="AJ5" s="66"/>
      <c r="AK5" s="66"/>
      <c r="AL5" s="66">
        <v>1</v>
      </c>
      <c r="AM5" s="65"/>
    </row>
    <row r="6" spans="1:39" x14ac:dyDescent="0.25">
      <c r="A6" s="64"/>
      <c r="B6" s="66"/>
      <c r="C6" s="66">
        <v>1</v>
      </c>
      <c r="D6" s="66"/>
      <c r="E6" s="66">
        <v>1</v>
      </c>
      <c r="F6" s="66"/>
      <c r="G6" s="65"/>
      <c r="I6" s="64"/>
      <c r="J6" s="66">
        <v>1</v>
      </c>
      <c r="K6" s="66">
        <v>1</v>
      </c>
      <c r="L6" s="66">
        <v>1</v>
      </c>
      <c r="M6" s="66">
        <v>1</v>
      </c>
      <c r="N6" s="66">
        <v>1</v>
      </c>
      <c r="O6" s="65"/>
      <c r="Q6" s="64"/>
      <c r="R6" s="66"/>
      <c r="S6" s="66">
        <v>1</v>
      </c>
      <c r="T6" s="66">
        <v>1</v>
      </c>
      <c r="U6" s="66">
        <v>1</v>
      </c>
      <c r="V6" s="66"/>
      <c r="W6" s="65"/>
      <c r="Y6" s="64"/>
      <c r="Z6" s="66">
        <v>1</v>
      </c>
      <c r="AA6" s="66"/>
      <c r="AB6" s="66"/>
      <c r="AC6" s="66"/>
      <c r="AD6" s="66">
        <v>1</v>
      </c>
      <c r="AE6" s="65"/>
      <c r="AG6" s="64"/>
      <c r="AH6" s="66">
        <v>1</v>
      </c>
      <c r="AI6" s="66"/>
      <c r="AJ6" s="66"/>
      <c r="AK6" s="66"/>
      <c r="AL6" s="66">
        <v>1</v>
      </c>
      <c r="AM6" s="65"/>
    </row>
    <row r="7" spans="1:39" x14ac:dyDescent="0.25">
      <c r="A7" s="64"/>
      <c r="B7" s="66">
        <v>1</v>
      </c>
      <c r="C7" s="66"/>
      <c r="D7" s="66">
        <v>1</v>
      </c>
      <c r="E7" s="66"/>
      <c r="F7" s="66">
        <v>1</v>
      </c>
      <c r="G7" s="65"/>
      <c r="I7" s="64"/>
      <c r="J7" s="66">
        <v>1</v>
      </c>
      <c r="K7" s="66">
        <v>1</v>
      </c>
      <c r="L7" s="66">
        <v>1</v>
      </c>
      <c r="M7" s="66">
        <v>1</v>
      </c>
      <c r="N7" s="66">
        <v>1</v>
      </c>
      <c r="O7" s="65"/>
      <c r="Q7" s="64"/>
      <c r="R7" s="66"/>
      <c r="S7" s="66">
        <v>1</v>
      </c>
      <c r="T7" s="66">
        <v>1</v>
      </c>
      <c r="U7" s="66">
        <v>1</v>
      </c>
      <c r="V7" s="66"/>
      <c r="W7" s="65"/>
      <c r="Y7" s="64"/>
      <c r="Z7" s="66">
        <v>1</v>
      </c>
      <c r="AA7" s="66"/>
      <c r="AB7" s="66"/>
      <c r="AC7" s="66"/>
      <c r="AD7" s="66">
        <v>1</v>
      </c>
      <c r="AE7" s="65"/>
      <c r="AG7" s="64"/>
      <c r="AH7" s="66"/>
      <c r="AI7" s="66">
        <v>1</v>
      </c>
      <c r="AJ7" s="66"/>
      <c r="AK7" s="66">
        <v>1</v>
      </c>
      <c r="AL7" s="66"/>
      <c r="AM7" s="65"/>
    </row>
    <row r="8" spans="1:39" x14ac:dyDescent="0.25">
      <c r="A8" s="64"/>
      <c r="B8" s="66"/>
      <c r="C8" s="66">
        <v>1</v>
      </c>
      <c r="D8" s="66"/>
      <c r="E8" s="66">
        <v>1</v>
      </c>
      <c r="F8" s="66"/>
      <c r="G8" s="64"/>
      <c r="I8" s="64"/>
      <c r="J8" s="66">
        <v>1</v>
      </c>
      <c r="K8" s="66">
        <v>1</v>
      </c>
      <c r="L8" s="66">
        <v>1</v>
      </c>
      <c r="M8" s="66">
        <v>1</v>
      </c>
      <c r="N8" s="66">
        <v>1</v>
      </c>
      <c r="O8" s="64"/>
      <c r="Q8" s="64"/>
      <c r="R8" s="66"/>
      <c r="S8" s="66"/>
      <c r="T8" s="66">
        <v>1</v>
      </c>
      <c r="U8" s="66"/>
      <c r="V8" s="66"/>
      <c r="W8" s="64"/>
      <c r="Y8" s="64"/>
      <c r="Z8" s="66">
        <v>1</v>
      </c>
      <c r="AA8" s="66"/>
      <c r="AB8" s="66"/>
      <c r="AC8" s="66"/>
      <c r="AD8" s="66">
        <v>1</v>
      </c>
      <c r="AE8" s="64"/>
      <c r="AG8" s="64"/>
      <c r="AH8" s="66"/>
      <c r="AI8" s="66">
        <v>1</v>
      </c>
      <c r="AJ8" s="66"/>
      <c r="AK8" s="66">
        <v>1</v>
      </c>
      <c r="AL8" s="66"/>
      <c r="AM8" s="64"/>
    </row>
    <row r="9" spans="1:39" x14ac:dyDescent="0.25">
      <c r="A9" s="64"/>
      <c r="B9" s="66">
        <v>1</v>
      </c>
      <c r="C9" s="66"/>
      <c r="D9" s="66">
        <v>1</v>
      </c>
      <c r="E9" s="66"/>
      <c r="F9" s="66">
        <v>1</v>
      </c>
      <c r="G9" s="64"/>
      <c r="I9" s="64"/>
      <c r="J9" s="66"/>
      <c r="K9" s="66">
        <v>1</v>
      </c>
      <c r="L9" s="66"/>
      <c r="M9" s="66">
        <v>1</v>
      </c>
      <c r="N9" s="66"/>
      <c r="O9" s="64"/>
      <c r="Q9" s="64"/>
      <c r="R9" s="66"/>
      <c r="S9" s="66"/>
      <c r="T9" s="66">
        <v>1</v>
      </c>
      <c r="U9" s="66"/>
      <c r="V9" s="66"/>
      <c r="W9" s="64"/>
      <c r="Y9" s="64"/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4"/>
      <c r="AG9" s="64"/>
      <c r="AH9" s="66"/>
      <c r="AI9" s="66"/>
      <c r="AJ9" s="66">
        <v>1</v>
      </c>
      <c r="AK9" s="66"/>
      <c r="AL9" s="66"/>
      <c r="AM9" s="64"/>
    </row>
    <row r="10" spans="1:39" x14ac:dyDescent="0.25">
      <c r="A10" s="64"/>
      <c r="B10" s="64"/>
      <c r="C10" s="64"/>
      <c r="D10" s="64"/>
      <c r="E10" s="64"/>
      <c r="F10" s="64"/>
      <c r="G10" s="64"/>
      <c r="I10" s="64"/>
      <c r="J10" s="64"/>
      <c r="K10" s="64"/>
      <c r="L10" s="64"/>
      <c r="M10" s="64"/>
      <c r="N10" s="64"/>
      <c r="O10" s="64"/>
      <c r="Q10" s="64"/>
      <c r="R10" s="64"/>
      <c r="S10" s="64"/>
      <c r="T10" s="64"/>
      <c r="U10" s="64"/>
      <c r="V10" s="64"/>
      <c r="W10" s="64"/>
      <c r="Y10" s="64"/>
      <c r="Z10" s="64"/>
      <c r="AA10" s="64"/>
      <c r="AB10" s="64"/>
      <c r="AC10" s="64"/>
      <c r="AD10" s="64"/>
      <c r="AE10" s="64"/>
      <c r="AG10" s="64"/>
      <c r="AH10" s="64"/>
      <c r="AI10" s="64"/>
      <c r="AJ10" s="64"/>
      <c r="AK10" s="64"/>
      <c r="AL10" s="64"/>
      <c r="AM10" s="64"/>
    </row>
    <row r="12" spans="1:39" x14ac:dyDescent="0.25">
      <c r="B12" s="63" t="str">
        <f>DEC2HEX(128*(B9&gt;0)+64*(B8&gt;0)+32*(B7&gt;0)+16*(B6&gt;0)+8*(B5&gt;0)+4*(B4&gt;0)+2*(B3&gt;0)+1*(B2&gt;0),2)</f>
        <v>AA</v>
      </c>
      <c r="C12" s="63" t="str">
        <f>DEC2HEX(128*(C9&gt;0)+64*(C8&gt;0)+32*(C7&gt;0)+16*(C6&gt;0)+8*(C5&gt;0)+4*(C4&gt;0)+2*(C3&gt;0)+1*(C2&gt;0),2)</f>
        <v>55</v>
      </c>
      <c r="D12" s="63" t="str">
        <f>DEC2HEX(128*(D9&gt;0)+64*(D8&gt;0)+32*(D7&gt;0)+16*(D6&gt;0)+8*(D5&gt;0)+4*(D4&gt;0)+2*(D3&gt;0)+1*(D2&gt;0),2)</f>
        <v>AA</v>
      </c>
      <c r="E12" s="63" t="str">
        <f>DEC2HEX(128*(E9&gt;0)+64*(E8&gt;0)+32*(E7&gt;0)+16*(E6&gt;0)+8*(E5&gt;0)+4*(E4&gt;0)+2*(E3&gt;0)+1*(E2&gt;0),2)</f>
        <v>55</v>
      </c>
      <c r="F12" s="63" t="str">
        <f>DEC2HEX(128*(F9&gt;0)+64*(F8&gt;0)+32*(F7&gt;0)+16*(F6&gt;0)+8*(F5&gt;0)+4*(F4&gt;0)+2*(F3&gt;0)+1*(F2&gt;0),2)</f>
        <v>AA</v>
      </c>
      <c r="J12" s="63" t="str">
        <f>DEC2HEX(128*(J9&gt;0)+64*(J8&gt;0)+32*(J7&gt;0)+16*(J6&gt;0)+8*(J5&gt;0)+4*(J4&gt;0)+2*(J3&gt;0)+1*(J2&gt;0),2)</f>
        <v>70</v>
      </c>
      <c r="K12" s="63" t="str">
        <f>DEC2HEX(128*(K9&gt;0)+64*(K8&gt;0)+32*(K7&gt;0)+16*(K6&gt;0)+8*(K5&gt;0)+4*(K4&gt;0)+2*(K3&gt;0)+1*(K2&gt;0),2)</f>
        <v>FE</v>
      </c>
      <c r="L12" s="63" t="str">
        <f>DEC2HEX(128*(L9&gt;0)+64*(L8&gt;0)+32*(L7&gt;0)+16*(L6&gt;0)+8*(L5&gt;0)+4*(L4&gt;0)+2*(L3&gt;0)+1*(L2&gt;0),2)</f>
        <v>7F</v>
      </c>
      <c r="M12" s="63" t="str">
        <f>DEC2HEX(128*(M9&gt;0)+64*(M8&gt;0)+32*(M7&gt;0)+16*(M6&gt;0)+8*(M5&gt;0)+4*(M4&gt;0)+2*(M3&gt;0)+1*(M2&gt;0),2)</f>
        <v>FE</v>
      </c>
      <c r="N12" s="63" t="str">
        <f>DEC2HEX(128*(N9&gt;0)+64*(N8&gt;0)+32*(N7&gt;0)+16*(N6&gt;0)+8*(N5&gt;0)+4*(N4&gt;0)+2*(N3&gt;0)+1*(N2&gt;0),2)</f>
        <v>70</v>
      </c>
      <c r="R12" s="63" t="str">
        <f>DEC2HEX(128*(R9&gt;0)+64*(R8&gt;0)+32*(R7&gt;0)+16*(R6&gt;0)+8*(R5&gt;0)+4*(R4&gt;0)+2*(R3&gt;0)+1*(R2&gt;0),2)</f>
        <v>00</v>
      </c>
      <c r="S12" s="63" t="str">
        <f>DEC2HEX(128*(S9&gt;0)+64*(S8&gt;0)+32*(S7&gt;0)+16*(S6&gt;0)+8*(S5&gt;0)+4*(S4&gt;0)+2*(S3&gt;0)+1*(S2&gt;0),2)</f>
        <v>3C</v>
      </c>
      <c r="T12" s="63" t="str">
        <f>DEC2HEX(128*(T9&gt;0)+64*(T8&gt;0)+32*(T7&gt;0)+16*(T6&gt;0)+8*(T5&gt;0)+4*(T4&gt;0)+2*(T3&gt;0)+1*(T2&gt;0),2)</f>
        <v>FF</v>
      </c>
      <c r="U12" s="63" t="str">
        <f>DEC2HEX(128*(U9&gt;0)+64*(U8&gt;0)+32*(U7&gt;0)+16*(U6&gt;0)+8*(U5&gt;0)+4*(U4&gt;0)+2*(U3&gt;0)+1*(U2&gt;0),2)</f>
        <v>3C</v>
      </c>
      <c r="V12" s="63" t="str">
        <f>DEC2HEX(128*(V9&gt;0)+64*(V8&gt;0)+32*(V7&gt;0)+16*(V6&gt;0)+8*(V5&gt;0)+4*(V4&gt;0)+2*(V3&gt;0)+1*(V2&gt;0),2)</f>
        <v>00</v>
      </c>
      <c r="Z12" s="63" t="str">
        <f>DEC2HEX(128*(Z9&gt;0)+64*(Z8&gt;0)+32*(Z7&gt;0)+16*(Z6&gt;0)+8*(Z5&gt;0)+4*(Z4&gt;0)+2*(Z3&gt;0)+1*(Z2&gt;0),2)</f>
        <v>F4</v>
      </c>
      <c r="AA12" s="63" t="str">
        <f>DEC2HEX(128*(AA9&gt;0)+64*(AA8&gt;0)+32*(AA7&gt;0)+16*(AA6&gt;0)+8*(AA5&gt;0)+4*(AA4&gt;0)+2*(AA3&gt;0)+1*(AA2&gt;0),2)</f>
        <v>8A</v>
      </c>
      <c r="AB12" s="63" t="str">
        <f>DEC2HEX(128*(AB9&gt;0)+64*(AB8&gt;0)+32*(AB7&gt;0)+16*(AB6&gt;0)+8*(AB5&gt;0)+4*(AB4&gt;0)+2*(AB3&gt;0)+1*(AB2&gt;0),2)</f>
        <v>89</v>
      </c>
      <c r="AC12" s="63" t="str">
        <f>DEC2HEX(128*(AC9&gt;0)+64*(AC8&gt;0)+32*(AC7&gt;0)+16*(AC6&gt;0)+8*(AC5&gt;0)+4*(AC4&gt;0)+2*(AC3&gt;0)+1*(AC2&gt;0),2)</f>
        <v>8A</v>
      </c>
      <c r="AD12" s="63" t="str">
        <f>DEC2HEX(128*(AD9&gt;0)+64*(AD8&gt;0)+32*(AD7&gt;0)+16*(AD6&gt;0)+8*(AD5&gt;0)+4*(AD4&gt;0)+2*(AD3&gt;0)+1*(AD2&gt;0),2)</f>
        <v>F4</v>
      </c>
      <c r="AH12" s="63" t="str">
        <f>DEC2HEX(128*(AH9&gt;0)+64*(AH8&gt;0)+32*(AH7&gt;0)+16*(AH6&gt;0)+8*(AH5&gt;0)+4*(AH4&gt;0)+2*(AH3&gt;0)+1*(AH2&gt;0),2)</f>
        <v>18</v>
      </c>
      <c r="AI12" s="63" t="str">
        <f>DEC2HEX(128*(AI9&gt;0)+64*(AI8&gt;0)+32*(AI7&gt;0)+16*(AI6&gt;0)+8*(AI5&gt;0)+4*(AI4&gt;0)+2*(AI3&gt;0)+1*(AI2&gt;0),2)</f>
        <v>66</v>
      </c>
      <c r="AJ12" s="63" t="str">
        <f>DEC2HEX(128*(AJ9&gt;0)+64*(AJ8&gt;0)+32*(AJ7&gt;0)+16*(AJ6&gt;0)+8*(AJ5&gt;0)+4*(AJ4&gt;0)+2*(AJ3&gt;0)+1*(AJ2&gt;0),2)</f>
        <v>81</v>
      </c>
      <c r="AK12" s="63" t="str">
        <f>DEC2HEX(128*(AK9&gt;0)+64*(AK8&gt;0)+32*(AK7&gt;0)+16*(AK6&gt;0)+8*(AK5&gt;0)+4*(AK4&gt;0)+2*(AK3&gt;0)+1*(AK2&gt;0),2)</f>
        <v>66</v>
      </c>
      <c r="AL12" s="63" t="str">
        <f>DEC2HEX(128*(AL9&gt;0)+64*(AL8&gt;0)+32*(AL7&gt;0)+16*(AL6&gt;0)+8*(AL5&gt;0)+4*(AL4&gt;0)+2*(AL3&gt;0)+1*(AL2&gt;0),2)</f>
        <v>18</v>
      </c>
    </row>
    <row r="14" spans="1:39" x14ac:dyDescent="0.25">
      <c r="A14" s="64"/>
      <c r="B14" s="64"/>
      <c r="C14" s="65"/>
      <c r="D14" s="65"/>
      <c r="E14" s="65"/>
      <c r="F14" s="65"/>
      <c r="G14" s="65"/>
      <c r="I14" s="64"/>
      <c r="J14" s="64"/>
      <c r="K14" s="65"/>
      <c r="L14" s="65"/>
      <c r="M14" s="65"/>
      <c r="N14" s="65"/>
      <c r="O14" s="65"/>
      <c r="Q14" s="64"/>
      <c r="R14" s="64"/>
      <c r="S14" s="65"/>
      <c r="T14" s="65"/>
      <c r="U14" s="65"/>
      <c r="V14" s="65"/>
      <c r="W14" s="65"/>
      <c r="Y14" s="64"/>
      <c r="Z14" s="64"/>
      <c r="AA14" s="65"/>
      <c r="AB14" s="65"/>
      <c r="AC14" s="65"/>
      <c r="AD14" s="65"/>
      <c r="AE14" s="65"/>
      <c r="AG14" s="64"/>
      <c r="AH14" s="64"/>
      <c r="AI14" s="65"/>
      <c r="AJ14" s="65"/>
      <c r="AK14" s="65"/>
      <c r="AL14" s="65"/>
      <c r="AM14" s="65"/>
    </row>
    <row r="15" spans="1:39" x14ac:dyDescent="0.25">
      <c r="A15" s="64"/>
      <c r="B15" s="66"/>
      <c r="C15" s="66"/>
      <c r="D15" s="66"/>
      <c r="E15" s="66"/>
      <c r="F15" s="66"/>
      <c r="G15" s="65"/>
      <c r="I15" s="64"/>
      <c r="J15" s="66"/>
      <c r="K15" s="66"/>
      <c r="L15" s="66"/>
      <c r="M15" s="66"/>
      <c r="N15" s="66"/>
      <c r="O15" s="65"/>
      <c r="Q15" s="64"/>
      <c r="R15" s="66"/>
      <c r="S15" s="66">
        <v>1</v>
      </c>
      <c r="T15" s="66"/>
      <c r="U15" s="66"/>
      <c r="V15" s="66">
        <v>1</v>
      </c>
      <c r="W15" s="65"/>
      <c r="Y15" s="64"/>
      <c r="Z15" s="66"/>
      <c r="AA15" s="66"/>
      <c r="AB15" s="66">
        <v>1</v>
      </c>
      <c r="AC15" s="66"/>
      <c r="AD15" s="66"/>
      <c r="AE15" s="65"/>
      <c r="AG15" s="64"/>
      <c r="AH15" s="66"/>
      <c r="AI15" s="66"/>
      <c r="AJ15" s="66"/>
      <c r="AK15" s="66"/>
      <c r="AL15" s="66"/>
      <c r="AM15" s="65"/>
    </row>
    <row r="16" spans="1:39" x14ac:dyDescent="0.25">
      <c r="A16" s="64"/>
      <c r="B16" s="66"/>
      <c r="C16" s="66"/>
      <c r="D16" s="66">
        <v>1</v>
      </c>
      <c r="E16" s="66"/>
      <c r="F16" s="66"/>
      <c r="G16" s="65"/>
      <c r="I16" s="64"/>
      <c r="J16" s="66"/>
      <c r="K16" s="66"/>
      <c r="L16" s="66">
        <v>1</v>
      </c>
      <c r="M16" s="66"/>
      <c r="N16" s="66"/>
      <c r="O16" s="65"/>
      <c r="Q16" s="64"/>
      <c r="R16" s="66">
        <v>1</v>
      </c>
      <c r="S16" s="66"/>
      <c r="T16" s="66"/>
      <c r="U16" s="66">
        <v>1</v>
      </c>
      <c r="V16" s="66"/>
      <c r="W16" s="65"/>
      <c r="Y16" s="64"/>
      <c r="Z16" s="66"/>
      <c r="AA16" s="66"/>
      <c r="AB16" s="66">
        <v>1</v>
      </c>
      <c r="AC16" s="66"/>
      <c r="AD16" s="66"/>
      <c r="AE16" s="65"/>
      <c r="AG16" s="64"/>
      <c r="AH16" s="66"/>
      <c r="AI16" s="66">
        <v>1</v>
      </c>
      <c r="AJ16" s="66">
        <v>1</v>
      </c>
      <c r="AK16" s="66">
        <v>1</v>
      </c>
      <c r="AL16" s="66"/>
      <c r="AM16" s="65"/>
    </row>
    <row r="17" spans="1:39" x14ac:dyDescent="0.25">
      <c r="A17" s="64"/>
      <c r="B17" s="66">
        <v>1</v>
      </c>
      <c r="C17" s="66">
        <v>1</v>
      </c>
      <c r="D17" s="66">
        <v>1</v>
      </c>
      <c r="E17" s="66">
        <v>1</v>
      </c>
      <c r="F17" s="66">
        <v>1</v>
      </c>
      <c r="G17" s="65"/>
      <c r="I17" s="64"/>
      <c r="J17" s="66"/>
      <c r="K17" s="66">
        <v>1</v>
      </c>
      <c r="L17" s="66">
        <v>1</v>
      </c>
      <c r="M17" s="66">
        <v>1</v>
      </c>
      <c r="N17" s="66"/>
      <c r="O17" s="65"/>
      <c r="Q17" s="64"/>
      <c r="R17" s="66"/>
      <c r="S17" s="66"/>
      <c r="T17" s="66">
        <v>1</v>
      </c>
      <c r="U17" s="66"/>
      <c r="V17" s="66"/>
      <c r="W17" s="65"/>
      <c r="Y17" s="64"/>
      <c r="Z17" s="66">
        <v>1</v>
      </c>
      <c r="AA17" s="66">
        <v>1</v>
      </c>
      <c r="AB17" s="66">
        <v>1</v>
      </c>
      <c r="AC17" s="66">
        <v>1</v>
      </c>
      <c r="AD17" s="66">
        <v>1</v>
      </c>
      <c r="AE17" s="65"/>
      <c r="AG17" s="64"/>
      <c r="AH17" s="66">
        <v>1</v>
      </c>
      <c r="AI17" s="66">
        <v>1</v>
      </c>
      <c r="AJ17" s="66"/>
      <c r="AK17" s="66">
        <v>1</v>
      </c>
      <c r="AL17" s="66">
        <v>1</v>
      </c>
      <c r="AM17" s="65"/>
    </row>
    <row r="18" spans="1:39" x14ac:dyDescent="0.25">
      <c r="A18" s="64"/>
      <c r="B18" s="66"/>
      <c r="C18" s="66">
        <v>1</v>
      </c>
      <c r="D18" s="66">
        <v>1</v>
      </c>
      <c r="E18" s="66">
        <v>1</v>
      </c>
      <c r="F18" s="66"/>
      <c r="G18" s="65"/>
      <c r="I18" s="64"/>
      <c r="J18" s="66">
        <v>1</v>
      </c>
      <c r="K18" s="66">
        <v>1</v>
      </c>
      <c r="L18" s="66">
        <v>1</v>
      </c>
      <c r="M18" s="66">
        <v>1</v>
      </c>
      <c r="N18" s="66">
        <v>1</v>
      </c>
      <c r="O18" s="65"/>
      <c r="Q18" s="64"/>
      <c r="R18" s="66"/>
      <c r="S18" s="66">
        <v>1</v>
      </c>
      <c r="T18" s="66"/>
      <c r="U18" s="66"/>
      <c r="V18" s="66">
        <v>1</v>
      </c>
      <c r="W18" s="65"/>
      <c r="Y18" s="64"/>
      <c r="Z18" s="66"/>
      <c r="AA18" s="66"/>
      <c r="AB18" s="66">
        <v>1</v>
      </c>
      <c r="AC18" s="66"/>
      <c r="AD18" s="66"/>
      <c r="AE18" s="65"/>
      <c r="AG18" s="64"/>
      <c r="AH18" s="66">
        <v>1</v>
      </c>
      <c r="AI18" s="66"/>
      <c r="AJ18" s="66"/>
      <c r="AK18" s="66"/>
      <c r="AL18" s="66">
        <v>1</v>
      </c>
      <c r="AM18" s="65"/>
    </row>
    <row r="19" spans="1:39" x14ac:dyDescent="0.25">
      <c r="A19" s="64"/>
      <c r="B19" s="66"/>
      <c r="C19" s="66"/>
      <c r="D19" s="66">
        <v>1</v>
      </c>
      <c r="E19" s="66"/>
      <c r="F19" s="66"/>
      <c r="G19" s="65"/>
      <c r="I19" s="64"/>
      <c r="J19" s="66"/>
      <c r="K19" s="66"/>
      <c r="L19" s="66">
        <v>1</v>
      </c>
      <c r="M19" s="66"/>
      <c r="N19" s="66"/>
      <c r="O19" s="65"/>
      <c r="Q19" s="64"/>
      <c r="R19" s="66">
        <v>1</v>
      </c>
      <c r="S19" s="66"/>
      <c r="T19" s="66"/>
      <c r="U19" s="66">
        <v>1</v>
      </c>
      <c r="V19" s="66"/>
      <c r="W19" s="65"/>
      <c r="Y19" s="64"/>
      <c r="Z19" s="66"/>
      <c r="AA19" s="66"/>
      <c r="AB19" s="66">
        <v>1</v>
      </c>
      <c r="AC19" s="66"/>
      <c r="AD19" s="66"/>
      <c r="AE19" s="65"/>
      <c r="AG19" s="64"/>
      <c r="AH19" s="66">
        <v>1</v>
      </c>
      <c r="AI19" s="66"/>
      <c r="AJ19" s="66"/>
      <c r="AK19" s="66"/>
      <c r="AL19" s="66">
        <v>1</v>
      </c>
      <c r="AM19" s="65"/>
    </row>
    <row r="20" spans="1:39" x14ac:dyDescent="0.25">
      <c r="A20" s="64"/>
      <c r="B20" s="66"/>
      <c r="C20" s="66"/>
      <c r="D20" s="66">
        <v>1</v>
      </c>
      <c r="E20" s="66"/>
      <c r="F20" s="66"/>
      <c r="G20" s="65"/>
      <c r="I20" s="64"/>
      <c r="J20" s="66"/>
      <c r="K20" s="66"/>
      <c r="L20" s="66">
        <v>1</v>
      </c>
      <c r="M20" s="66"/>
      <c r="N20" s="66"/>
      <c r="O20" s="65"/>
      <c r="Q20" s="64"/>
      <c r="R20" s="66"/>
      <c r="S20" s="66"/>
      <c r="T20" s="66">
        <v>1</v>
      </c>
      <c r="U20" s="66"/>
      <c r="V20" s="66"/>
      <c r="W20" s="65"/>
      <c r="Y20" s="64"/>
      <c r="Z20" s="66"/>
      <c r="AA20" s="66"/>
      <c r="AB20" s="66">
        <v>1</v>
      </c>
      <c r="AC20" s="66"/>
      <c r="AD20" s="66"/>
      <c r="AE20" s="65"/>
      <c r="AG20" s="64"/>
      <c r="AH20" s="66">
        <v>1</v>
      </c>
      <c r="AI20" s="66">
        <v>1</v>
      </c>
      <c r="AJ20" s="66"/>
      <c r="AK20" s="66">
        <v>1</v>
      </c>
      <c r="AL20" s="66">
        <v>1</v>
      </c>
      <c r="AM20" s="65"/>
    </row>
    <row r="21" spans="1:39" x14ac:dyDescent="0.25">
      <c r="A21" s="64"/>
      <c r="B21" s="66"/>
      <c r="C21" s="66">
        <v>1</v>
      </c>
      <c r="D21" s="66">
        <v>1</v>
      </c>
      <c r="E21" s="66">
        <v>1</v>
      </c>
      <c r="F21" s="66"/>
      <c r="G21" s="64"/>
      <c r="I21" s="64"/>
      <c r="J21" s="66"/>
      <c r="K21" s="66">
        <v>1</v>
      </c>
      <c r="L21" s="66"/>
      <c r="M21" s="66">
        <v>1</v>
      </c>
      <c r="N21" s="66"/>
      <c r="O21" s="64"/>
      <c r="Q21" s="64"/>
      <c r="R21" s="66"/>
      <c r="S21" s="66">
        <v>1</v>
      </c>
      <c r="T21" s="66"/>
      <c r="U21" s="66"/>
      <c r="V21" s="66">
        <v>1</v>
      </c>
      <c r="W21" s="64"/>
      <c r="Y21" s="64"/>
      <c r="Z21" s="66"/>
      <c r="AA21" s="66"/>
      <c r="AB21" s="66">
        <v>1</v>
      </c>
      <c r="AC21" s="66"/>
      <c r="AD21" s="66"/>
      <c r="AE21" s="64"/>
      <c r="AG21" s="64"/>
      <c r="AH21" s="66"/>
      <c r="AI21" s="66">
        <v>1</v>
      </c>
      <c r="AJ21" s="66">
        <v>1</v>
      </c>
      <c r="AK21" s="66">
        <v>1</v>
      </c>
      <c r="AL21" s="66"/>
      <c r="AM21" s="64"/>
    </row>
    <row r="22" spans="1:39" x14ac:dyDescent="0.25">
      <c r="A22" s="64"/>
      <c r="B22" s="66"/>
      <c r="C22" s="66"/>
      <c r="D22" s="66"/>
      <c r="E22" s="66"/>
      <c r="F22" s="66"/>
      <c r="G22" s="64"/>
      <c r="I22" s="64"/>
      <c r="J22" s="66"/>
      <c r="K22" s="66"/>
      <c r="L22" s="66"/>
      <c r="M22" s="66"/>
      <c r="N22" s="66"/>
      <c r="O22" s="64"/>
      <c r="Q22" s="64"/>
      <c r="R22" s="66">
        <v>1</v>
      </c>
      <c r="S22" s="66"/>
      <c r="T22" s="66"/>
      <c r="U22" s="66">
        <v>1</v>
      </c>
      <c r="V22" s="66"/>
      <c r="W22" s="64"/>
      <c r="Y22" s="64"/>
      <c r="Z22" s="66"/>
      <c r="AA22" s="66"/>
      <c r="AB22" s="66">
        <v>1</v>
      </c>
      <c r="AC22" s="66"/>
      <c r="AD22" s="66"/>
      <c r="AE22" s="64"/>
      <c r="AG22" s="64"/>
      <c r="AH22" s="66"/>
      <c r="AI22" s="66"/>
      <c r="AJ22" s="66"/>
      <c r="AK22" s="66"/>
      <c r="AL22" s="66"/>
      <c r="AM22" s="64"/>
    </row>
    <row r="23" spans="1:39" x14ac:dyDescent="0.25">
      <c r="A23" s="64"/>
      <c r="B23" s="64"/>
      <c r="C23" s="64"/>
      <c r="D23" s="64"/>
      <c r="E23" s="64"/>
      <c r="F23" s="64"/>
      <c r="G23" s="64"/>
      <c r="I23" s="64"/>
      <c r="J23" s="64"/>
      <c r="K23" s="64"/>
      <c r="L23" s="64"/>
      <c r="M23" s="64"/>
      <c r="N23" s="64"/>
      <c r="O23" s="64"/>
      <c r="Q23" s="64"/>
      <c r="R23" s="64"/>
      <c r="S23" s="64"/>
      <c r="T23" s="64"/>
      <c r="U23" s="64"/>
      <c r="V23" s="64"/>
      <c r="W23" s="64"/>
      <c r="Y23" s="64"/>
      <c r="Z23" s="64"/>
      <c r="AA23" s="64"/>
      <c r="AB23" s="64"/>
      <c r="AC23" s="64"/>
      <c r="AD23" s="64"/>
      <c r="AE23" s="64"/>
      <c r="AG23" s="64"/>
      <c r="AH23" s="64"/>
      <c r="AI23" s="64"/>
      <c r="AJ23" s="64"/>
      <c r="AK23" s="64"/>
      <c r="AL23" s="64"/>
      <c r="AM23" s="64"/>
    </row>
    <row r="25" spans="1:39" x14ac:dyDescent="0.25">
      <c r="B25" s="63" t="str">
        <f>DEC2HEX(128*(B22&gt;0)+64*(B21&gt;0)+32*(B20&gt;0)+16*(B19&gt;0)+8*(B18&gt;0)+4*(B17&gt;0)+2*(B16&gt;0)+1*(B15&gt;0),2)</f>
        <v>04</v>
      </c>
      <c r="C25" s="63" t="str">
        <f>DEC2HEX(128*(C22&gt;0)+64*(C21&gt;0)+32*(C20&gt;0)+16*(C19&gt;0)+8*(C18&gt;0)+4*(C17&gt;0)+2*(C16&gt;0)+1*(C15&gt;0),2)</f>
        <v>4C</v>
      </c>
      <c r="D25" s="63" t="str">
        <f>DEC2HEX(128*(D22&gt;0)+64*(D21&gt;0)+32*(D20&gt;0)+16*(D19&gt;0)+8*(D18&gt;0)+4*(D17&gt;0)+2*(D16&gt;0)+1*(D15&gt;0),2)</f>
        <v>7E</v>
      </c>
      <c r="E25" s="63" t="str">
        <f>DEC2HEX(128*(E22&gt;0)+64*(E21&gt;0)+32*(E20&gt;0)+16*(E19&gt;0)+8*(E18&gt;0)+4*(E17&gt;0)+2*(E16&gt;0)+1*(E15&gt;0),2)</f>
        <v>4C</v>
      </c>
      <c r="F25" s="63" t="str">
        <f>DEC2HEX(128*(F22&gt;0)+64*(F21&gt;0)+32*(F20&gt;0)+16*(F19&gt;0)+8*(F18&gt;0)+4*(F17&gt;0)+2*(F16&gt;0)+1*(F15&gt;0),2)</f>
        <v>04</v>
      </c>
      <c r="J25" s="63" t="str">
        <f>DEC2HEX(128*(J22&gt;0)+64*(J21&gt;0)+32*(J20&gt;0)+16*(J19&gt;0)+8*(J18&gt;0)+4*(J17&gt;0)+2*(J16&gt;0)+1*(J15&gt;0),2)</f>
        <v>08</v>
      </c>
      <c r="K25" s="63" t="str">
        <f>DEC2HEX(128*(K22&gt;0)+64*(K21&gt;0)+32*(K20&gt;0)+16*(K19&gt;0)+8*(K18&gt;0)+4*(K17&gt;0)+2*(K16&gt;0)+1*(K15&gt;0),2)</f>
        <v>4C</v>
      </c>
      <c r="L25" s="63" t="str">
        <f>DEC2HEX(128*(L22&gt;0)+64*(L21&gt;0)+32*(L20&gt;0)+16*(L19&gt;0)+8*(L18&gt;0)+4*(L17&gt;0)+2*(L16&gt;0)+1*(L15&gt;0),2)</f>
        <v>3E</v>
      </c>
      <c r="M25" s="63" t="str">
        <f>DEC2HEX(128*(M22&gt;0)+64*(M21&gt;0)+32*(M20&gt;0)+16*(M19&gt;0)+8*(M18&gt;0)+4*(M17&gt;0)+2*(M16&gt;0)+1*(M15&gt;0),2)</f>
        <v>4C</v>
      </c>
      <c r="N25" s="63" t="str">
        <f>DEC2HEX(128*(N22&gt;0)+64*(N21&gt;0)+32*(N20&gt;0)+16*(N19&gt;0)+8*(N18&gt;0)+4*(N17&gt;0)+2*(N16&gt;0)+1*(N15&gt;0),2)</f>
        <v>08</v>
      </c>
      <c r="R25" s="63" t="str">
        <f>DEC2HEX(128*(R22&gt;0)+64*(R21&gt;0)+32*(R20&gt;0)+16*(R19&gt;0)+8*(R18&gt;0)+4*(R17&gt;0)+2*(R16&gt;0)+1*(R15&gt;0),2)</f>
        <v>92</v>
      </c>
      <c r="S25" s="63" t="str">
        <f>DEC2HEX(128*(S22&gt;0)+64*(S21&gt;0)+32*(S20&gt;0)+16*(S19&gt;0)+8*(S18&gt;0)+4*(S17&gt;0)+2*(S16&gt;0)+1*(S15&gt;0),2)</f>
        <v>49</v>
      </c>
      <c r="T25" s="63" t="str">
        <f>DEC2HEX(128*(T22&gt;0)+64*(T21&gt;0)+32*(T20&gt;0)+16*(T19&gt;0)+8*(T18&gt;0)+4*(T17&gt;0)+2*(T16&gt;0)+1*(T15&gt;0),2)</f>
        <v>24</v>
      </c>
      <c r="U25" s="63" t="str">
        <f>DEC2HEX(128*(U22&gt;0)+64*(U21&gt;0)+32*(U20&gt;0)+16*(U19&gt;0)+8*(U18&gt;0)+4*(U17&gt;0)+2*(U16&gt;0)+1*(U15&gt;0),2)</f>
        <v>92</v>
      </c>
      <c r="V25" s="63" t="str">
        <f>DEC2HEX(128*(V22&gt;0)+64*(V21&gt;0)+32*(V20&gt;0)+16*(V19&gt;0)+8*(V18&gt;0)+4*(V17&gt;0)+2*(V16&gt;0)+1*(V15&gt;0),2)</f>
        <v>49</v>
      </c>
      <c r="Z25" s="63" t="str">
        <f>DEC2HEX(128*(Z22&gt;0)+64*(Z21&gt;0)+32*(Z20&gt;0)+16*(Z19&gt;0)+8*(Z18&gt;0)+4*(Z17&gt;0)+2*(Z16&gt;0)+1*(Z15&gt;0),2)</f>
        <v>04</v>
      </c>
      <c r="AA25" s="63" t="str">
        <f>DEC2HEX(128*(AA22&gt;0)+64*(AA21&gt;0)+32*(AA20&gt;0)+16*(AA19&gt;0)+8*(AA18&gt;0)+4*(AA17&gt;0)+2*(AA16&gt;0)+1*(AA15&gt;0),2)</f>
        <v>04</v>
      </c>
      <c r="AB25" s="63" t="str">
        <f>DEC2HEX(128*(AB22&gt;0)+64*(AB21&gt;0)+32*(AB20&gt;0)+16*(AB19&gt;0)+8*(AB18&gt;0)+4*(AB17&gt;0)+2*(AB16&gt;0)+1*(AB15&gt;0),2)</f>
        <v>FF</v>
      </c>
      <c r="AC25" s="63" t="str">
        <f>DEC2HEX(128*(AC22&gt;0)+64*(AC21&gt;0)+32*(AC20&gt;0)+16*(AC19&gt;0)+8*(AC18&gt;0)+4*(AC17&gt;0)+2*(AC16&gt;0)+1*(AC15&gt;0),2)</f>
        <v>04</v>
      </c>
      <c r="AD25" s="63" t="str">
        <f>DEC2HEX(128*(AD22&gt;0)+64*(AD21&gt;0)+32*(AD20&gt;0)+16*(AD19&gt;0)+8*(AD18&gt;0)+4*(AD17&gt;0)+2*(AD16&gt;0)+1*(AD15&gt;0),2)</f>
        <v>04</v>
      </c>
      <c r="AH25" s="63" t="str">
        <f>DEC2HEX(128*(AH22&gt;0)+64*(AH21&gt;0)+32*(AH20&gt;0)+16*(AH19&gt;0)+8*(AH18&gt;0)+4*(AH17&gt;0)+2*(AH16&gt;0)+1*(AH15&gt;0),2)</f>
        <v>3C</v>
      </c>
      <c r="AI25" s="63" t="str">
        <f>DEC2HEX(128*(AI22&gt;0)+64*(AI21&gt;0)+32*(AI20&gt;0)+16*(AI19&gt;0)+8*(AI18&gt;0)+4*(AI17&gt;0)+2*(AI16&gt;0)+1*(AI15&gt;0),2)</f>
        <v>66</v>
      </c>
      <c r="AJ25" s="63" t="str">
        <f>DEC2HEX(128*(AJ22&gt;0)+64*(AJ21&gt;0)+32*(AJ20&gt;0)+16*(AJ19&gt;0)+8*(AJ18&gt;0)+4*(AJ17&gt;0)+2*(AJ16&gt;0)+1*(AJ15&gt;0),2)</f>
        <v>42</v>
      </c>
      <c r="AK25" s="63" t="str">
        <f>DEC2HEX(128*(AK22&gt;0)+64*(AK21&gt;0)+32*(AK20&gt;0)+16*(AK19&gt;0)+8*(AK18&gt;0)+4*(AK17&gt;0)+2*(AK16&gt;0)+1*(AK15&gt;0),2)</f>
        <v>66</v>
      </c>
      <c r="AL25" s="63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21" sqref="H21"/>
    </sheetView>
  </sheetViews>
  <sheetFormatPr defaultRowHeight="15" x14ac:dyDescent="0.25"/>
  <cols>
    <col min="12" max="12" width="9.85546875" bestFit="1" customWidth="1"/>
    <col min="13" max="13" width="26.42578125" bestFit="1" customWidth="1"/>
    <col min="14" max="14" width="15.7109375" bestFit="1" customWidth="1"/>
  </cols>
  <sheetData>
    <row r="1" spans="1:14" x14ac:dyDescent="0.25">
      <c r="A1" s="68" t="s">
        <v>166</v>
      </c>
      <c r="L1" s="68" t="s">
        <v>176</v>
      </c>
    </row>
    <row r="2" spans="1:14" x14ac:dyDescent="0.25">
      <c r="A2" t="s">
        <v>171</v>
      </c>
      <c r="L2" s="69" t="s">
        <v>177</v>
      </c>
      <c r="M2" s="69" t="s">
        <v>178</v>
      </c>
      <c r="N2" s="69" t="s">
        <v>179</v>
      </c>
    </row>
    <row r="3" spans="1:14" x14ac:dyDescent="0.25">
      <c r="A3" t="s">
        <v>172</v>
      </c>
      <c r="L3">
        <v>0</v>
      </c>
      <c r="M3" t="s">
        <v>275</v>
      </c>
      <c r="N3" t="s">
        <v>186</v>
      </c>
    </row>
    <row r="4" spans="1:14" x14ac:dyDescent="0.25">
      <c r="L4">
        <v>1</v>
      </c>
      <c r="M4" t="s">
        <v>181</v>
      </c>
      <c r="N4" t="s">
        <v>180</v>
      </c>
    </row>
    <row r="5" spans="1:14" x14ac:dyDescent="0.25">
      <c r="A5" s="68" t="s">
        <v>167</v>
      </c>
      <c r="L5">
        <v>1</v>
      </c>
      <c r="M5" t="s">
        <v>274</v>
      </c>
      <c r="N5" t="s">
        <v>183</v>
      </c>
    </row>
    <row r="6" spans="1:14" x14ac:dyDescent="0.25">
      <c r="L6">
        <v>2</v>
      </c>
      <c r="M6" t="s">
        <v>182</v>
      </c>
      <c r="N6" t="s">
        <v>183</v>
      </c>
    </row>
    <row r="7" spans="1:14" x14ac:dyDescent="0.25">
      <c r="L7">
        <v>3</v>
      </c>
      <c r="M7" t="s">
        <v>184</v>
      </c>
      <c r="N7" t="s">
        <v>185</v>
      </c>
    </row>
    <row r="8" spans="1:14" x14ac:dyDescent="0.25">
      <c r="L8">
        <v>4</v>
      </c>
    </row>
    <row r="9" spans="1:14" x14ac:dyDescent="0.25">
      <c r="L9">
        <v>5</v>
      </c>
    </row>
    <row r="10" spans="1:14" x14ac:dyDescent="0.25">
      <c r="L10">
        <v>6</v>
      </c>
    </row>
    <row r="11" spans="1:14" x14ac:dyDescent="0.25">
      <c r="L11">
        <v>7</v>
      </c>
      <c r="M11" t="s">
        <v>274</v>
      </c>
      <c r="N11" t="s">
        <v>273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topLeftCell="A22" zoomScale="115" zoomScaleNormal="115" workbookViewId="0">
      <selection activeCell="G25" sqref="G25"/>
    </sheetView>
  </sheetViews>
  <sheetFormatPr defaultRowHeight="15" x14ac:dyDescent="0.25"/>
  <cols>
    <col min="2" max="2" width="15.140625" bestFit="1" customWidth="1"/>
    <col min="3" max="3" width="13.85546875" bestFit="1" customWidth="1"/>
    <col min="4" max="4" width="20.7109375" bestFit="1" customWidth="1"/>
    <col min="5" max="5" width="41.140625" bestFit="1" customWidth="1"/>
    <col min="6" max="6" width="60.1406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7</v>
      </c>
      <c r="D1" s="5" t="s">
        <v>5</v>
      </c>
      <c r="E1" s="5" t="s">
        <v>15</v>
      </c>
      <c r="F1" s="71" t="s">
        <v>12</v>
      </c>
      <c r="G1" s="5" t="s">
        <v>150</v>
      </c>
      <c r="H1" s="5" t="s">
        <v>196</v>
      </c>
    </row>
    <row r="2" spans="1:8" ht="15" customHeight="1" x14ac:dyDescent="0.25">
      <c r="A2" s="105" t="s">
        <v>33</v>
      </c>
      <c r="B2" s="1" t="s">
        <v>34</v>
      </c>
      <c r="C2" s="1"/>
      <c r="D2" s="1"/>
      <c r="E2" s="1"/>
      <c r="F2" s="70"/>
      <c r="G2" s="1"/>
      <c r="H2" s="1"/>
    </row>
    <row r="3" spans="1:8" ht="15" customHeight="1" x14ac:dyDescent="0.25">
      <c r="A3" s="105"/>
      <c r="B3" s="1" t="s">
        <v>35</v>
      </c>
      <c r="C3" s="1"/>
      <c r="D3" s="1"/>
      <c r="E3" s="1"/>
      <c r="F3" s="70"/>
      <c r="G3" s="1"/>
      <c r="H3" s="1"/>
    </row>
    <row r="4" spans="1:8" ht="15" customHeight="1" x14ac:dyDescent="0.25">
      <c r="A4" s="105"/>
      <c r="B4" s="1" t="s">
        <v>36</v>
      </c>
      <c r="C4" s="1" t="s">
        <v>291</v>
      </c>
      <c r="D4" s="1" t="s">
        <v>42</v>
      </c>
      <c r="E4" s="59" t="s">
        <v>46</v>
      </c>
      <c r="F4" s="70" t="s">
        <v>52</v>
      </c>
      <c r="G4" s="46" t="s">
        <v>151</v>
      </c>
      <c r="H4" s="72"/>
    </row>
    <row r="5" spans="1:8" ht="15" customHeight="1" x14ac:dyDescent="0.25">
      <c r="A5" s="105"/>
      <c r="B5" s="1" t="s">
        <v>37</v>
      </c>
      <c r="C5" s="1" t="s">
        <v>8</v>
      </c>
      <c r="D5" s="1" t="s">
        <v>42</v>
      </c>
      <c r="E5" s="59" t="s">
        <v>47</v>
      </c>
      <c r="F5" s="70" t="s">
        <v>50</v>
      </c>
      <c r="G5" s="46" t="s">
        <v>148</v>
      </c>
      <c r="H5" s="4"/>
    </row>
    <row r="6" spans="1:8" ht="15" customHeight="1" x14ac:dyDescent="0.25">
      <c r="A6" s="105"/>
      <c r="B6" s="1" t="s">
        <v>38</v>
      </c>
      <c r="C6" s="1"/>
      <c r="D6" s="1"/>
      <c r="E6" s="1"/>
      <c r="F6" s="1" t="s">
        <v>48</v>
      </c>
      <c r="G6" s="1"/>
      <c r="H6" s="1"/>
    </row>
    <row r="7" spans="1:8" x14ac:dyDescent="0.25">
      <c r="A7" s="105"/>
      <c r="B7" s="1" t="s">
        <v>39</v>
      </c>
      <c r="C7" s="1" t="s">
        <v>8</v>
      </c>
      <c r="D7" s="1" t="s">
        <v>42</v>
      </c>
      <c r="E7" s="59" t="s">
        <v>45</v>
      </c>
      <c r="F7" s="70" t="s">
        <v>51</v>
      </c>
      <c r="G7" s="46" t="s">
        <v>149</v>
      </c>
      <c r="H7" s="59"/>
    </row>
    <row r="8" spans="1:8" x14ac:dyDescent="0.25">
      <c r="A8" s="105"/>
      <c r="B8" s="1" t="s">
        <v>40</v>
      </c>
      <c r="C8" s="1" t="s">
        <v>8</v>
      </c>
      <c r="D8" s="1" t="s">
        <v>204</v>
      </c>
      <c r="E8" s="59" t="s">
        <v>44</v>
      </c>
      <c r="F8" s="70" t="s">
        <v>53</v>
      </c>
      <c r="G8" s="46" t="s">
        <v>153</v>
      </c>
      <c r="H8" s="58"/>
    </row>
    <row r="9" spans="1:8" x14ac:dyDescent="0.25">
      <c r="A9" s="105"/>
      <c r="B9" s="1" t="s">
        <v>41</v>
      </c>
      <c r="C9" s="1" t="s">
        <v>8</v>
      </c>
      <c r="D9" s="1" t="s">
        <v>204</v>
      </c>
      <c r="E9" s="59" t="s">
        <v>43</v>
      </c>
      <c r="F9" s="70" t="s">
        <v>49</v>
      </c>
      <c r="G9" s="46" t="s">
        <v>152</v>
      </c>
      <c r="H9" s="101"/>
    </row>
    <row r="11" spans="1:8" x14ac:dyDescent="0.25">
      <c r="A11" s="105" t="s">
        <v>276</v>
      </c>
      <c r="B11" s="1" t="s">
        <v>277</v>
      </c>
      <c r="C11" s="1"/>
      <c r="D11" s="1"/>
      <c r="E11" s="1"/>
      <c r="F11" s="1"/>
      <c r="G11" s="1"/>
      <c r="H11" s="1"/>
    </row>
    <row r="12" spans="1:8" x14ac:dyDescent="0.25">
      <c r="A12" s="105"/>
      <c r="B12" s="1" t="s">
        <v>278</v>
      </c>
      <c r="C12" s="1"/>
      <c r="D12" s="1"/>
      <c r="E12" s="1"/>
      <c r="F12" s="1"/>
      <c r="G12" s="1"/>
      <c r="H12" s="1"/>
    </row>
    <row r="13" spans="1:8" x14ac:dyDescent="0.25">
      <c r="A13" s="105"/>
      <c r="B13" s="1" t="s">
        <v>279</v>
      </c>
      <c r="C13" s="1" t="s">
        <v>291</v>
      </c>
      <c r="D13" s="1" t="s">
        <v>289</v>
      </c>
      <c r="E13" s="1" t="s">
        <v>294</v>
      </c>
      <c r="F13" s="1" t="s">
        <v>293</v>
      </c>
      <c r="G13" s="1" t="s">
        <v>296</v>
      </c>
      <c r="H13" s="4"/>
    </row>
    <row r="14" spans="1:8" x14ac:dyDescent="0.25">
      <c r="A14" s="105"/>
      <c r="B14" s="1" t="s">
        <v>280</v>
      </c>
      <c r="C14" s="74" t="s">
        <v>6</v>
      </c>
      <c r="D14" s="1" t="s">
        <v>290</v>
      </c>
      <c r="E14" s="1" t="s">
        <v>295</v>
      </c>
      <c r="F14" s="1" t="s">
        <v>292</v>
      </c>
      <c r="G14" s="1" t="s">
        <v>297</v>
      </c>
      <c r="H14" s="59"/>
    </row>
    <row r="15" spans="1:8" x14ac:dyDescent="0.25">
      <c r="A15" s="105"/>
      <c r="B15" s="1" t="s">
        <v>281</v>
      </c>
      <c r="C15" s="1"/>
      <c r="D15" s="1"/>
      <c r="E15" s="1"/>
      <c r="F15" s="1"/>
      <c r="G15" s="1"/>
      <c r="H15" s="1"/>
    </row>
    <row r="16" spans="1:8" x14ac:dyDescent="0.25">
      <c r="A16" s="105"/>
      <c r="B16" s="1" t="s">
        <v>282</v>
      </c>
      <c r="C16" s="1"/>
      <c r="D16" s="1"/>
      <c r="E16" s="1"/>
      <c r="F16" s="1"/>
      <c r="G16" s="1"/>
      <c r="H16" s="1"/>
    </row>
    <row r="17" spans="1:8" x14ac:dyDescent="0.25">
      <c r="A17" s="105"/>
      <c r="B17" s="1" t="s">
        <v>283</v>
      </c>
      <c r="C17" s="1"/>
      <c r="D17" s="1"/>
      <c r="E17" s="1"/>
      <c r="F17" s="1"/>
      <c r="G17" s="1"/>
      <c r="H17" s="1"/>
    </row>
    <row r="19" spans="1:8" x14ac:dyDescent="0.25">
      <c r="A19" s="105" t="s">
        <v>27</v>
      </c>
      <c r="B19" s="104" t="s">
        <v>212</v>
      </c>
      <c r="C19" s="104"/>
      <c r="D19" s="104"/>
      <c r="E19" s="104"/>
      <c r="F19" s="104"/>
      <c r="G19" s="104"/>
      <c r="H19" s="104"/>
    </row>
    <row r="20" spans="1:8" x14ac:dyDescent="0.25">
      <c r="A20" s="105"/>
      <c r="B20" s="104"/>
      <c r="C20" s="104"/>
      <c r="D20" s="104"/>
      <c r="E20" s="104"/>
      <c r="F20" s="104"/>
      <c r="G20" s="104"/>
      <c r="H20" s="104"/>
    </row>
    <row r="21" spans="1:8" x14ac:dyDescent="0.25">
      <c r="A21" s="105"/>
      <c r="B21" s="104"/>
      <c r="C21" s="104"/>
      <c r="D21" s="104"/>
      <c r="E21" s="104"/>
      <c r="F21" s="104"/>
      <c r="G21" s="104"/>
      <c r="H21" s="104"/>
    </row>
    <row r="22" spans="1:8" x14ac:dyDescent="0.25">
      <c r="A22" s="105"/>
      <c r="B22" s="104"/>
      <c r="C22" s="104"/>
      <c r="D22" s="104"/>
      <c r="E22" s="104"/>
      <c r="F22" s="104"/>
      <c r="G22" s="104"/>
      <c r="H22" s="104"/>
    </row>
    <row r="23" spans="1:8" ht="15" customHeight="1" x14ac:dyDescent="0.25">
      <c r="A23" s="105"/>
      <c r="B23" s="99" t="s">
        <v>208</v>
      </c>
      <c r="C23" s="99" t="s">
        <v>6</v>
      </c>
      <c r="D23" s="99" t="s">
        <v>210</v>
      </c>
      <c r="E23" s="99"/>
      <c r="F23" s="99"/>
      <c r="G23" s="99"/>
      <c r="H23" s="99"/>
    </row>
    <row r="24" spans="1:8" ht="15" customHeight="1" x14ac:dyDescent="0.25">
      <c r="A24" s="105"/>
      <c r="B24" s="99" t="s">
        <v>209</v>
      </c>
      <c r="C24" s="99" t="s">
        <v>6</v>
      </c>
      <c r="D24" s="99" t="s">
        <v>211</v>
      </c>
      <c r="E24" s="99" t="s">
        <v>255</v>
      </c>
      <c r="F24" s="99"/>
      <c r="G24" s="99"/>
      <c r="H24" s="99"/>
    </row>
    <row r="25" spans="1:8" ht="15" customHeight="1" x14ac:dyDescent="0.25">
      <c r="A25" s="105"/>
      <c r="B25" s="99" t="s">
        <v>28</v>
      </c>
      <c r="C25" s="99" t="s">
        <v>6</v>
      </c>
      <c r="D25" s="99" t="s">
        <v>30</v>
      </c>
      <c r="E25" s="99" t="s">
        <v>256</v>
      </c>
      <c r="F25" s="99"/>
      <c r="G25" s="99"/>
      <c r="H25" s="99"/>
    </row>
    <row r="26" spans="1:8" ht="15" customHeight="1" x14ac:dyDescent="0.25">
      <c r="A26" s="105"/>
      <c r="B26" s="99" t="s">
        <v>29</v>
      </c>
      <c r="C26" s="99" t="s">
        <v>6</v>
      </c>
      <c r="D26" s="99" t="s">
        <v>31</v>
      </c>
      <c r="E26" s="99" t="s">
        <v>23</v>
      </c>
      <c r="F26" s="99" t="s">
        <v>32</v>
      </c>
      <c r="G26" s="99"/>
      <c r="H26" s="99"/>
    </row>
    <row r="28" spans="1:8" x14ac:dyDescent="0.25">
      <c r="A28" s="105" t="s">
        <v>25</v>
      </c>
      <c r="B28" s="102" t="s">
        <v>21</v>
      </c>
      <c r="C28" s="102" t="s">
        <v>8</v>
      </c>
      <c r="D28" s="102" t="s">
        <v>42</v>
      </c>
      <c r="E28" s="102"/>
      <c r="F28" s="103" t="s">
        <v>304</v>
      </c>
      <c r="G28" s="102" t="s">
        <v>151</v>
      </c>
      <c r="H28" s="102"/>
    </row>
    <row r="29" spans="1:8" x14ac:dyDescent="0.25">
      <c r="A29" s="105"/>
      <c r="B29" s="102" t="s">
        <v>22</v>
      </c>
      <c r="C29" s="102" t="s">
        <v>8</v>
      </c>
      <c r="D29" s="102" t="s">
        <v>42</v>
      </c>
      <c r="E29" s="102"/>
      <c r="F29" s="103" t="s">
        <v>308</v>
      </c>
      <c r="G29" s="102" t="s">
        <v>148</v>
      </c>
      <c r="H29" s="102"/>
    </row>
    <row r="30" spans="1:8" x14ac:dyDescent="0.25">
      <c r="A30" s="105"/>
      <c r="B30" s="102" t="s">
        <v>302</v>
      </c>
      <c r="C30" s="102" t="s">
        <v>6</v>
      </c>
      <c r="D30" s="102" t="s">
        <v>42</v>
      </c>
      <c r="E30" s="102"/>
      <c r="F30" s="102" t="s">
        <v>305</v>
      </c>
      <c r="G30" s="102" t="s">
        <v>307</v>
      </c>
      <c r="H30" s="102"/>
    </row>
    <row r="31" spans="1:8" x14ac:dyDescent="0.25">
      <c r="A31" s="105"/>
      <c r="B31" s="102" t="s">
        <v>303</v>
      </c>
      <c r="C31" s="102" t="s">
        <v>8</v>
      </c>
      <c r="D31" s="102" t="s">
        <v>42</v>
      </c>
      <c r="E31" s="102"/>
      <c r="F31" s="103" t="s">
        <v>306</v>
      </c>
      <c r="G31" s="102" t="s">
        <v>307</v>
      </c>
      <c r="H31" s="102"/>
    </row>
    <row r="32" spans="1:8" x14ac:dyDescent="0.25">
      <c r="A32" s="105"/>
      <c r="B32" s="100" t="s">
        <v>268</v>
      </c>
      <c r="C32" s="1" t="s">
        <v>8</v>
      </c>
      <c r="D32" s="1" t="s">
        <v>204</v>
      </c>
      <c r="E32" s="1" t="s">
        <v>284</v>
      </c>
      <c r="F32" s="70" t="s">
        <v>288</v>
      </c>
      <c r="G32" s="1" t="s">
        <v>188</v>
      </c>
      <c r="H32" s="3"/>
    </row>
    <row r="33" spans="1:8" x14ac:dyDescent="0.25">
      <c r="A33" s="105"/>
      <c r="B33" s="1" t="s">
        <v>253</v>
      </c>
      <c r="C33" s="1" t="s">
        <v>8</v>
      </c>
      <c r="D33" s="1" t="s">
        <v>204</v>
      </c>
      <c r="E33" s="1" t="s">
        <v>285</v>
      </c>
      <c r="F33" s="70" t="s">
        <v>288</v>
      </c>
      <c r="G33" s="1" t="s">
        <v>190</v>
      </c>
      <c r="H33" s="4"/>
    </row>
    <row r="35" spans="1:8" x14ac:dyDescent="0.25">
      <c r="A35" s="105" t="s">
        <v>257</v>
      </c>
      <c r="B35" s="100" t="s">
        <v>258</v>
      </c>
      <c r="C35" s="1" t="s">
        <v>8</v>
      </c>
      <c r="D35" s="1" t="s">
        <v>204</v>
      </c>
      <c r="E35" s="1" t="s">
        <v>300</v>
      </c>
      <c r="F35" s="1" t="s">
        <v>299</v>
      </c>
      <c r="G35" s="1" t="s">
        <v>298</v>
      </c>
      <c r="H35" s="3"/>
    </row>
    <row r="36" spans="1:8" x14ac:dyDescent="0.25">
      <c r="A36" s="105"/>
      <c r="B36" s="1" t="s">
        <v>259</v>
      </c>
      <c r="C36" s="74" t="s">
        <v>6</v>
      </c>
      <c r="D36" s="1" t="s">
        <v>263</v>
      </c>
      <c r="E36" s="1" t="s">
        <v>265</v>
      </c>
      <c r="F36" s="1" t="s">
        <v>271</v>
      </c>
      <c r="G36" s="1" t="s">
        <v>17</v>
      </c>
      <c r="H36" s="1"/>
    </row>
    <row r="37" spans="1:8" x14ac:dyDescent="0.25">
      <c r="A37" s="105"/>
      <c r="B37" s="1" t="s">
        <v>260</v>
      </c>
      <c r="C37" s="74" t="s">
        <v>6</v>
      </c>
      <c r="D37" s="1" t="s">
        <v>264</v>
      </c>
      <c r="E37" s="1" t="s">
        <v>266</v>
      </c>
      <c r="F37" s="1" t="s">
        <v>272</v>
      </c>
      <c r="G37" s="1" t="s">
        <v>17</v>
      </c>
      <c r="H37" s="1"/>
    </row>
    <row r="38" spans="1:8" x14ac:dyDescent="0.25">
      <c r="A38" s="105"/>
      <c r="B38" s="1" t="s">
        <v>261</v>
      </c>
      <c r="C38" s="74" t="s">
        <v>6</v>
      </c>
      <c r="D38" s="1" t="s">
        <v>262</v>
      </c>
      <c r="E38" s="1" t="s">
        <v>267</v>
      </c>
      <c r="F38" s="1" t="s">
        <v>270</v>
      </c>
      <c r="G38" s="1" t="s">
        <v>17</v>
      </c>
      <c r="H38" s="1"/>
    </row>
    <row r="40" spans="1:8" ht="15" customHeight="1" x14ac:dyDescent="0.25">
      <c r="A40" s="105" t="s">
        <v>26</v>
      </c>
      <c r="B40" s="1" t="s">
        <v>0</v>
      </c>
      <c r="C40" s="1" t="s">
        <v>6</v>
      </c>
      <c r="D40" s="1" t="s">
        <v>207</v>
      </c>
      <c r="E40" s="1" t="s">
        <v>2</v>
      </c>
      <c r="F40" s="70" t="s">
        <v>13</v>
      </c>
      <c r="G40" s="1"/>
      <c r="H40" s="1"/>
    </row>
    <row r="41" spans="1:8" ht="15" customHeight="1" x14ac:dyDescent="0.25">
      <c r="A41" s="105"/>
      <c r="B41" s="2" t="s">
        <v>11</v>
      </c>
      <c r="C41" s="1" t="s">
        <v>8</v>
      </c>
      <c r="D41" s="1" t="s">
        <v>143</v>
      </c>
      <c r="E41" s="1" t="s">
        <v>137</v>
      </c>
      <c r="F41" s="70" t="s">
        <v>138</v>
      </c>
      <c r="G41" s="1"/>
      <c r="H41" s="1"/>
    </row>
    <row r="42" spans="1:8" x14ac:dyDescent="0.25">
      <c r="A42" s="105"/>
      <c r="B42" s="3" t="s">
        <v>9</v>
      </c>
      <c r="C42" s="1" t="s">
        <v>8</v>
      </c>
      <c r="D42" s="1" t="s">
        <v>141</v>
      </c>
      <c r="E42" s="1" t="s">
        <v>286</v>
      </c>
      <c r="F42" s="70" t="s">
        <v>24</v>
      </c>
      <c r="G42" s="1" t="s">
        <v>187</v>
      </c>
      <c r="H42" s="98"/>
    </row>
    <row r="43" spans="1:8" x14ac:dyDescent="0.25">
      <c r="A43" s="105"/>
      <c r="B43" s="4" t="s">
        <v>10</v>
      </c>
      <c r="C43" s="1" t="s">
        <v>8</v>
      </c>
      <c r="D43" s="1" t="s">
        <v>142</v>
      </c>
      <c r="E43" s="1" t="s">
        <v>287</v>
      </c>
      <c r="F43" s="70" t="s">
        <v>24</v>
      </c>
      <c r="G43" s="1" t="s">
        <v>189</v>
      </c>
      <c r="H43" s="72"/>
    </row>
    <row r="44" spans="1:8" x14ac:dyDescent="0.25">
      <c r="A44" s="105"/>
      <c r="B44" s="1" t="s">
        <v>3</v>
      </c>
      <c r="C44" s="1" t="s">
        <v>6</v>
      </c>
      <c r="D44" s="1" t="s">
        <v>207</v>
      </c>
      <c r="E44" s="1" t="s">
        <v>4</v>
      </c>
      <c r="F44" s="70" t="s">
        <v>14</v>
      </c>
      <c r="G44" s="1"/>
      <c r="H44" s="1"/>
    </row>
    <row r="46" spans="1:8" x14ac:dyDescent="0.25">
      <c r="B46" t="s">
        <v>16</v>
      </c>
      <c r="C46" t="s">
        <v>17</v>
      </c>
      <c r="D46" t="s">
        <v>20</v>
      </c>
    </row>
    <row r="47" spans="1:8" x14ac:dyDescent="0.25">
      <c r="C47" t="s">
        <v>18</v>
      </c>
      <c r="D47" t="s">
        <v>19</v>
      </c>
    </row>
  </sheetData>
  <mergeCells count="7">
    <mergeCell ref="B19:H22"/>
    <mergeCell ref="A28:A33"/>
    <mergeCell ref="A40:A44"/>
    <mergeCell ref="A2:A9"/>
    <mergeCell ref="A19:A26"/>
    <mergeCell ref="A35:A38"/>
    <mergeCell ref="A11:A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5" zoomScaleNormal="85" workbookViewId="0">
      <selection activeCell="L4" sqref="L4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 x14ac:dyDescent="0.25">
      <c r="A1" s="1" t="s">
        <v>221</v>
      </c>
      <c r="B1" s="75">
        <v>1</v>
      </c>
      <c r="C1" s="76" t="s">
        <v>213</v>
      </c>
      <c r="D1" s="77">
        <f>IF(C1="Ω",B1,IF(C1="kΩ",B1*1000,B1*1000000))</f>
        <v>1000</v>
      </c>
      <c r="E1" s="77" t="s">
        <v>214</v>
      </c>
      <c r="H1" s="109" t="s">
        <v>228</v>
      </c>
      <c r="I1" s="112" t="s">
        <v>221</v>
      </c>
      <c r="J1" s="113"/>
      <c r="K1" s="106" t="s">
        <v>239</v>
      </c>
      <c r="L1" s="111" t="s">
        <v>241</v>
      </c>
      <c r="M1" s="111"/>
    </row>
    <row r="2" spans="1:17" x14ac:dyDescent="0.25">
      <c r="A2" s="1" t="s">
        <v>215</v>
      </c>
      <c r="B2" s="75">
        <v>300</v>
      </c>
      <c r="C2" s="76" t="s">
        <v>213</v>
      </c>
      <c r="D2" s="77">
        <f t="shared" ref="D2:D4" si="0">IF(C2="Ω",B2,IF(C2="kΩ",B2*1000,B2*1000000))</f>
        <v>300000</v>
      </c>
      <c r="E2" s="77" t="s">
        <v>214</v>
      </c>
      <c r="H2" s="110"/>
      <c r="I2" s="80" t="s">
        <v>237</v>
      </c>
      <c r="J2" s="80" t="s">
        <v>238</v>
      </c>
      <c r="K2" s="107"/>
      <c r="L2" s="80" t="s">
        <v>237</v>
      </c>
      <c r="M2" s="80" t="s">
        <v>238</v>
      </c>
    </row>
    <row r="3" spans="1:17" x14ac:dyDescent="0.25">
      <c r="A3" s="1" t="s">
        <v>216</v>
      </c>
      <c r="B3" s="75">
        <v>5</v>
      </c>
      <c r="C3" s="76" t="s">
        <v>213</v>
      </c>
      <c r="D3" s="77">
        <f t="shared" si="0"/>
        <v>5000</v>
      </c>
      <c r="E3" s="77" t="s">
        <v>214</v>
      </c>
      <c r="H3" s="80" t="s">
        <v>227</v>
      </c>
      <c r="I3" s="112" t="s">
        <v>229</v>
      </c>
      <c r="J3" s="113"/>
      <c r="K3" s="108"/>
      <c r="L3" s="112" t="s">
        <v>219</v>
      </c>
      <c r="M3" s="113"/>
      <c r="P3" t="s">
        <v>235</v>
      </c>
    </row>
    <row r="4" spans="1:17" x14ac:dyDescent="0.25">
      <c r="A4" s="1" t="s">
        <v>217</v>
      </c>
      <c r="B4" s="75">
        <v>1</v>
      </c>
      <c r="C4" s="76" t="s">
        <v>213</v>
      </c>
      <c r="D4" s="77">
        <f t="shared" si="0"/>
        <v>1000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81">
        <f t="shared" ref="L4:M11" si="1">((R_2/((I4*1000)+R_2))-(R_4/(R_3+R_4)))*V_in</f>
        <v>0.6875</v>
      </c>
      <c r="M4" s="81">
        <f t="shared" si="1"/>
        <v>0.6875</v>
      </c>
      <c r="P4" t="s">
        <v>236</v>
      </c>
    </row>
    <row r="5" spans="1:17" ht="18" x14ac:dyDescent="0.35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81">
        <f t="shared" si="1"/>
        <v>0.6875</v>
      </c>
      <c r="M5" s="81">
        <f t="shared" si="1"/>
        <v>0.6875</v>
      </c>
    </row>
    <row r="6" spans="1:17" x14ac:dyDescent="0.25">
      <c r="H6" s="73">
        <v>10.75</v>
      </c>
      <c r="I6" s="83">
        <f>(16+33)/2</f>
        <v>24.5</v>
      </c>
      <c r="J6" s="83">
        <v>48</v>
      </c>
      <c r="K6" s="81" t="s">
        <v>230</v>
      </c>
      <c r="L6" s="81">
        <f t="shared" si="1"/>
        <v>2.5008474576271187</v>
      </c>
      <c r="M6" s="81">
        <f t="shared" si="1"/>
        <v>2.2948275862068965</v>
      </c>
      <c r="P6" s="84" t="s">
        <v>242</v>
      </c>
      <c r="Q6" s="85"/>
    </row>
    <row r="7" spans="1:17" ht="18" x14ac:dyDescent="0.35">
      <c r="A7" s="1" t="s">
        <v>220</v>
      </c>
      <c r="B7" s="79">
        <f>((R_2/(R_1+R_2))-(R_4/(R_3+R_4)))*V_in</f>
        <v>2.7390365448504981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81">
        <f t="shared" si="1"/>
        <v>2.6435483870967742</v>
      </c>
      <c r="M7" s="81">
        <f t="shared" si="1"/>
        <v>2.5055555555555555</v>
      </c>
      <c r="P7" s="86" t="s">
        <v>243</v>
      </c>
      <c r="Q7" s="86"/>
    </row>
    <row r="8" spans="1:17" x14ac:dyDescent="0.25">
      <c r="H8" s="73">
        <v>107.53</v>
      </c>
      <c r="I8" s="83">
        <v>5</v>
      </c>
      <c r="J8" s="87">
        <v>0</v>
      </c>
      <c r="K8" s="81" t="s">
        <v>231</v>
      </c>
      <c r="L8" s="81">
        <f t="shared" si="1"/>
        <v>2.6959016393442621</v>
      </c>
      <c r="M8" s="81">
        <f t="shared" si="1"/>
        <v>2.75</v>
      </c>
    </row>
    <row r="9" spans="1:17" x14ac:dyDescent="0.25">
      <c r="A9" t="s">
        <v>222</v>
      </c>
      <c r="B9" t="s">
        <v>225</v>
      </c>
      <c r="C9" t="s">
        <v>226</v>
      </c>
      <c r="H9" s="73">
        <v>1075.3</v>
      </c>
      <c r="I9" s="87">
        <v>0</v>
      </c>
      <c r="J9" s="87">
        <v>0</v>
      </c>
      <c r="K9" s="81" t="s">
        <v>232</v>
      </c>
      <c r="L9" s="81">
        <f t="shared" si="1"/>
        <v>2.75</v>
      </c>
      <c r="M9" s="81">
        <f t="shared" si="1"/>
        <v>2.75</v>
      </c>
    </row>
    <row r="10" spans="1:17" x14ac:dyDescent="0.25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 t="shared" si="1"/>
        <v>2.75</v>
      </c>
      <c r="M10" s="81">
        <f t="shared" si="1"/>
        <v>2.75</v>
      </c>
    </row>
    <row r="11" spans="1:17" x14ac:dyDescent="0.25">
      <c r="H11" s="73">
        <v>107527</v>
      </c>
      <c r="I11" s="87">
        <v>0</v>
      </c>
      <c r="J11" s="87">
        <v>0</v>
      </c>
      <c r="K11" s="81" t="s">
        <v>234</v>
      </c>
      <c r="L11" s="81">
        <f t="shared" si="1"/>
        <v>2.75</v>
      </c>
      <c r="M11" s="81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Q16" sqref="Q16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 x14ac:dyDescent="0.25">
      <c r="A1" s="1" t="s">
        <v>221</v>
      </c>
      <c r="B1" s="88">
        <v>0</v>
      </c>
      <c r="C1" s="89" t="s">
        <v>213</v>
      </c>
      <c r="D1" s="77">
        <f>IF(C1="Ω",B1,IF(C1="kΩ",B1*1000,B1*1000000))</f>
        <v>0</v>
      </c>
      <c r="E1" s="77" t="s">
        <v>214</v>
      </c>
      <c r="H1" s="109" t="s">
        <v>228</v>
      </c>
      <c r="I1" s="112" t="s">
        <v>221</v>
      </c>
      <c r="J1" s="113"/>
      <c r="K1" s="106" t="s">
        <v>239</v>
      </c>
      <c r="L1" s="111" t="s">
        <v>251</v>
      </c>
      <c r="M1" s="111"/>
      <c r="N1" s="111" t="s">
        <v>246</v>
      </c>
      <c r="O1" s="111"/>
    </row>
    <row r="2" spans="1:21" x14ac:dyDescent="0.25">
      <c r="A2" s="1" t="s">
        <v>215</v>
      </c>
      <c r="B2" s="88">
        <v>0</v>
      </c>
      <c r="C2" s="89" t="s">
        <v>213</v>
      </c>
      <c r="D2" s="77">
        <f t="shared" ref="D2:D4" si="0">IF(C2="Ω",B2,IF(C2="kΩ",B2*1000,B2*1000000))</f>
        <v>0</v>
      </c>
      <c r="E2" s="77" t="s">
        <v>214</v>
      </c>
      <c r="H2" s="110"/>
      <c r="I2" s="80" t="s">
        <v>237</v>
      </c>
      <c r="J2" s="80" t="s">
        <v>238</v>
      </c>
      <c r="K2" s="107"/>
      <c r="L2" s="80" t="s">
        <v>244</v>
      </c>
      <c r="M2" s="80" t="s">
        <v>245</v>
      </c>
      <c r="N2" s="80" t="s">
        <v>244</v>
      </c>
      <c r="O2" s="80" t="s">
        <v>245</v>
      </c>
    </row>
    <row r="3" spans="1:21" x14ac:dyDescent="0.25">
      <c r="A3" s="1" t="s">
        <v>247</v>
      </c>
      <c r="B3" s="92">
        <v>0.7</v>
      </c>
      <c r="C3" s="93" t="s">
        <v>213</v>
      </c>
      <c r="D3" s="77">
        <f t="shared" si="0"/>
        <v>700</v>
      </c>
      <c r="E3" s="77" t="s">
        <v>214</v>
      </c>
      <c r="H3" s="80" t="s">
        <v>227</v>
      </c>
      <c r="I3" s="112" t="s">
        <v>229</v>
      </c>
      <c r="J3" s="113"/>
      <c r="K3" s="108"/>
      <c r="L3" s="112" t="s">
        <v>219</v>
      </c>
      <c r="M3" s="114"/>
      <c r="N3" s="114"/>
      <c r="O3" s="113"/>
      <c r="T3" t="s">
        <v>235</v>
      </c>
    </row>
    <row r="4" spans="1:21" x14ac:dyDescent="0.25">
      <c r="A4" s="1" t="s">
        <v>248</v>
      </c>
      <c r="B4" s="92">
        <v>15</v>
      </c>
      <c r="C4" s="93" t="s">
        <v>213</v>
      </c>
      <c r="D4" s="77">
        <f t="shared" si="0"/>
        <v>15000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90">
        <f>'Light sensor #2'!V_in*'Light sensor #2'!R_3/(I4*1000+'Light sensor #2'!R_3)</f>
        <v>4.613541042540443E-3</v>
      </c>
      <c r="M4" s="90">
        <f>'Light sensor #2'!V_in*'Light sensor #2'!R_4/(I4*1000+'Light sensor #2'!R_4)</f>
        <v>9.6116504854368928E-2</v>
      </c>
      <c r="N4" s="90">
        <f>'Light sensor #2'!V_in*'Light sensor #2'!R_3/(J4*1000+'Light sensor #2'!R_3)</f>
        <v>4.613541042540443E-3</v>
      </c>
      <c r="O4" s="90">
        <f>'Light sensor #2'!V_in*'Light sensor #2'!R_4/(J4*1000+'Light sensor #2'!R_4)</f>
        <v>9.6116504854368928E-2</v>
      </c>
      <c r="T4" t="s">
        <v>236</v>
      </c>
    </row>
    <row r="5" spans="1:21" ht="18" x14ac:dyDescent="0.35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90">
        <f>'Light sensor #2'!V_in*'Light sensor #2'!R_3/(I5*1000+'Light sensor #2'!R_3)</f>
        <v>4.613541042540443E-3</v>
      </c>
      <c r="M5" s="90">
        <f>'Light sensor #2'!V_in*'Light sensor #2'!R_4/(I5*1000+'Light sensor #2'!R_4)</f>
        <v>9.6116504854368928E-2</v>
      </c>
      <c r="N5" s="90">
        <f>'Light sensor #2'!V_in*'Light sensor #2'!R_3/(J5*1000+'Light sensor #2'!R_3)</f>
        <v>4.613541042540443E-3</v>
      </c>
      <c r="O5" s="90">
        <f>'Light sensor #2'!V_in*'Light sensor #2'!R_4/(J5*1000+'Light sensor #2'!R_4)</f>
        <v>9.6116504854368928E-2</v>
      </c>
    </row>
    <row r="6" spans="1:21" x14ac:dyDescent="0.25">
      <c r="H6" s="73">
        <v>10.75</v>
      </c>
      <c r="I6" s="83">
        <f>(16+33)/2</f>
        <v>24.5</v>
      </c>
      <c r="J6" s="83">
        <v>48</v>
      </c>
      <c r="K6" s="81" t="s">
        <v>230</v>
      </c>
      <c r="L6" s="90">
        <f>'Light sensor #2'!V_in*'Light sensor #2'!R_3/(I6*1000+'Light sensor #2'!R_3)</f>
        <v>9.166666666666666E-2</v>
      </c>
      <c r="M6" s="90">
        <f>'Light sensor #2'!V_in*'Light sensor #2'!R_4/(I6*1000+'Light sensor #2'!R_4)</f>
        <v>1.2531645569620253</v>
      </c>
      <c r="N6" s="90">
        <f>'Light sensor #2'!V_in*'Light sensor #2'!R_3/(J6*1000+'Light sensor #2'!R_3)</f>
        <v>4.7433264887063654E-2</v>
      </c>
      <c r="O6" s="90">
        <f>'Light sensor #2'!V_in*'Light sensor #2'!R_4/(J6*1000+'Light sensor #2'!R_4)</f>
        <v>0.7857142857142857</v>
      </c>
      <c r="T6" s="84" t="s">
        <v>242</v>
      </c>
      <c r="U6" s="85"/>
    </row>
    <row r="7" spans="1:21" ht="18" x14ac:dyDescent="0.35">
      <c r="A7" s="1" t="s">
        <v>220</v>
      </c>
      <c r="B7" s="79" t="e">
        <f>((R_2/(R_1+R_2))-(R_4/(R_3+R_4)))*V_in</f>
        <v>#DIV/0!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90">
        <f>'Light sensor #2'!V_in*'Light sensor #2'!R_3/(I7*1000+'Light sensor #2'!R_3)</f>
        <v>0.21588785046728973</v>
      </c>
      <c r="M7" s="90">
        <f>'Light sensor #2'!V_in*'Light sensor #2'!R_4/(I7*1000+'Light sensor #2'!R_4)</f>
        <v>1.98</v>
      </c>
      <c r="N7" s="90">
        <f>'Light sensor #2'!V_in*'Light sensor #2'!R_3/(J7*1000+'Light sensor #2'!R_3)</f>
        <v>9.352226720647773E-2</v>
      </c>
      <c r="O7" s="90">
        <f>'Light sensor #2'!V_in*'Light sensor #2'!R_4/(J7*1000+'Light sensor #2'!R_4)</f>
        <v>1.2692307692307692</v>
      </c>
      <c r="T7" s="86" t="s">
        <v>243</v>
      </c>
      <c r="U7" s="86"/>
    </row>
    <row r="8" spans="1:21" x14ac:dyDescent="0.25">
      <c r="H8" s="73">
        <v>107.53</v>
      </c>
      <c r="I8" s="83">
        <v>5</v>
      </c>
      <c r="J8" s="87">
        <v>2</v>
      </c>
      <c r="K8" s="81" t="s">
        <v>231</v>
      </c>
      <c r="L8" s="90">
        <f>'Light sensor #2'!V_in*'Light sensor #2'!R_3/(I8*1000+'Light sensor #2'!R_3)</f>
        <v>0.40526315789473683</v>
      </c>
      <c r="M8" s="90">
        <f>'Light sensor #2'!V_in*'Light sensor #2'!R_4/(I8*1000+'Light sensor #2'!R_4)</f>
        <v>2.4750000000000001</v>
      </c>
      <c r="N8" s="91">
        <f>'Light sensor #2'!V_in*'Light sensor #2'!R_3/(J8*1000+'Light sensor #2'!R_3)</f>
        <v>0.85555555555555551</v>
      </c>
      <c r="O8" s="91">
        <f>'Light sensor #2'!V_in*'Light sensor #2'!R_4/(J8*1000+'Light sensor #2'!R_4)</f>
        <v>2.9117647058823528</v>
      </c>
    </row>
    <row r="9" spans="1:21" x14ac:dyDescent="0.25">
      <c r="A9" t="s">
        <v>222</v>
      </c>
      <c r="B9" t="s">
        <v>225</v>
      </c>
      <c r="C9" t="s">
        <v>226</v>
      </c>
      <c r="H9" s="73">
        <v>1075.3</v>
      </c>
      <c r="I9" s="87">
        <v>1</v>
      </c>
      <c r="J9" s="87">
        <v>1</v>
      </c>
      <c r="K9" s="81" t="s">
        <v>232</v>
      </c>
      <c r="L9" s="81">
        <f>'Light sensor #2'!V_in*'Light sensor #2'!R_3/(I9*1000+'Light sensor #2'!R_3)</f>
        <v>1.3588235294117648</v>
      </c>
      <c r="M9" s="81">
        <f>'Light sensor #2'!V_in*'Light sensor #2'!R_4/(I9*1000+'Light sensor #2'!R_4)</f>
        <v>3.09375</v>
      </c>
      <c r="N9" s="91">
        <f>'Light sensor #2'!V_in*'Light sensor #2'!R_3/(J9*1000+'Light sensor #2'!R_3)</f>
        <v>1.3588235294117648</v>
      </c>
      <c r="O9" s="91">
        <f>'Light sensor #2'!V_in*'Light sensor #2'!R_4/(J9*1000+'Light sensor #2'!R_4)</f>
        <v>3.09375</v>
      </c>
    </row>
    <row r="10" spans="1:21" x14ac:dyDescent="0.25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>'Light sensor #2'!V_in*'Light sensor #2'!R_3/(I10*1000+'Light sensor #2'!R_3)</f>
        <v>3.3</v>
      </c>
      <c r="M10" s="81">
        <f>'Light sensor #2'!V_in*'Light sensor #2'!R_4/(I10*1000+'Light sensor #2'!R_4)</f>
        <v>3.3</v>
      </c>
      <c r="N10" s="91">
        <f>'Light sensor #2'!V_in*'Light sensor #2'!R_3/(J10*1000+'Light sensor #2'!R_3)</f>
        <v>3.3</v>
      </c>
      <c r="O10" s="91">
        <f>'Light sensor #2'!V_in*'Light sensor #2'!R_4/(J10*1000+'Light sensor #2'!R_4)</f>
        <v>3.3</v>
      </c>
    </row>
    <row r="11" spans="1:21" x14ac:dyDescent="0.25">
      <c r="H11" s="73">
        <v>107527</v>
      </c>
      <c r="I11" s="87">
        <v>0</v>
      </c>
      <c r="J11" s="87">
        <v>0</v>
      </c>
      <c r="K11" s="81" t="s">
        <v>234</v>
      </c>
      <c r="L11" s="81">
        <f>'Light sensor #2'!V_in*'Light sensor #2'!R_3/(I11*1000+'Light sensor #2'!R_3)</f>
        <v>3.3</v>
      </c>
      <c r="M11" s="81">
        <f>'Light sensor #2'!V_in*'Light sensor #2'!R_4/(I11*1000+'Light sensor #2'!R_4)</f>
        <v>3.3</v>
      </c>
      <c r="N11" s="91">
        <f>'Light sensor #2'!V_in*'Light sensor #2'!R_3/(J11*1000+'Light sensor #2'!R_3)</f>
        <v>3.3</v>
      </c>
      <c r="O11" s="91">
        <f>'Light sensor #2'!V_in*'Light sensor #2'!R_4/(J11*1000+'Light sensor #2'!R_4)</f>
        <v>3.3</v>
      </c>
    </row>
    <row r="12" spans="1:21" x14ac:dyDescent="0.25">
      <c r="L12" s="97" t="s">
        <v>252</v>
      </c>
      <c r="M12" s="94" t="s">
        <v>249</v>
      </c>
    </row>
    <row r="13" spans="1:21" x14ac:dyDescent="0.25">
      <c r="N13" s="96" t="s">
        <v>252</v>
      </c>
      <c r="O13" s="95" t="s">
        <v>250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162</v>
      </c>
    </row>
    <row r="25" spans="1:1" x14ac:dyDescent="0.25">
      <c r="A25" t="s">
        <v>163</v>
      </c>
    </row>
    <row r="36" spans="1:1" x14ac:dyDescent="0.25">
      <c r="A36" t="s">
        <v>164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99</v>
      </c>
      <c r="B1" s="39">
        <v>1</v>
      </c>
      <c r="C1" s="45" t="s">
        <v>86</v>
      </c>
      <c r="D1" s="44">
        <f>B1*10^3</f>
        <v>1000</v>
      </c>
      <c r="E1" s="44" t="s">
        <v>85</v>
      </c>
      <c r="F1" s="43">
        <f>D1*10^3</f>
        <v>1000000</v>
      </c>
      <c r="G1" s="43" t="s">
        <v>84</v>
      </c>
      <c r="H1" s="42">
        <f>D1*10^6</f>
        <v>1000000000</v>
      </c>
      <c r="I1" s="42" t="s">
        <v>83</v>
      </c>
      <c r="S1" t="s">
        <v>86</v>
      </c>
    </row>
    <row r="2" spans="1:19" x14ac:dyDescent="0.25">
      <c r="A2" s="36" t="s">
        <v>98</v>
      </c>
      <c r="B2" s="45">
        <f>1/B1</f>
        <v>1</v>
      </c>
      <c r="C2" s="45" t="s">
        <v>93</v>
      </c>
      <c r="D2" s="44">
        <f>B2/10^3</f>
        <v>1E-3</v>
      </c>
      <c r="E2" s="44" t="s">
        <v>92</v>
      </c>
      <c r="F2" s="43">
        <f>B2/10^6</f>
        <v>9.9999999999999995E-7</v>
      </c>
      <c r="G2" s="43" t="s">
        <v>91</v>
      </c>
      <c r="H2" s="42">
        <f>F2/10^3</f>
        <v>9.9999999999999986E-10</v>
      </c>
      <c r="I2" s="42" t="s">
        <v>97</v>
      </c>
      <c r="L2" s="31" t="s">
        <v>96</v>
      </c>
      <c r="M2" s="31" t="s">
        <v>95</v>
      </c>
      <c r="N2" s="31"/>
      <c r="O2" s="31"/>
    </row>
    <row r="3" spans="1:19" x14ac:dyDescent="0.25">
      <c r="A3" s="36" t="s">
        <v>94</v>
      </c>
      <c r="B3" s="41">
        <f>(F3*10^6)</f>
        <v>13333333</v>
      </c>
      <c r="C3" s="41" t="s">
        <v>93</v>
      </c>
      <c r="D3" s="40">
        <f>B3/10^3</f>
        <v>13333.333000000001</v>
      </c>
      <c r="E3" s="40" t="s">
        <v>92</v>
      </c>
      <c r="F3" s="39">
        <f>13333333/1000000</f>
        <v>13.333333</v>
      </c>
      <c r="G3" s="38" t="s">
        <v>91</v>
      </c>
      <c r="H3" s="37">
        <f>F3/10^3</f>
        <v>1.3333332999999999E-2</v>
      </c>
      <c r="I3" s="37" t="s">
        <v>90</v>
      </c>
      <c r="L3" s="31" t="s">
        <v>89</v>
      </c>
      <c r="M3" s="31" t="s">
        <v>88</v>
      </c>
      <c r="N3" s="31"/>
      <c r="O3" s="31"/>
    </row>
    <row r="4" spans="1:19" x14ac:dyDescent="0.25">
      <c r="A4" s="36" t="s">
        <v>87</v>
      </c>
      <c r="B4" s="35">
        <f>1/B3</f>
        <v>7.5000001875000043E-8</v>
      </c>
      <c r="C4" s="35" t="s">
        <v>86</v>
      </c>
      <c r="D4" s="34">
        <f>B4*10^3</f>
        <v>7.500000187500004E-5</v>
      </c>
      <c r="E4" s="34" t="s">
        <v>85</v>
      </c>
      <c r="F4" s="33">
        <f>D4*10^3</f>
        <v>7.5000001875000041E-2</v>
      </c>
      <c r="G4" s="33" t="s">
        <v>84</v>
      </c>
      <c r="H4" s="32">
        <f>B4*10^9</f>
        <v>75.000001875000038</v>
      </c>
      <c r="I4" s="32" t="s">
        <v>83</v>
      </c>
      <c r="L4" s="31" t="s">
        <v>82</v>
      </c>
      <c r="M4" s="31" t="s">
        <v>81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80</v>
      </c>
      <c r="B6" s="29">
        <f>(H1/H4)-1</f>
        <v>13333332.000000002</v>
      </c>
      <c r="D6" t="s">
        <v>168</v>
      </c>
      <c r="E6">
        <f>E7*1000/E8</f>
        <v>312.5</v>
      </c>
    </row>
    <row r="7" spans="1:19" x14ac:dyDescent="0.25">
      <c r="A7" s="30" t="s">
        <v>78</v>
      </c>
      <c r="B7" s="29" t="str">
        <f>DEC2HEX(B6)</f>
        <v>CB7354</v>
      </c>
      <c r="C7" s="67"/>
      <c r="D7" t="s">
        <v>169</v>
      </c>
      <c r="E7">
        <v>5000</v>
      </c>
      <c r="H7" s="28"/>
    </row>
    <row r="8" spans="1:19" x14ac:dyDescent="0.25">
      <c r="D8" t="s">
        <v>170</v>
      </c>
      <c r="E8">
        <v>16000</v>
      </c>
    </row>
    <row r="9" spans="1:19" x14ac:dyDescent="0.25">
      <c r="A9" s="27" t="s">
        <v>75</v>
      </c>
    </row>
    <row r="12" spans="1:19" ht="15.75" x14ac:dyDescent="0.25">
      <c r="A12" s="26" t="s">
        <v>74</v>
      </c>
    </row>
    <row r="13" spans="1:19" ht="15.75" x14ac:dyDescent="0.25">
      <c r="A13" s="26" t="s">
        <v>73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79</v>
      </c>
      <c r="I18" t="s">
        <v>76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77</v>
      </c>
      <c r="I19" t="s">
        <v>76</v>
      </c>
    </row>
    <row r="20" spans="1:9" x14ac:dyDescent="0.25">
      <c r="E20" t="s">
        <v>165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2"/>
  <sheetViews>
    <sheetView workbookViewId="0">
      <selection activeCell="R13" sqref="R13"/>
    </sheetView>
  </sheetViews>
  <sheetFormatPr defaultRowHeight="15" x14ac:dyDescent="0.25"/>
  <sheetData>
    <row r="2" spans="16:16" x14ac:dyDescent="0.25">
      <c r="P2" s="57" t="s">
        <v>301</v>
      </c>
    </row>
  </sheetData>
  <hyperlinks>
    <hyperlink ref="P2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100</v>
      </c>
      <c r="C1" s="1" t="s">
        <v>101</v>
      </c>
      <c r="D1" s="1" t="s">
        <v>101</v>
      </c>
      <c r="E1" s="1" t="s">
        <v>102</v>
      </c>
      <c r="F1" s="1" t="s">
        <v>103</v>
      </c>
      <c r="G1" s="1" t="s">
        <v>104</v>
      </c>
    </row>
    <row r="2" spans="1:16" x14ac:dyDescent="0.25">
      <c r="A2" s="46" t="s">
        <v>105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106</v>
      </c>
    </row>
    <row r="3" spans="1:16" x14ac:dyDescent="0.25">
      <c r="A3" s="46" t="s">
        <v>107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106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115" t="s">
        <v>108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109</v>
      </c>
      <c r="I5" s="117" t="s">
        <v>197</v>
      </c>
      <c r="J5" s="117"/>
      <c r="K5" s="117"/>
      <c r="L5" s="117"/>
      <c r="M5" s="117"/>
      <c r="N5" s="117"/>
      <c r="O5" s="117"/>
      <c r="P5" s="117"/>
    </row>
    <row r="6" spans="1:16" x14ac:dyDescent="0.25">
      <c r="A6" s="115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110</v>
      </c>
      <c r="I6" s="117"/>
      <c r="J6" s="117"/>
      <c r="K6" s="117"/>
      <c r="L6" s="117"/>
      <c r="M6" s="117"/>
      <c r="N6" s="117"/>
      <c r="O6" s="117"/>
      <c r="P6" s="117"/>
    </row>
    <row r="7" spans="1:16" x14ac:dyDescent="0.25">
      <c r="B7" s="52"/>
      <c r="C7" s="52"/>
      <c r="D7" s="52"/>
      <c r="E7" s="52"/>
      <c r="F7" s="52"/>
      <c r="I7" s="117"/>
      <c r="J7" s="117"/>
      <c r="K7" s="117"/>
      <c r="L7" s="117"/>
      <c r="M7" s="117"/>
      <c r="N7" s="117"/>
      <c r="O7" s="117"/>
      <c r="P7" s="117"/>
    </row>
    <row r="8" spans="1:16" x14ac:dyDescent="0.25">
      <c r="A8" s="116" t="s">
        <v>111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112</v>
      </c>
      <c r="I8" s="117"/>
      <c r="J8" s="117"/>
      <c r="K8" s="117"/>
      <c r="L8" s="117"/>
      <c r="M8" s="117"/>
      <c r="N8" s="117"/>
      <c r="O8" s="117"/>
      <c r="P8" s="117"/>
    </row>
    <row r="9" spans="1:16" x14ac:dyDescent="0.25">
      <c r="A9" s="116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113</v>
      </c>
      <c r="I9" s="117"/>
      <c r="J9" s="117"/>
      <c r="K9" s="117"/>
      <c r="L9" s="117"/>
      <c r="M9" s="117"/>
      <c r="N9" s="117"/>
      <c r="O9" s="117"/>
      <c r="P9" s="117"/>
    </row>
    <row r="10" spans="1:16" x14ac:dyDescent="0.25">
      <c r="A10" s="116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114</v>
      </c>
      <c r="I10" s="117"/>
      <c r="J10" s="117"/>
      <c r="K10" s="117"/>
      <c r="L10" s="117"/>
      <c r="M10" s="117"/>
      <c r="N10" s="117"/>
      <c r="O10" s="117"/>
      <c r="P10" s="117"/>
    </row>
    <row r="11" spans="1:16" x14ac:dyDescent="0.25">
      <c r="A11" s="116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115</v>
      </c>
      <c r="I11" s="117"/>
      <c r="J11" s="117"/>
      <c r="K11" s="117"/>
      <c r="L11" s="117"/>
      <c r="M11" s="117"/>
      <c r="N11" s="117"/>
      <c r="O11" s="117"/>
      <c r="P11" s="117"/>
    </row>
    <row r="12" spans="1:16" x14ac:dyDescent="0.25">
      <c r="B12" s="52"/>
      <c r="C12" s="52"/>
      <c r="D12" s="52"/>
      <c r="E12" s="52"/>
      <c r="F12" s="52"/>
      <c r="I12" s="117"/>
      <c r="J12" s="117"/>
      <c r="K12" s="117"/>
      <c r="L12" s="117"/>
      <c r="M12" s="117"/>
      <c r="N12" s="117"/>
      <c r="O12" s="117"/>
      <c r="P12" s="117"/>
    </row>
    <row r="13" spans="1:16" x14ac:dyDescent="0.25">
      <c r="A13" s="115" t="s">
        <v>116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117</v>
      </c>
      <c r="I13" s="117"/>
      <c r="J13" s="117"/>
      <c r="K13" s="117"/>
      <c r="L13" s="117"/>
      <c r="M13" s="117"/>
      <c r="N13" s="117"/>
      <c r="O13" s="117"/>
      <c r="P13" s="117"/>
    </row>
    <row r="14" spans="1:16" x14ac:dyDescent="0.25">
      <c r="A14" s="115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118</v>
      </c>
      <c r="I14" s="117"/>
      <c r="J14" s="117"/>
      <c r="K14" s="117"/>
      <c r="L14" s="117"/>
      <c r="M14" s="117"/>
      <c r="N14" s="117"/>
      <c r="O14" s="117"/>
      <c r="P14" s="117"/>
    </row>
    <row r="15" spans="1:16" x14ac:dyDescent="0.25">
      <c r="A15" s="115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133</v>
      </c>
      <c r="I15" s="117"/>
      <c r="J15" s="117"/>
      <c r="K15" s="117"/>
      <c r="L15" s="117"/>
      <c r="M15" s="117"/>
      <c r="N15" s="117"/>
      <c r="O15" s="117"/>
      <c r="P15" s="117"/>
    </row>
    <row r="16" spans="1:16" x14ac:dyDescent="0.25">
      <c r="A16" s="115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119</v>
      </c>
      <c r="I16" s="117"/>
      <c r="J16" s="117"/>
      <c r="K16" s="117"/>
      <c r="L16" s="117"/>
      <c r="M16" s="117"/>
      <c r="N16" s="117"/>
      <c r="O16" s="117"/>
      <c r="P16" s="117"/>
    </row>
    <row r="17" spans="1:16" x14ac:dyDescent="0.25">
      <c r="A17" s="115" t="s">
        <v>120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121</v>
      </c>
      <c r="I17" s="117"/>
      <c r="J17" s="117"/>
      <c r="K17" s="117"/>
      <c r="L17" s="117"/>
      <c r="M17" s="117"/>
      <c r="N17" s="117"/>
      <c r="O17" s="117"/>
      <c r="P17" s="117"/>
    </row>
    <row r="18" spans="1:16" x14ac:dyDescent="0.25">
      <c r="A18" s="115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122</v>
      </c>
      <c r="I18" s="117"/>
      <c r="J18" s="117"/>
      <c r="K18" s="117"/>
      <c r="L18" s="117"/>
      <c r="M18" s="117"/>
      <c r="N18" s="117"/>
      <c r="O18" s="117"/>
      <c r="P18" s="117"/>
    </row>
    <row r="19" spans="1:16" x14ac:dyDescent="0.25">
      <c r="B19" t="s">
        <v>123</v>
      </c>
      <c r="C19" t="s">
        <v>124</v>
      </c>
      <c r="D19" t="s">
        <v>125</v>
      </c>
      <c r="E19" t="s">
        <v>126</v>
      </c>
      <c r="F19" t="s">
        <v>127</v>
      </c>
    </row>
    <row r="20" spans="1:16" x14ac:dyDescent="0.25">
      <c r="A20" s="54" t="s">
        <v>128</v>
      </c>
    </row>
    <row r="21" spans="1:16" x14ac:dyDescent="0.25">
      <c r="A21" s="55" t="s">
        <v>129</v>
      </c>
    </row>
    <row r="22" spans="1:16" x14ac:dyDescent="0.25">
      <c r="A22" s="56" t="s">
        <v>130</v>
      </c>
    </row>
    <row r="24" spans="1:16" x14ac:dyDescent="0.25">
      <c r="A24" t="s">
        <v>132</v>
      </c>
      <c r="B24" s="57" t="s">
        <v>131</v>
      </c>
    </row>
    <row r="25" spans="1:16" x14ac:dyDescent="0.25">
      <c r="B25" s="57" t="s">
        <v>131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To Do!!!</vt:lpstr>
      <vt:lpstr>Sys setup</vt:lpstr>
      <vt:lpstr>Pin Layout</vt:lpstr>
      <vt:lpstr>Light sensor #1</vt:lpstr>
      <vt:lpstr>Light sensor #2</vt:lpstr>
      <vt:lpstr>SW layout</vt:lpstr>
      <vt:lpstr>Timer Reload Value</vt:lpstr>
      <vt:lpstr>I2C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2016-07-21T14:38:45Z</dcterms:modified>
</cp:coreProperties>
</file>