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Documentos\"/>
    </mc:Choice>
  </mc:AlternateContent>
  <xr:revisionPtr revIDLastSave="0" documentId="8_{E0B0F63E-1A3D-4E30-8935-E744B6D5C996}" xr6:coauthVersionLast="47" xr6:coauthVersionMax="47" xr10:uidLastSave="{00000000-0000-0000-0000-000000000000}"/>
  <bookViews>
    <workbookView xWindow="0" yWindow="0" windowWidth="11544" windowHeight="12360" tabRatio="467" xr2:uid="{0320967E-AFF3-40AE-932B-96DEB91C0C76}"/>
  </bookViews>
  <sheets>
    <sheet name="Planilha1" sheetId="1" r:id="rId1"/>
    <sheet name="Planilha2" sheetId="2" r:id="rId2"/>
  </sheets>
  <definedNames>
    <definedName name="aporte">Planilha1!$D$12</definedName>
    <definedName name="patrimonio">Planilha1!$D$15</definedName>
    <definedName name="qtd_anos">Planilha1!$D$13</definedName>
    <definedName name="Rendimento_carteira">Planilha1!$D$8</definedName>
    <definedName name="salario">Planilha1!$D$7</definedName>
    <definedName name="sugestao_investimento">Planilha1!$D$9</definedName>
    <definedName name="taxa_mensal">Planilha1!$D$14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1" i="1"/>
  <c r="D31" i="1" s="1"/>
  <c r="C32" i="1"/>
  <c r="D32" i="1" s="1"/>
  <c r="C33" i="1"/>
  <c r="D33" i="1" s="1"/>
  <c r="C34" i="1"/>
  <c r="D34" i="1" s="1"/>
  <c r="C35" i="1"/>
  <c r="D35" i="1" s="1"/>
  <c r="C30" i="1"/>
  <c r="G5" i="2"/>
  <c r="C27" i="1"/>
  <c r="D15" i="1"/>
  <c r="D16" i="1" s="1"/>
  <c r="D9" i="1"/>
  <c r="C20" i="1"/>
  <c r="D20" i="1" s="1"/>
  <c r="C21" i="1"/>
  <c r="D21" i="1" s="1"/>
  <c r="C22" i="1"/>
  <c r="D22" i="1" s="1"/>
  <c r="C23" i="1"/>
  <c r="D23" i="1" s="1"/>
  <c r="C19" i="1"/>
  <c r="D19" i="1" s="1"/>
  <c r="D36" i="1" l="1"/>
</calcChain>
</file>

<file path=xl/sharedStrings.xml><?xml version="1.0" encoding="utf-8"?>
<sst xmlns="http://schemas.openxmlformats.org/spreadsheetml/2006/main" count="88" uniqueCount="51">
  <si>
    <t>Quanto investir por mês?</t>
  </si>
  <si>
    <t>Por Quantos Anos?</t>
  </si>
  <si>
    <t>Taxa de Rendimento Mensal?</t>
  </si>
  <si>
    <t>Dividendos Mensais?</t>
  </si>
  <si>
    <t>Patrimônio Acumulado?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</si>
  <si>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</si>
  <si>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</si>
  <si>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</si>
  <si>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</si>
  <si>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</si>
  <si>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</si>
  <si>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</si>
  <si>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</si>
  <si>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</si>
  <si>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 Carteira</t>
  </si>
  <si>
    <t>Salário</t>
  </si>
  <si>
    <t>Sugestão de Investimento</t>
  </si>
  <si>
    <t>Agressivo</t>
  </si>
  <si>
    <t>Conservador</t>
  </si>
  <si>
    <t>Moderado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</si>
  <si>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</si>
  <si>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</si>
  <si>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</si>
  <si>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</si>
  <si>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</si>
  <si>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</si>
  <si>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</si>
  <si>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</si>
  <si>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</si>
  <si>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</si>
  <si>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</si>
  <si>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</si>
  <si>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</si>
  <si>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Conservador-PAPEL</t>
  </si>
  <si>
    <t>Conservador-TIJOLO</t>
  </si>
  <si>
    <t>Conservador-HÍBRIDOS</t>
  </si>
  <si>
    <t>Conservador-FOFs</t>
  </si>
  <si>
    <t>Conservador-DESENVOLVIMENTO</t>
  </si>
  <si>
    <t>Conservador-HOTELARIAS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</si>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</sst>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2"/>
      <color theme="1"/>
      <name val="Aptos Display"/>
      <family val="2"/>
      <scheme val="major"/>
    </font>
    <font>
      <sz val="12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indexed="64"/>
      </right>
      <top/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theme="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3" fillId="5" borderId="0" xfId="0" applyFont="1" applyFill="1"/>
    <xf numFmtId="0" fontId="4" fillId="3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0" applyNumberFormat="1" applyAlignment="1">
      <alignment horizontal="center"/>
    </xf>
    <xf numFmtId="0" fontId="6" fillId="6" borderId="2" xfId="0" applyFont="1" applyFill="1" applyBorder="1" applyAlignment="1">
      <alignment vertical="center"/>
    </xf>
    <xf numFmtId="164" fontId="8" fillId="0" borderId="6" xfId="0" applyNumberFormat="1" applyFont="1" applyBorder="1" applyAlignment="1">
      <alignment horizontal="center"/>
    </xf>
    <xf numFmtId="0" fontId="7" fillId="4" borderId="7" xfId="0" applyFont="1" applyFill="1" applyBorder="1" applyAlignment="1">
      <alignment horizontal="left" indent="3"/>
    </xf>
    <xf numFmtId="10" fontId="8" fillId="0" borderId="9" xfId="0" applyNumberFormat="1" applyFont="1" applyBorder="1" applyAlignment="1">
      <alignment horizontal="center"/>
    </xf>
    <xf numFmtId="0" fontId="7" fillId="4" borderId="10" xfId="0" applyFont="1" applyFill="1" applyBorder="1" applyAlignment="1">
      <alignment horizontal="left" indent="3"/>
    </xf>
    <xf numFmtId="164" fontId="8" fillId="0" borderId="12" xfId="0" applyNumberFormat="1" applyFont="1" applyBorder="1" applyAlignment="1">
      <alignment horizont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0" fontId="9" fillId="0" borderId="9" xfId="0" applyNumberFormat="1" applyFont="1" applyBorder="1" applyAlignment="1">
      <alignment horizontal="center" vertical="center"/>
    </xf>
    <xf numFmtId="8" fontId="9" fillId="4" borderId="9" xfId="0" applyNumberFormat="1" applyFont="1" applyFill="1" applyBorder="1" applyAlignment="1">
      <alignment horizontal="center" vertical="center"/>
    </xf>
    <xf numFmtId="8" fontId="9" fillId="4" borderId="12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left" indent="3"/>
    </xf>
    <xf numFmtId="8" fontId="8" fillId="4" borderId="5" xfId="0" applyNumberFormat="1" applyFont="1" applyFill="1" applyBorder="1" applyAlignment="1">
      <alignment horizontal="center"/>
    </xf>
    <xf numFmtId="8" fontId="8" fillId="4" borderId="6" xfId="0" applyNumberFormat="1" applyFont="1" applyFill="1" applyBorder="1"/>
    <xf numFmtId="8" fontId="8" fillId="4" borderId="8" xfId="0" applyNumberFormat="1" applyFont="1" applyFill="1" applyBorder="1" applyAlignment="1">
      <alignment horizontal="center"/>
    </xf>
    <xf numFmtId="8" fontId="8" fillId="4" borderId="9" xfId="0" applyNumberFormat="1" applyFont="1" applyFill="1" applyBorder="1"/>
    <xf numFmtId="8" fontId="8" fillId="4" borderId="11" xfId="0" applyNumberFormat="1" applyFont="1" applyFill="1" applyBorder="1" applyAlignment="1">
      <alignment horizontal="center"/>
    </xf>
    <xf numFmtId="8" fontId="8" fillId="4" borderId="12" xfId="0" applyNumberFormat="1" applyFont="1" applyFill="1" applyBorder="1"/>
    <xf numFmtId="0" fontId="1" fillId="2" borderId="0" xfId="1"/>
    <xf numFmtId="0" fontId="2" fillId="4" borderId="0" xfId="0" applyFont="1" applyFill="1"/>
    <xf numFmtId="0" fontId="1" fillId="2" borderId="0" xfId="1" applyBorder="1" applyAlignment="1"/>
    <xf numFmtId="0" fontId="1" fillId="2" borderId="0" xfId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7" fillId="4" borderId="7" xfId="0" applyFont="1" applyFill="1" applyBorder="1" applyAlignment="1">
      <alignment horizontal="left" indent="3"/>
    </xf>
    <xf numFmtId="0" fontId="7" fillId="4" borderId="8" xfId="0" applyFont="1" applyFill="1" applyBorder="1" applyAlignment="1">
      <alignment horizontal="left" indent="3"/>
    </xf>
    <xf numFmtId="0" fontId="7" fillId="4" borderId="10" xfId="0" applyFont="1" applyFill="1" applyBorder="1" applyAlignment="1">
      <alignment horizontal="left" indent="3"/>
    </xf>
    <xf numFmtId="0" fontId="7" fillId="4" borderId="11" xfId="0" applyFont="1" applyFill="1" applyBorder="1" applyAlignment="1">
      <alignment horizontal="left" indent="3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indent="3"/>
    </xf>
    <xf numFmtId="0" fontId="7" fillId="0" borderId="8" xfId="0" applyFont="1" applyBorder="1" applyAlignment="1">
      <alignment horizontal="left" indent="3"/>
    </xf>
    <xf numFmtId="0" fontId="6" fillId="6" borderId="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indent="3"/>
    </xf>
    <xf numFmtId="0" fontId="7" fillId="0" borderId="5" xfId="0" applyFont="1" applyBorder="1" applyAlignment="1">
      <alignment horizontal="left" indent="3"/>
    </xf>
    <xf numFmtId="0" fontId="10" fillId="4" borderId="7" xfId="0" applyFont="1" applyFill="1" applyBorder="1" applyAlignment="1">
      <alignment horizontal="left" indent="3"/>
    </xf>
    <xf numFmtId="0" fontId="10" fillId="4" borderId="8" xfId="0" applyFont="1" applyFill="1" applyBorder="1" applyAlignment="1">
      <alignment horizontal="left" indent="3"/>
    </xf>
    <xf numFmtId="0" fontId="7" fillId="4" borderId="4" xfId="0" applyFont="1" applyFill="1" applyBorder="1" applyAlignment="1">
      <alignment horizontal="left" indent="3"/>
    </xf>
    <xf numFmtId="0" fontId="7" fillId="4" borderId="5" xfId="0" applyFont="1" applyFill="1" applyBorder="1" applyAlignment="1">
      <alignment horizontal="left" indent="3"/>
    </xf>
    <xf numFmtId="0" fontId="10" fillId="4" borderId="10" xfId="0" applyFont="1" applyFill="1" applyBorder="1" applyAlignment="1">
      <alignment horizontal="left" indent="3"/>
    </xf>
    <xf numFmtId="0" fontId="10" fillId="4" borderId="11" xfId="0" applyFont="1" applyFill="1" applyBorder="1" applyAlignment="1">
      <alignment horizontal="left" indent="3"/>
    </xf>
    <xf numFmtId="0" fontId="4" fillId="3" borderId="13" xfId="0" applyFont="1" applyFill="1" applyBorder="1" applyAlignment="1">
      <alignment horizontal="center" vertical="center"/>
    </xf>
    <xf numFmtId="9" fontId="1" fillId="2" borderId="0" xfId="1" applyNumberFormat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Planilha1!$B$30:$B$35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Planilha1!$C$30:$C$35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6-477F-8354-4D73D535D5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3465</xdr:colOff>
      <xdr:row>36</xdr:row>
      <xdr:rowOff>51954</xdr:rowOff>
    </xdr:from>
    <xdr:to>
      <xdr:col>3</xdr:col>
      <xdr:colOff>1066800</xdr:colOff>
      <xdr:row>55</xdr:row>
      <xdr:rowOff>6927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883CD8-20E9-C71F-51F7-73BE64EE8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A602-B468-41BB-A9AA-12E97B843BA5}">
  <dimension ref="A5:I36"/>
  <sheetViews>
    <sheetView showGridLines="0" tabSelected="1" topLeftCell="A23" zoomScale="110" zoomScaleNormal="110" workbookViewId="0">
      <selection activeCell="D55" sqref="D55"/>
    </sheetView>
  </sheetViews>
  <sheetFormatPr defaultColWidth="0" defaultRowHeight="14.4" x14ac:dyDescent="0.3"/>
  <cols>
    <col min="1" max="1" width="8.88671875" customWidth="1"/>
    <col min="2" max="2" width="34" bestFit="1" customWidth="1"/>
    <col min="3" max="3" width="21.44140625" bestFit="1" customWidth="1"/>
    <col min="4" max="4" width="15.77734375" customWidth="1"/>
    <col min="5" max="5" width="14.33203125" customWidth="1"/>
    <col min="6" max="6" width="4" hidden="1" customWidth="1"/>
    <col min="7" max="7" width="4.44140625" hidden="1" customWidth="1"/>
    <col min="8" max="8" width="3.33203125" hidden="1" customWidth="1"/>
    <col min="9" max="9" width="5.33203125" hidden="1" customWidth="1"/>
    <col min="10" max="16384" width="8.88671875" hidden="1"/>
  </cols>
  <sheetData>
    <row r="5" spans="2:4" ht="15" thickBot="1" x14ac:dyDescent="0.35"/>
    <row r="6" spans="2:4" ht="18" x14ac:dyDescent="0.3">
      <c r="B6" s="44" t="s">
        <v>13</v>
      </c>
      <c r="C6" s="45"/>
      <c r="D6" s="7"/>
    </row>
    <row r="7" spans="2:4" ht="16.2" thickBot="1" x14ac:dyDescent="0.35">
      <c r="B7" s="50" t="s">
        <v>15</v>
      </c>
      <c r="C7" s="51"/>
      <c r="D7" s="8">
        <v>5000</v>
      </c>
    </row>
    <row r="8" spans="2:4" ht="16.2" thickBot="1" x14ac:dyDescent="0.35">
      <c r="B8" s="36" t="s">
        <v>14</v>
      </c>
      <c r="C8" s="37"/>
      <c r="D8" s="10">
        <v>8.9999999999999993E-3</v>
      </c>
    </row>
    <row r="9" spans="2:4" ht="16.2" thickBot="1" x14ac:dyDescent="0.35">
      <c r="B9" s="38" t="s">
        <v>16</v>
      </c>
      <c r="C9" s="39"/>
      <c r="D9" s="12">
        <f>D7*30%</f>
        <v>1500</v>
      </c>
    </row>
    <row r="10" spans="2:4" ht="15" thickBot="1" x14ac:dyDescent="0.35"/>
    <row r="11" spans="2:4" ht="25.8" customHeight="1" thickBot="1" x14ac:dyDescent="0.35">
      <c r="B11" s="40" t="s">
        <v>5</v>
      </c>
      <c r="C11" s="54"/>
      <c r="D11" s="2"/>
    </row>
    <row r="12" spans="2:4" ht="16.2" thickBot="1" x14ac:dyDescent="0.35">
      <c r="B12" s="46" t="s">
        <v>0</v>
      </c>
      <c r="C12" s="47"/>
      <c r="D12" s="13">
        <v>500</v>
      </c>
    </row>
    <row r="13" spans="2:4" ht="16.2" thickBot="1" x14ac:dyDescent="0.35">
      <c r="B13" s="42" t="s">
        <v>1</v>
      </c>
      <c r="C13" s="43"/>
      <c r="D13" s="14">
        <v>5</v>
      </c>
    </row>
    <row r="14" spans="2:4" ht="16.2" thickBot="1" x14ac:dyDescent="0.35">
      <c r="B14" s="42" t="s">
        <v>2</v>
      </c>
      <c r="C14" s="43"/>
      <c r="D14" s="15">
        <v>1.0789999999999999E-2</v>
      </c>
    </row>
    <row r="15" spans="2:4" ht="16.2" thickBot="1" x14ac:dyDescent="0.35">
      <c r="B15" s="48" t="s">
        <v>4</v>
      </c>
      <c r="C15" s="49"/>
      <c r="D15" s="16">
        <f>FV(taxa_mensal,qtd_anos*12,aporte*-1)</f>
        <v>41888.456999243819</v>
      </c>
    </row>
    <row r="16" spans="2:4" ht="16.2" thickBot="1" x14ac:dyDescent="0.35">
      <c r="B16" s="52" t="s">
        <v>3</v>
      </c>
      <c r="C16" s="53"/>
      <c r="D16" s="17">
        <f>patrimonio*$D$8</f>
        <v>376.99611299319434</v>
      </c>
    </row>
    <row r="17" spans="1:4" ht="15" thickBot="1" x14ac:dyDescent="0.35"/>
    <row r="18" spans="1:4" ht="25.8" x14ac:dyDescent="0.3">
      <c r="B18" s="40" t="s">
        <v>11</v>
      </c>
      <c r="C18" s="41"/>
      <c r="D18" s="4" t="s">
        <v>12</v>
      </c>
    </row>
    <row r="19" spans="1:4" ht="16.2" thickBot="1" x14ac:dyDescent="0.35">
      <c r="A19" s="1">
        <v>2</v>
      </c>
      <c r="B19" s="18" t="s">
        <v>6</v>
      </c>
      <c r="C19" s="19">
        <f>FV($D$14,$A19*12,$D$12*-1)</f>
        <v>13613.813648822608</v>
      </c>
      <c r="D19" s="20">
        <f>C19*Rendimento_carteira</f>
        <v>122.52432283940347</v>
      </c>
    </row>
    <row r="20" spans="1:4" ht="16.2" thickBot="1" x14ac:dyDescent="0.35">
      <c r="A20" s="1">
        <v>5</v>
      </c>
      <c r="B20" s="9" t="s">
        <v>7</v>
      </c>
      <c r="C20" s="21">
        <f>FV($D$14,$A20*12,$D$12*-1)</f>
        <v>41888.456999243819</v>
      </c>
      <c r="D20" s="22">
        <f>C20*Rendimento_carteira</f>
        <v>376.99611299319434</v>
      </c>
    </row>
    <row r="21" spans="1:4" ht="16.2" thickBot="1" x14ac:dyDescent="0.35">
      <c r="A21" s="1">
        <v>10</v>
      </c>
      <c r="B21" s="9" t="s">
        <v>8</v>
      </c>
      <c r="C21" s="21">
        <f>FV($D$14,$A21*12,$D$12*-1)</f>
        <v>121642.1062650861</v>
      </c>
      <c r="D21" s="22">
        <f>C21*Rendimento_carteira</f>
        <v>1094.7789563857748</v>
      </c>
    </row>
    <row r="22" spans="1:4" ht="16.2" thickBot="1" x14ac:dyDescent="0.35">
      <c r="A22" s="1">
        <v>20</v>
      </c>
      <c r="B22" s="9" t="s">
        <v>9</v>
      </c>
      <c r="C22" s="21">
        <f>FV($D$14,$A22*12,$D$12*-1)</f>
        <v>562599.20004854025</v>
      </c>
      <c r="D22" s="22">
        <f>C22*Rendimento_carteira</f>
        <v>5063.3928004368618</v>
      </c>
    </row>
    <row r="23" spans="1:4" ht="16.2" thickBot="1" x14ac:dyDescent="0.35">
      <c r="A23" s="1">
        <v>30</v>
      </c>
      <c r="B23" s="11" t="s">
        <v>10</v>
      </c>
      <c r="C23" s="23">
        <f>FV($D$14,$A23*12,$D$12*-1)</f>
        <v>2161084.8275023573</v>
      </c>
      <c r="D23" s="24">
        <f>C23*Rendimento_carteira</f>
        <v>19449.763447521214</v>
      </c>
    </row>
    <row r="26" spans="1:4" x14ac:dyDescent="0.3">
      <c r="B26" s="27" t="s">
        <v>20</v>
      </c>
      <c r="C26" s="28" t="s">
        <v>19</v>
      </c>
      <c r="D26" s="25"/>
    </row>
    <row r="27" spans="1:4" x14ac:dyDescent="0.3">
      <c r="B27" s="26" t="s">
        <v>21</v>
      </c>
      <c r="C27" s="29">
        <f>aporte</f>
        <v>500</v>
      </c>
      <c r="D27" s="26"/>
    </row>
    <row r="29" spans="1:4" x14ac:dyDescent="0.3">
      <c r="B29" s="30" t="s">
        <v>22</v>
      </c>
      <c r="C29" s="30" t="s">
        <v>23</v>
      </c>
      <c r="D29" s="30" t="s">
        <v>24</v>
      </c>
    </row>
    <row r="30" spans="1:4" x14ac:dyDescent="0.3">
      <c r="B30" s="3" t="s">
        <v>25</v>
      </c>
      <c r="C30" s="6">
        <f>VLOOKUP($C$26&amp;"-"&amp;B30,Planilha2!$A:$D,4,0)</f>
        <v>0.32</v>
      </c>
      <c r="D30" s="5">
        <f>C30*$C$27</f>
        <v>160</v>
      </c>
    </row>
    <row r="31" spans="1:4" x14ac:dyDescent="0.3">
      <c r="B31" s="3" t="s">
        <v>26</v>
      </c>
      <c r="C31" s="6">
        <f>VLOOKUP($C$26&amp;"-"&amp;B31,Planilha2!$A:$D,4,0)</f>
        <v>0.4</v>
      </c>
      <c r="D31" s="5">
        <f t="shared" ref="D31:D35" si="0">C31*$C$27</f>
        <v>200</v>
      </c>
    </row>
    <row r="32" spans="1:4" x14ac:dyDescent="0.3">
      <c r="B32" s="3" t="s">
        <v>27</v>
      </c>
      <c r="C32" s="6">
        <f>VLOOKUP($C$26&amp;"-"&amp;B32,Planilha2!$A:$D,4,0)</f>
        <v>0.08</v>
      </c>
      <c r="D32" s="5">
        <f t="shared" si="0"/>
        <v>40</v>
      </c>
    </row>
    <row r="33" spans="2:4" x14ac:dyDescent="0.3">
      <c r="B33" s="3" t="s">
        <v>28</v>
      </c>
      <c r="C33" s="6">
        <f>VLOOKUP($C$26&amp;"-"&amp;B33,Planilha2!$A:$D,4,0)</f>
        <v>0.1</v>
      </c>
      <c r="D33" s="5">
        <f t="shared" si="0"/>
        <v>50</v>
      </c>
    </row>
    <row r="34" spans="2:4" x14ac:dyDescent="0.3">
      <c r="B34" s="3" t="s">
        <v>29</v>
      </c>
      <c r="C34" s="6">
        <f>VLOOKUP($C$26&amp;"-"&amp;B34,Planilha2!$A:$D,4,0)</f>
        <v>0.1</v>
      </c>
      <c r="D34" s="5">
        <f t="shared" si="0"/>
        <v>50</v>
      </c>
    </row>
    <row r="35" spans="2:4" x14ac:dyDescent="0.3">
      <c r="B35" s="3" t="s">
        <v>30</v>
      </c>
      <c r="C35" s="6">
        <f>VLOOKUP($C$26&amp;"-"&amp;B35,Planilha2!$A:$D,4,0)</f>
        <v>0.1</v>
      </c>
      <c r="D35" s="5">
        <f t="shared" si="0"/>
        <v>50</v>
      </c>
    </row>
    <row r="36" spans="2:4" x14ac:dyDescent="0.3">
      <c r="B36" s="31"/>
      <c r="C36" s="31"/>
      <c r="D36" s="32">
        <f>SUM(D30:D35)</f>
        <v>550</v>
      </c>
    </row>
  </sheetData>
  <mergeCells count="11">
    <mergeCell ref="B8:C8"/>
    <mergeCell ref="B9:C9"/>
    <mergeCell ref="B18:C18"/>
    <mergeCell ref="B14:C14"/>
    <mergeCell ref="B6:C6"/>
    <mergeCell ref="B12:C12"/>
    <mergeCell ref="B13:C13"/>
    <mergeCell ref="B15:C15"/>
    <mergeCell ref="B7:C7"/>
    <mergeCell ref="B16:C16"/>
    <mergeCell ref="B11:C11"/>
  </mergeCells>
  <dataValidations count="1">
    <dataValidation type="list" allowBlank="1" showInputMessage="1" showErrorMessage="1" sqref="C26" xr:uid="{E579F6BF-4BE1-4227-AAE0-260C56557D24}">
      <formula1>"Agressivo,Conservador,Moderado"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2BE2-7E5C-4B48-8731-40A94045A428}">
  <dimension ref="A5:G23"/>
  <sheetViews>
    <sheetView topLeftCell="A4" workbookViewId="0">
      <selection activeCell="G5" sqref="G5"/>
    </sheetView>
  </sheetViews>
  <sheetFormatPr defaultRowHeight="14.4" x14ac:dyDescent="0.3"/>
  <cols>
    <col min="1" max="1" width="28.77734375" bestFit="1" customWidth="1"/>
    <col min="2" max="2" width="14.44140625" customWidth="1"/>
    <col min="3" max="3" width="17.6640625" bestFit="1" customWidth="1"/>
    <col min="6" max="6" width="15.44140625" bestFit="1" customWidth="1"/>
    <col min="7" max="7" width="9.109375" bestFit="1" customWidth="1"/>
  </cols>
  <sheetData>
    <row r="5" spans="1:7" x14ac:dyDescent="0.3">
      <c r="A5" t="s">
        <v>32</v>
      </c>
      <c r="B5" t="s">
        <v>20</v>
      </c>
      <c r="C5" s="3" t="s">
        <v>22</v>
      </c>
      <c r="D5" s="3" t="s">
        <v>31</v>
      </c>
      <c r="F5" s="25" t="s">
        <v>40</v>
      </c>
      <c r="G5" s="55">
        <f>VLOOKUP(F5,$A:$D,4,0)</f>
        <v>0.4</v>
      </c>
    </row>
    <row r="6" spans="1:7" x14ac:dyDescent="0.3">
      <c r="A6" t="s">
        <v>33</v>
      </c>
      <c r="B6" t="s">
        <v>18</v>
      </c>
      <c r="C6" s="3" t="s">
        <v>25</v>
      </c>
      <c r="D6" s="6">
        <v>0.3</v>
      </c>
    </row>
    <row r="7" spans="1:7" x14ac:dyDescent="0.3">
      <c r="A7" t="s">
        <v>34</v>
      </c>
      <c r="B7" t="s">
        <v>18</v>
      </c>
      <c r="C7" s="3" t="s">
        <v>26</v>
      </c>
      <c r="D7" s="6">
        <v>0.5</v>
      </c>
    </row>
    <row r="8" spans="1:7" x14ac:dyDescent="0.3">
      <c r="A8" t="s">
        <v>35</v>
      </c>
      <c r="B8" t="s">
        <v>18</v>
      </c>
      <c r="C8" s="3" t="s">
        <v>27</v>
      </c>
      <c r="D8" s="6">
        <v>0.1</v>
      </c>
    </row>
    <row r="9" spans="1:7" x14ac:dyDescent="0.3">
      <c r="A9" t="s">
        <v>36</v>
      </c>
      <c r="B9" t="s">
        <v>18</v>
      </c>
      <c r="C9" s="3" t="s">
        <v>28</v>
      </c>
      <c r="D9" s="6">
        <v>0.1</v>
      </c>
    </row>
    <row r="10" spans="1:7" x14ac:dyDescent="0.3">
      <c r="A10" t="s">
        <v>37</v>
      </c>
      <c r="B10" t="s">
        <v>18</v>
      </c>
      <c r="C10" s="3" t="s">
        <v>29</v>
      </c>
      <c r="D10" s="6">
        <v>0</v>
      </c>
    </row>
    <row r="11" spans="1:7" ht="15" thickBot="1" x14ac:dyDescent="0.35">
      <c r="A11" s="33" t="s">
        <v>38</v>
      </c>
      <c r="B11" s="33" t="s">
        <v>18</v>
      </c>
      <c r="C11" s="34" t="s">
        <v>30</v>
      </c>
      <c r="D11" s="35">
        <v>0</v>
      </c>
    </row>
    <row r="12" spans="1:7" x14ac:dyDescent="0.3">
      <c r="A12" t="s">
        <v>39</v>
      </c>
      <c r="B12" t="s">
        <v>19</v>
      </c>
      <c r="C12" s="3" t="s">
        <v>25</v>
      </c>
      <c r="D12" s="6">
        <v>0.32</v>
      </c>
    </row>
    <row r="13" spans="1:7" x14ac:dyDescent="0.3">
      <c r="A13" t="s">
        <v>40</v>
      </c>
      <c r="B13" t="s">
        <v>19</v>
      </c>
      <c r="C13" s="3" t="s">
        <v>26</v>
      </c>
      <c r="D13" s="6">
        <v>0.4</v>
      </c>
    </row>
    <row r="14" spans="1:7" x14ac:dyDescent="0.3">
      <c r="A14" t="s">
        <v>41</v>
      </c>
      <c r="B14" t="s">
        <v>19</v>
      </c>
      <c r="C14" s="3" t="s">
        <v>27</v>
      </c>
      <c r="D14" s="6">
        <v>0.08</v>
      </c>
    </row>
    <row r="15" spans="1:7" x14ac:dyDescent="0.3">
      <c r="A15" t="s">
        <v>42</v>
      </c>
      <c r="B15" t="s">
        <v>19</v>
      </c>
      <c r="C15" s="3" t="s">
        <v>28</v>
      </c>
      <c r="D15" s="6">
        <v>0.1</v>
      </c>
    </row>
    <row r="16" spans="1:7" x14ac:dyDescent="0.3">
      <c r="A16" t="s">
        <v>43</v>
      </c>
      <c r="B16" t="s">
        <v>19</v>
      </c>
      <c r="C16" s="3" t="s">
        <v>29</v>
      </c>
      <c r="D16" s="6">
        <v>0.1</v>
      </c>
    </row>
    <row r="17" spans="1:4" ht="15" thickBot="1" x14ac:dyDescent="0.35">
      <c r="A17" s="33" t="s">
        <v>44</v>
      </c>
      <c r="B17" s="33" t="s">
        <v>19</v>
      </c>
      <c r="C17" s="34" t="s">
        <v>30</v>
      </c>
      <c r="D17" s="35">
        <v>0.1</v>
      </c>
    </row>
    <row r="18" spans="1:4" x14ac:dyDescent="0.3">
      <c r="A18" t="s">
        <v>45</v>
      </c>
      <c r="B18" t="s">
        <v>17</v>
      </c>
      <c r="C18" s="3" t="s">
        <v>25</v>
      </c>
      <c r="D18" s="6">
        <v>0.5</v>
      </c>
    </row>
    <row r="19" spans="1:4" x14ac:dyDescent="0.3">
      <c r="A19" t="s">
        <v>46</v>
      </c>
      <c r="B19" t="s">
        <v>17</v>
      </c>
      <c r="C19" s="3" t="s">
        <v>26</v>
      </c>
      <c r="D19" s="6">
        <v>0.1</v>
      </c>
    </row>
    <row r="20" spans="1:4" x14ac:dyDescent="0.3">
      <c r="A20" t="s">
        <v>47</v>
      </c>
      <c r="B20" t="s">
        <v>17</v>
      </c>
      <c r="C20" s="3" t="s">
        <v>27</v>
      </c>
      <c r="D20" s="6">
        <v>0.05</v>
      </c>
    </row>
    <row r="21" spans="1:4" x14ac:dyDescent="0.3">
      <c r="A21" t="s">
        <v>48</v>
      </c>
      <c r="B21" t="s">
        <v>17</v>
      </c>
      <c r="C21" s="3" t="s">
        <v>28</v>
      </c>
      <c r="D21" s="6">
        <v>0.05</v>
      </c>
    </row>
    <row r="22" spans="1:4" x14ac:dyDescent="0.3">
      <c r="A22" t="s">
        <v>49</v>
      </c>
      <c r="B22" t="s">
        <v>17</v>
      </c>
      <c r="C22" s="3" t="s">
        <v>29</v>
      </c>
      <c r="D22" s="6">
        <v>0.2</v>
      </c>
    </row>
    <row r="23" spans="1:4" x14ac:dyDescent="0.3">
      <c r="A23" t="s">
        <v>50</v>
      </c>
      <c r="B23" t="s">
        <v>17</v>
      </c>
      <c r="C23" s="3" t="s">
        <v>30</v>
      </c>
      <c r="D23" s="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Andrade</dc:creator>
  <cp:lastModifiedBy>Gabriel Andrade</cp:lastModifiedBy>
  <dcterms:created xsi:type="dcterms:W3CDTF">2025-06-29T14:50:16Z</dcterms:created>
  <dcterms:modified xsi:type="dcterms:W3CDTF">2025-06-29T22:35:02Z</dcterms:modified>
</cp:coreProperties>
</file>