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esafio rocky 2023\"/>
    </mc:Choice>
  </mc:AlternateContent>
  <xr:revisionPtr revIDLastSave="0" documentId="13_ncr:1_{CDDA184B-7F6F-49C7-8E9A-B037DE1DDEC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lanilha2" sheetId="3" r:id="rId1"/>
    <sheet name="MS SQL (5)" sheetId="1" r:id="rId2"/>
    <sheet name="Planilha1" sheetId="2" r:id="rId3"/>
  </sheets>
  <calcPr calcId="191029"/>
  <pivotCaches>
    <pivotCache cacheId="0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L64" i="1" s="1"/>
  <c r="J65" i="1"/>
  <c r="L65" i="1" s="1"/>
  <c r="J66" i="1"/>
  <c r="L66" i="1" s="1"/>
  <c r="J67" i="1"/>
  <c r="K67" i="1" s="1"/>
  <c r="J68" i="1"/>
  <c r="K68" i="1" s="1"/>
  <c r="J69" i="1"/>
  <c r="K69" i="1" s="1"/>
  <c r="J70" i="1"/>
  <c r="K70" i="1" s="1"/>
  <c r="J71" i="1"/>
  <c r="L71" i="1" s="1"/>
  <c r="J72" i="1"/>
  <c r="L72" i="1" s="1"/>
  <c r="J73" i="1"/>
  <c r="L73" i="1" s="1"/>
  <c r="G11" i="1"/>
  <c r="J15" i="1"/>
  <c r="I15" i="1" s="1"/>
  <c r="A17" i="2"/>
  <c r="B17" i="2"/>
  <c r="Q18" i="1"/>
  <c r="Q19" i="1"/>
  <c r="Q20" i="1"/>
  <c r="Q21" i="1"/>
  <c r="Q22" i="1"/>
  <c r="Q23" i="1"/>
  <c r="Q24" i="1"/>
  <c r="Q25" i="1"/>
  <c r="Q26" i="1"/>
  <c r="Q27" i="1"/>
  <c r="Q28" i="1"/>
  <c r="Q29" i="1"/>
  <c r="L21" i="1"/>
  <c r="K21" i="1" s="1"/>
  <c r="L18" i="1"/>
  <c r="K18" i="1" s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K66" i="1" l="1"/>
  <c r="K65" i="1"/>
  <c r="K73" i="1"/>
  <c r="K72" i="1"/>
  <c r="K71" i="1"/>
  <c r="K64" i="1"/>
  <c r="L70" i="1"/>
  <c r="L69" i="1"/>
  <c r="L68" i="1"/>
  <c r="L67" i="1"/>
  <c r="S18" i="1"/>
  <c r="R18" i="1" s="1"/>
</calcChain>
</file>

<file path=xl/sharedStrings.xml><?xml version="1.0" encoding="utf-8"?>
<sst xmlns="http://schemas.openxmlformats.org/spreadsheetml/2006/main" count="749" uniqueCount="71">
  <si>
    <t>data</t>
  </si>
  <si>
    <t>id_marca</t>
  </si>
  <si>
    <t>vendas</t>
  </si>
  <si>
    <t>valor_do_veiculo</t>
  </si>
  <si>
    <t>nome</t>
  </si>
  <si>
    <t>marca</t>
  </si>
  <si>
    <t>onix</t>
  </si>
  <si>
    <t xml:space="preserve">Chevrolet </t>
  </si>
  <si>
    <t>Fiat</t>
  </si>
  <si>
    <t>JaC Motors</t>
  </si>
  <si>
    <t>Kia</t>
  </si>
  <si>
    <t>Mitsubishi</t>
  </si>
  <si>
    <t>argo</t>
  </si>
  <si>
    <t>Nissan</t>
  </si>
  <si>
    <t>Cronos</t>
  </si>
  <si>
    <t>Renault</t>
  </si>
  <si>
    <t>Mobi</t>
  </si>
  <si>
    <t>Subaru</t>
  </si>
  <si>
    <t>Toyota</t>
  </si>
  <si>
    <t>Volkswagen</t>
  </si>
  <si>
    <t>Palio</t>
  </si>
  <si>
    <t>Uno</t>
  </si>
  <si>
    <t>E-J7</t>
  </si>
  <si>
    <t>E-JS1</t>
  </si>
  <si>
    <t>J2</t>
  </si>
  <si>
    <t>J5</t>
  </si>
  <si>
    <t>Cerato</t>
  </si>
  <si>
    <t>Picanto</t>
  </si>
  <si>
    <t>Rio</t>
  </si>
  <si>
    <t>Eclipse</t>
  </si>
  <si>
    <t>L200</t>
  </si>
  <si>
    <t>Lancer</t>
  </si>
  <si>
    <t>Pajero</t>
  </si>
  <si>
    <t>March</t>
  </si>
  <si>
    <t xml:space="preserve">Peugeot </t>
  </si>
  <si>
    <t>Captur</t>
  </si>
  <si>
    <t>Clio</t>
  </si>
  <si>
    <t>Duster</t>
  </si>
  <si>
    <t>Sandero</t>
  </si>
  <si>
    <t>Sandero RS</t>
  </si>
  <si>
    <t>Brz</t>
  </si>
  <si>
    <t>Forester</t>
  </si>
  <si>
    <t>WRX</t>
  </si>
  <si>
    <t>XV</t>
  </si>
  <si>
    <t>Corolla</t>
  </si>
  <si>
    <t>Yaris</t>
  </si>
  <si>
    <t>Gol</t>
  </si>
  <si>
    <t>Jetta</t>
  </si>
  <si>
    <t>Kombi</t>
  </si>
  <si>
    <t>Polo</t>
  </si>
  <si>
    <t>Saveiro</t>
  </si>
  <si>
    <t>T-Cross</t>
  </si>
  <si>
    <t>Up</t>
  </si>
  <si>
    <t>Rótulos de Linha</t>
  </si>
  <si>
    <t>Total Geral</t>
  </si>
  <si>
    <t>Soma de vendas</t>
  </si>
  <si>
    <t>Marca com maior volume de venda</t>
  </si>
  <si>
    <t>Maior receita</t>
  </si>
  <si>
    <t>Menor receita</t>
  </si>
  <si>
    <t>veiculos</t>
  </si>
  <si>
    <t>Receita por Marca</t>
  </si>
  <si>
    <t>Marcas</t>
  </si>
  <si>
    <t>Receita por modelo</t>
  </si>
  <si>
    <t>Soma de Receita por modelo</t>
  </si>
  <si>
    <t>Média de vendas</t>
  </si>
  <si>
    <t>Veiculos</t>
  </si>
  <si>
    <t>Soma de Receita por modelo/Soma Vendas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</si>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</sst>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18" borderId="0" xfId="27" applyAlignment="1">
      <alignment horizontal="center"/>
    </xf>
    <xf numFmtId="0" fontId="1" fillId="18" borderId="0" xfId="27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10" fillId="6" borderId="0" xfId="10" applyBorder="1" applyAlignment="1">
      <alignment horizontal="center"/>
    </xf>
    <xf numFmtId="0" fontId="0" fillId="0" borderId="0" xfId="0" applyAlignment="1">
      <alignment horizontal="right"/>
    </xf>
    <xf numFmtId="0" fontId="1" fillId="18" borderId="0" xfId="27" applyNumberFormat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 applyAlignment="1">
      <alignment horizontal="right"/>
    </xf>
    <xf numFmtId="0" fontId="19" fillId="0" borderId="0" xfId="0" applyFont="1"/>
    <xf numFmtId="0" fontId="1" fillId="27" borderId="0" xfId="36" applyAlignment="1">
      <alignment horizontal="center"/>
    </xf>
    <xf numFmtId="0" fontId="1" fillId="27" borderId="0" xfId="36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numFmt numFmtId="164" formatCode="&quot;R$&quot;\ #,##0.0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'MS SQL (5)'!$P$17</c:f>
              <c:strCache>
                <c:ptCount val="1"/>
                <c:pt idx="0">
                  <c:v>Soma de 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 SQL (5)'!$N$18:$N$28</c:f>
              <c:strCache>
                <c:ptCount val="11"/>
                <c:pt idx="0">
                  <c:v>Chevrolet 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 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'MS SQL (5)'!$P$18:$P$28</c:f>
              <c:numCache>
                <c:formatCode>General</c:formatCode>
                <c:ptCount val="11"/>
                <c:pt idx="0">
                  <c:v>33</c:v>
                </c:pt>
                <c:pt idx="1">
                  <c:v>433</c:v>
                </c:pt>
                <c:pt idx="2">
                  <c:v>26</c:v>
                </c:pt>
                <c:pt idx="3">
                  <c:v>345</c:v>
                </c:pt>
                <c:pt idx="4">
                  <c:v>38</c:v>
                </c:pt>
                <c:pt idx="5">
                  <c:v>23</c:v>
                </c:pt>
                <c:pt idx="6">
                  <c:v>104</c:v>
                </c:pt>
                <c:pt idx="7">
                  <c:v>57</c:v>
                </c:pt>
                <c:pt idx="8">
                  <c:v>52</c:v>
                </c:pt>
                <c:pt idx="9">
                  <c:v>63</c:v>
                </c:pt>
                <c:pt idx="10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C-45F6-B95C-408A0B55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109024"/>
        <c:axId val="982104448"/>
      </c:barChart>
      <c:lineChart>
        <c:grouping val="standard"/>
        <c:varyColors val="0"/>
        <c:ser>
          <c:idx val="0"/>
          <c:order val="0"/>
          <c:tx>
            <c:strRef>
              <c:f>'MS SQL (5)'!$O$17</c:f>
              <c:strCache>
                <c:ptCount val="1"/>
                <c:pt idx="0">
                  <c:v>Soma de Receita por modelo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'MS SQL (5)'!$N$18:$N$28</c:f>
              <c:strCache>
                <c:ptCount val="11"/>
                <c:pt idx="0">
                  <c:v>Chevrolet 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 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'MS SQL (5)'!$O$18:$O$28</c:f>
              <c:numCache>
                <c:formatCode>"R$"\ #,##0.00</c:formatCode>
                <c:ptCount val="11"/>
                <c:pt idx="0">
                  <c:v>1418400</c:v>
                </c:pt>
                <c:pt idx="1">
                  <c:v>15447000</c:v>
                </c:pt>
                <c:pt idx="2">
                  <c:v>1430000</c:v>
                </c:pt>
                <c:pt idx="3">
                  <c:v>13586000</c:v>
                </c:pt>
                <c:pt idx="4">
                  <c:v>6374000</c:v>
                </c:pt>
                <c:pt idx="5">
                  <c:v>601000</c:v>
                </c:pt>
                <c:pt idx="6">
                  <c:v>8086000</c:v>
                </c:pt>
                <c:pt idx="7">
                  <c:v>2403000</c:v>
                </c:pt>
                <c:pt idx="8">
                  <c:v>16030000</c:v>
                </c:pt>
                <c:pt idx="9">
                  <c:v>5493000</c:v>
                </c:pt>
                <c:pt idx="10">
                  <c:v>15540000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C-45F6-B95C-408A0B55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89152"/>
        <c:axId val="1026287488"/>
      </c:lineChart>
      <c:catAx>
        <c:axId val="10262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287488"/>
        <c:crosses val="autoZero"/>
        <c:auto val="1"/>
        <c:lblAlgn val="ctr"/>
        <c:lblOffset val="100"/>
        <c:noMultiLvlLbl val="0"/>
      </c:catAx>
      <c:valAx>
        <c:axId val="10262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289152"/>
        <c:crosses val="autoZero"/>
        <c:crossBetween val="between"/>
      </c:valAx>
      <c:valAx>
        <c:axId val="98210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109024"/>
        <c:crosses val="max"/>
        <c:crossBetween val="between"/>
      </c:valAx>
      <c:catAx>
        <c:axId val="9821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210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 SQL (5)'!$O$17</c:f>
              <c:strCache>
                <c:ptCount val="1"/>
                <c:pt idx="0">
                  <c:v>Soma de Receita por modelo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 SQL (5)'!$N$18:$N$28</c:f>
              <c:strCache>
                <c:ptCount val="11"/>
                <c:pt idx="0">
                  <c:v>Chevrolet 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 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'MS SQL (5)'!$O$18:$O$28</c:f>
              <c:numCache>
                <c:formatCode>"R$"\ #,##0.00</c:formatCode>
                <c:ptCount val="11"/>
                <c:pt idx="0">
                  <c:v>1418400</c:v>
                </c:pt>
                <c:pt idx="1">
                  <c:v>15447000</c:v>
                </c:pt>
                <c:pt idx="2">
                  <c:v>1430000</c:v>
                </c:pt>
                <c:pt idx="3">
                  <c:v>13586000</c:v>
                </c:pt>
                <c:pt idx="4">
                  <c:v>6374000</c:v>
                </c:pt>
                <c:pt idx="5">
                  <c:v>601000</c:v>
                </c:pt>
                <c:pt idx="6">
                  <c:v>8086000</c:v>
                </c:pt>
                <c:pt idx="7">
                  <c:v>2403000</c:v>
                </c:pt>
                <c:pt idx="8">
                  <c:v>16030000</c:v>
                </c:pt>
                <c:pt idx="9">
                  <c:v>5493000</c:v>
                </c:pt>
                <c:pt idx="10">
                  <c:v>15540000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FF9-82B4-33AE58E2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414560"/>
        <c:axId val="1028418304"/>
      </c:barChart>
      <c:lineChart>
        <c:grouping val="standard"/>
        <c:varyColors val="0"/>
        <c:ser>
          <c:idx val="1"/>
          <c:order val="1"/>
          <c:tx>
            <c:strRef>
              <c:f>'MS SQL (5)'!$P$17</c:f>
              <c:strCache>
                <c:ptCount val="1"/>
                <c:pt idx="0">
                  <c:v>Soma de vendas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'MS SQL (5)'!$N$18:$N$28</c:f>
              <c:strCache>
                <c:ptCount val="11"/>
                <c:pt idx="0">
                  <c:v>Chevrolet 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 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'MS SQL (5)'!$P$18:$P$28</c:f>
              <c:numCache>
                <c:formatCode>General</c:formatCode>
                <c:ptCount val="11"/>
                <c:pt idx="0">
                  <c:v>33</c:v>
                </c:pt>
                <c:pt idx="1">
                  <c:v>433</c:v>
                </c:pt>
                <c:pt idx="2">
                  <c:v>26</c:v>
                </c:pt>
                <c:pt idx="3">
                  <c:v>345</c:v>
                </c:pt>
                <c:pt idx="4">
                  <c:v>38</c:v>
                </c:pt>
                <c:pt idx="5">
                  <c:v>23</c:v>
                </c:pt>
                <c:pt idx="6">
                  <c:v>104</c:v>
                </c:pt>
                <c:pt idx="7">
                  <c:v>57</c:v>
                </c:pt>
                <c:pt idx="8">
                  <c:v>52</c:v>
                </c:pt>
                <c:pt idx="9">
                  <c:v>63</c:v>
                </c:pt>
                <c:pt idx="10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4-4FF9-82B4-33AE58E2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13312"/>
        <c:axId val="1028422048"/>
      </c:lineChart>
      <c:catAx>
        <c:axId val="10284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18304"/>
        <c:crosses val="autoZero"/>
        <c:auto val="1"/>
        <c:lblAlgn val="ctr"/>
        <c:lblOffset val="100"/>
        <c:noMultiLvlLbl val="0"/>
      </c:catAx>
      <c:valAx>
        <c:axId val="1028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14560"/>
        <c:crosses val="autoZero"/>
        <c:crossBetween val="between"/>
      </c:valAx>
      <c:valAx>
        <c:axId val="1028422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13312"/>
        <c:crosses val="max"/>
        <c:crossBetween val="between"/>
      </c:valAx>
      <c:catAx>
        <c:axId val="102841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842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1158875</xdr:colOff>
      <xdr:row>30</xdr:row>
      <xdr:rowOff>15875</xdr:rowOff>
    </xdr:from>
    <xdr:to>
      <xdr:col>16</xdr:col>
      <xdr:colOff>346075</xdr:colOff>
      <xdr:row>44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466674-04C2-2E62-C21A-714B5FFB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45</xdr:row>
      <xdr:rowOff>168275</xdr:rowOff>
    </xdr:from>
    <xdr:to>
      <xdr:col>15</xdr:col>
      <xdr:colOff>371475</xdr:colOff>
      <xdr:row>60</xdr:row>
      <xdr:rowOff>149225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D02B42-78FF-4139-CD1B-06D8166E2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enrique Vieira de Oliveira" refreshedDate="44985.603287962964" createdVersion="8" refreshedVersion="8" minRefreshableVersion="3" recordCount="132" xr:uid="{00000000-000A-0000-FFFF-FFFF0D000000}">
  <cacheSource type="worksheet">
    <worksheetSource name="Tabela1"/>
  </cacheSource>
  <cacheFields count="6">
    <cacheField name="data" numFmtId="14">
      <sharedItems containsSemiMixedTypes="0" containsNonDate="0" containsDate="1" containsString="0" minDate="2022-01-01T00:00:00" maxDate="2022-12-02T00:00:00"/>
    </cacheField>
    <cacheField name="id_marca" numFmtId="0">
      <sharedItems containsSemiMixedTypes="0" containsString="0" containsNumber="1" containsInteger="1" minValue="1" maxValue="11" count="11">
        <n v="9"/>
        <n v="1"/>
        <n v="10"/>
        <n v="3"/>
        <n v="7"/>
        <n v="6"/>
        <n v="4"/>
        <n v="11"/>
        <n v="8"/>
        <n v="5"/>
        <n v="2"/>
      </sharedItems>
    </cacheField>
    <cacheField name="vendas" numFmtId="0">
      <sharedItems containsSemiMixedTypes="0" containsString="0" containsNumber="1" containsInteger="1" minValue="1" maxValue="52" count="29">
        <n v="2"/>
        <n v="3"/>
        <n v="8"/>
        <n v="4"/>
        <n v="1"/>
        <n v="5"/>
        <n v="40"/>
        <n v="52"/>
        <n v="30"/>
        <n v="50"/>
        <n v="45"/>
        <n v="25"/>
        <n v="20"/>
        <n v="15"/>
        <n v="32"/>
        <n v="6"/>
        <n v="42"/>
        <n v="35"/>
        <n v="38"/>
        <n v="22"/>
        <n v="18"/>
        <n v="19"/>
        <n v="7"/>
        <n v="10"/>
        <n v="12"/>
        <n v="21"/>
        <n v="17"/>
        <n v="26"/>
        <n v="24"/>
      </sharedItems>
    </cacheField>
    <cacheField name="valor_do_veiculo" numFmtId="0">
      <sharedItems containsSemiMixedTypes="0" containsString="0" containsNumber="1" containsInteger="1" minValue="8000" maxValue="360000"/>
    </cacheField>
    <cacheField name="nome" numFmtId="0">
      <sharedItems containsMixedTypes="1" containsNumber="1" containsInteger="1" minValue="206" maxValue="2008" count="40">
        <s v="onix"/>
        <s v="argo"/>
        <s v="Cronos"/>
        <s v="Mobi"/>
        <s v="Palio"/>
        <s v="Uno"/>
        <s v="E-J7"/>
        <s v="E-JS1"/>
        <s v="J2"/>
        <s v="J5"/>
        <s v="Cerato"/>
        <s v="Picanto"/>
        <s v="Rio"/>
        <s v="Eclipse"/>
        <s v="L200"/>
        <s v="Lancer"/>
        <s v="Pajero"/>
        <s v="March"/>
        <n v="206"/>
        <n v="208"/>
        <n v="307"/>
        <n v="2008"/>
        <s v="Captur"/>
        <s v="Clio"/>
        <s v="Duster"/>
        <s v="Sandero"/>
        <s v="Sandero RS"/>
        <s v="Brz"/>
        <s v="Forester"/>
        <s v="WRX"/>
        <s v="XV"/>
        <s v="Corolla"/>
        <s v="Yaris"/>
        <s v="Gol"/>
        <s v="Jetta"/>
        <s v="Kombi"/>
        <s v="Polo"/>
        <s v="Saveiro"/>
        <s v="T-Cross"/>
        <s v="Up"/>
      </sharedItems>
    </cacheField>
    <cacheField name="marca" numFmtId="0">
      <sharedItems count="11">
        <s v="Chevrolet "/>
        <s v="Fiat"/>
        <s v="JaC Motors"/>
        <s v="Kia"/>
        <s v="Mitsubishi"/>
        <s v="Nissan"/>
        <s v="Peugeot "/>
        <s v="Renault"/>
        <s v="Subaru"/>
        <s v="Toyota"/>
        <s v="Volkswag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enrique Vieira de Oliveira" refreshedDate="44987.822365624997" createdVersion="8" refreshedVersion="8" minRefreshableVersion="3" recordCount="132" xr:uid="{1557D45C-523C-4DB0-A7D7-F3AEAF5966C3}">
  <cacheSource type="worksheet">
    <worksheetSource name="Tabela1"/>
  </cacheSource>
  <cacheFields count="7">
    <cacheField name="data" numFmtId="14">
      <sharedItems containsSemiMixedTypes="0" containsNonDate="0" containsDate="1" containsString="0" minDate="2022-01-01T00:00:00" maxDate="2022-12-02T00:00:00"/>
    </cacheField>
    <cacheField name="id_marca" numFmtId="0">
      <sharedItems containsSemiMixedTypes="0" containsString="0" containsNumber="1" containsInteger="1" minValue="1" maxValue="11"/>
    </cacheField>
    <cacheField name="vendas" numFmtId="0">
      <sharedItems containsSemiMixedTypes="0" containsString="0" containsNumber="1" containsInteger="1" minValue="1" maxValue="52"/>
    </cacheField>
    <cacheField name="valor_do_veiculo" numFmtId="44">
      <sharedItems containsSemiMixedTypes="0" containsString="0" containsNumber="1" containsInteger="1" minValue="8000" maxValue="360000"/>
    </cacheField>
    <cacheField name="veiculos" numFmtId="0">
      <sharedItems containsMixedTypes="1" containsNumber="1" containsInteger="1" minValue="206" maxValue="2008" count="40">
        <s v="onix"/>
        <s v="argo"/>
        <s v="Cronos"/>
        <s v="Mobi"/>
        <s v="Palio"/>
        <s v="Uno"/>
        <s v="E-J7"/>
        <s v="E-JS1"/>
        <s v="J2"/>
        <s v="J5"/>
        <s v="Cerato"/>
        <s v="Picanto"/>
        <s v="Rio"/>
        <s v="Eclipse"/>
        <s v="L200"/>
        <s v="Lancer"/>
        <s v="Pajero"/>
        <s v="March"/>
        <n v="206"/>
        <n v="208"/>
        <n v="307"/>
        <n v="2008"/>
        <s v="Captur"/>
        <s v="Clio"/>
        <s v="Duster"/>
        <s v="Sandero"/>
        <s v="Sandero RS"/>
        <s v="Brz"/>
        <s v="Forester"/>
        <s v="WRX"/>
        <s v="XV"/>
        <s v="Corolla"/>
        <s v="Yaris"/>
        <s v="Gol"/>
        <s v="Jetta"/>
        <s v="Kombi"/>
        <s v="Polo"/>
        <s v="Saveiro"/>
        <s v="T-Cross"/>
        <s v="Up"/>
      </sharedItems>
    </cacheField>
    <cacheField name="marca" numFmtId="0">
      <sharedItems count="11">
        <s v="Chevrolet "/>
        <s v="Fiat"/>
        <s v="JaC Motors"/>
        <s v="Kia"/>
        <s v="Mitsubishi"/>
        <s v="Nissan"/>
        <s v="Peugeot "/>
        <s v="Renault"/>
        <s v="Subaru"/>
        <s v="Toyota"/>
        <s v="Volkswagen"/>
      </sharedItems>
    </cacheField>
    <cacheField name="Receita por modelo" numFmtId="0">
      <sharedItems containsSemiMixedTypes="0" containsString="0" containsNumber="1" containsInteger="1" minValue="8000" maxValue="43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22-01-01T00:00:00"/>
    <x v="0"/>
    <x v="0"/>
    <n v="45200"/>
    <x v="0"/>
    <x v="0"/>
  </r>
  <r>
    <d v="2022-03-01T00:00:00"/>
    <x v="0"/>
    <x v="1"/>
    <n v="45000"/>
    <x v="0"/>
    <x v="0"/>
  </r>
  <r>
    <d v="2022-05-01T00:00:00"/>
    <x v="0"/>
    <x v="1"/>
    <n v="40000"/>
    <x v="0"/>
    <x v="0"/>
  </r>
  <r>
    <d v="2022-06-01T00:00:00"/>
    <x v="0"/>
    <x v="2"/>
    <n v="42000"/>
    <x v="0"/>
    <x v="0"/>
  </r>
  <r>
    <d v="2022-07-01T00:00:00"/>
    <x v="0"/>
    <x v="1"/>
    <n v="55000"/>
    <x v="0"/>
    <x v="0"/>
  </r>
  <r>
    <d v="2022-08-01T00:00:00"/>
    <x v="0"/>
    <x v="3"/>
    <n v="45000"/>
    <x v="0"/>
    <x v="0"/>
  </r>
  <r>
    <d v="2022-09-01T00:00:00"/>
    <x v="0"/>
    <x v="3"/>
    <n v="38000"/>
    <x v="0"/>
    <x v="0"/>
  </r>
  <r>
    <d v="2022-10-01T00:00:00"/>
    <x v="0"/>
    <x v="4"/>
    <n v="40000"/>
    <x v="0"/>
    <x v="0"/>
  </r>
  <r>
    <d v="2022-11-01T00:00:00"/>
    <x v="0"/>
    <x v="5"/>
    <n v="40000"/>
    <x v="0"/>
    <x v="0"/>
  </r>
  <r>
    <d v="2022-01-01T00:00:00"/>
    <x v="1"/>
    <x v="0"/>
    <n v="49000"/>
    <x v="1"/>
    <x v="1"/>
  </r>
  <r>
    <d v="2022-05-01T00:00:00"/>
    <x v="1"/>
    <x v="0"/>
    <n v="28000"/>
    <x v="1"/>
    <x v="1"/>
  </r>
  <r>
    <d v="2022-06-01T00:00:00"/>
    <x v="1"/>
    <x v="3"/>
    <n v="80000"/>
    <x v="2"/>
    <x v="1"/>
  </r>
  <r>
    <d v="2022-01-01T00:00:00"/>
    <x v="1"/>
    <x v="6"/>
    <n v="29000"/>
    <x v="3"/>
    <x v="1"/>
  </r>
  <r>
    <d v="2022-02-01T00:00:00"/>
    <x v="1"/>
    <x v="7"/>
    <n v="29000"/>
    <x v="3"/>
    <x v="1"/>
  </r>
  <r>
    <d v="2022-03-01T00:00:00"/>
    <x v="1"/>
    <x v="8"/>
    <n v="30000"/>
    <x v="3"/>
    <x v="1"/>
  </r>
  <r>
    <d v="2022-04-01T00:00:00"/>
    <x v="1"/>
    <x v="6"/>
    <n v="28000"/>
    <x v="3"/>
    <x v="1"/>
  </r>
  <r>
    <d v="2022-05-01T00:00:00"/>
    <x v="1"/>
    <x v="9"/>
    <n v="25000"/>
    <x v="3"/>
    <x v="1"/>
  </r>
  <r>
    <d v="2022-06-01T00:00:00"/>
    <x v="1"/>
    <x v="10"/>
    <n v="26000"/>
    <x v="3"/>
    <x v="1"/>
  </r>
  <r>
    <d v="2022-07-01T00:00:00"/>
    <x v="1"/>
    <x v="6"/>
    <n v="32000"/>
    <x v="3"/>
    <x v="1"/>
  </r>
  <r>
    <d v="2022-08-01T00:00:00"/>
    <x v="1"/>
    <x v="11"/>
    <n v="35000"/>
    <x v="3"/>
    <x v="1"/>
  </r>
  <r>
    <d v="2022-09-01T00:00:00"/>
    <x v="1"/>
    <x v="12"/>
    <n v="34000"/>
    <x v="3"/>
    <x v="1"/>
  </r>
  <r>
    <d v="2022-10-01T00:00:00"/>
    <x v="1"/>
    <x v="13"/>
    <n v="60000"/>
    <x v="3"/>
    <x v="1"/>
  </r>
  <r>
    <d v="2022-11-01T00:00:00"/>
    <x v="1"/>
    <x v="11"/>
    <n v="64000"/>
    <x v="3"/>
    <x v="1"/>
  </r>
  <r>
    <d v="2022-12-01T00:00:00"/>
    <x v="1"/>
    <x v="14"/>
    <n v="72000"/>
    <x v="3"/>
    <x v="1"/>
  </r>
  <r>
    <d v="2022-02-01T00:00:00"/>
    <x v="1"/>
    <x v="4"/>
    <n v="8000"/>
    <x v="4"/>
    <x v="1"/>
  </r>
  <r>
    <d v="2022-04-01T00:00:00"/>
    <x v="1"/>
    <x v="4"/>
    <n v="12000"/>
    <x v="4"/>
    <x v="1"/>
  </r>
  <r>
    <d v="2022-12-01T00:00:00"/>
    <x v="1"/>
    <x v="4"/>
    <n v="15000"/>
    <x v="4"/>
    <x v="1"/>
  </r>
  <r>
    <d v="2022-01-01T00:00:00"/>
    <x v="1"/>
    <x v="1"/>
    <n v="19000"/>
    <x v="5"/>
    <x v="1"/>
  </r>
  <r>
    <d v="2022-03-01T00:00:00"/>
    <x v="1"/>
    <x v="4"/>
    <n v="10000"/>
    <x v="5"/>
    <x v="1"/>
  </r>
  <r>
    <d v="2022-06-01T00:00:00"/>
    <x v="1"/>
    <x v="0"/>
    <n v="20000"/>
    <x v="5"/>
    <x v="1"/>
  </r>
  <r>
    <d v="2022-11-01T00:00:00"/>
    <x v="1"/>
    <x v="0"/>
    <n v="42000"/>
    <x v="5"/>
    <x v="1"/>
  </r>
  <r>
    <d v="2022-01-01T00:00:00"/>
    <x v="2"/>
    <x v="4"/>
    <n v="270000"/>
    <x v="6"/>
    <x v="2"/>
  </r>
  <r>
    <d v="2022-02-01T00:00:00"/>
    <x v="2"/>
    <x v="15"/>
    <n v="145000"/>
    <x v="7"/>
    <x v="2"/>
  </r>
  <r>
    <d v="2022-04-01T00:00:00"/>
    <x v="2"/>
    <x v="4"/>
    <n v="14000"/>
    <x v="8"/>
    <x v="2"/>
  </r>
  <r>
    <d v="2022-05-01T00:00:00"/>
    <x v="2"/>
    <x v="0"/>
    <n v="12000"/>
    <x v="8"/>
    <x v="2"/>
  </r>
  <r>
    <d v="2022-06-01T00:00:00"/>
    <x v="2"/>
    <x v="4"/>
    <n v="13000"/>
    <x v="8"/>
    <x v="2"/>
  </r>
  <r>
    <d v="2022-07-01T00:00:00"/>
    <x v="2"/>
    <x v="3"/>
    <n v="10000"/>
    <x v="8"/>
    <x v="2"/>
  </r>
  <r>
    <d v="2022-08-01T00:00:00"/>
    <x v="2"/>
    <x v="4"/>
    <n v="12000"/>
    <x v="8"/>
    <x v="2"/>
  </r>
  <r>
    <d v="2022-09-01T00:00:00"/>
    <x v="2"/>
    <x v="4"/>
    <n v="10000"/>
    <x v="8"/>
    <x v="2"/>
  </r>
  <r>
    <d v="2022-10-01T00:00:00"/>
    <x v="2"/>
    <x v="0"/>
    <n v="14000"/>
    <x v="8"/>
    <x v="2"/>
  </r>
  <r>
    <d v="2022-11-01T00:00:00"/>
    <x v="2"/>
    <x v="4"/>
    <n v="12000"/>
    <x v="8"/>
    <x v="2"/>
  </r>
  <r>
    <d v="2022-12-01T00:00:00"/>
    <x v="2"/>
    <x v="4"/>
    <n v="12000"/>
    <x v="8"/>
    <x v="2"/>
  </r>
  <r>
    <d v="2022-03-01T00:00:00"/>
    <x v="2"/>
    <x v="5"/>
    <n v="25000"/>
    <x v="9"/>
    <x v="2"/>
  </r>
  <r>
    <d v="2022-02-01T00:00:00"/>
    <x v="3"/>
    <x v="3"/>
    <n v="41000"/>
    <x v="10"/>
    <x v="3"/>
  </r>
  <r>
    <d v="2022-12-01T00:00:00"/>
    <x v="3"/>
    <x v="0"/>
    <n v="45000"/>
    <x v="10"/>
    <x v="3"/>
  </r>
  <r>
    <d v="2022-01-01T00:00:00"/>
    <x v="3"/>
    <x v="16"/>
    <n v="32000"/>
    <x v="11"/>
    <x v="3"/>
  </r>
  <r>
    <d v="2022-02-01T00:00:00"/>
    <x v="3"/>
    <x v="8"/>
    <n v="36000"/>
    <x v="11"/>
    <x v="3"/>
  </r>
  <r>
    <d v="2022-03-01T00:00:00"/>
    <x v="3"/>
    <x v="11"/>
    <n v="145000"/>
    <x v="11"/>
    <x v="3"/>
  </r>
  <r>
    <d v="2022-04-01T00:00:00"/>
    <x v="3"/>
    <x v="8"/>
    <n v="26000"/>
    <x v="11"/>
    <x v="3"/>
  </r>
  <r>
    <d v="2022-05-01T00:00:00"/>
    <x v="3"/>
    <x v="17"/>
    <n v="19000"/>
    <x v="11"/>
    <x v="3"/>
  </r>
  <r>
    <d v="2022-06-01T00:00:00"/>
    <x v="3"/>
    <x v="8"/>
    <n v="20000"/>
    <x v="11"/>
    <x v="3"/>
  </r>
  <r>
    <d v="2022-07-01T00:00:00"/>
    <x v="3"/>
    <x v="18"/>
    <n v="18000"/>
    <x v="11"/>
    <x v="3"/>
  </r>
  <r>
    <d v="2022-08-01T00:00:00"/>
    <x v="3"/>
    <x v="19"/>
    <n v="33000"/>
    <x v="11"/>
    <x v="3"/>
  </r>
  <r>
    <d v="2022-09-01T00:00:00"/>
    <x v="3"/>
    <x v="20"/>
    <n v="35000"/>
    <x v="11"/>
    <x v="3"/>
  </r>
  <r>
    <d v="2022-10-01T00:00:00"/>
    <x v="3"/>
    <x v="21"/>
    <n v="42000"/>
    <x v="11"/>
    <x v="3"/>
  </r>
  <r>
    <d v="2022-11-01T00:00:00"/>
    <x v="3"/>
    <x v="8"/>
    <n v="46000"/>
    <x v="11"/>
    <x v="3"/>
  </r>
  <r>
    <d v="2022-12-01T00:00:00"/>
    <x v="3"/>
    <x v="21"/>
    <n v="49000"/>
    <x v="11"/>
    <x v="3"/>
  </r>
  <r>
    <d v="2022-11-01T00:00:00"/>
    <x v="3"/>
    <x v="4"/>
    <n v="89000"/>
    <x v="12"/>
    <x v="3"/>
  </r>
  <r>
    <d v="2022-04-01T00:00:00"/>
    <x v="4"/>
    <x v="4"/>
    <n v="124000"/>
    <x v="13"/>
    <x v="4"/>
  </r>
  <r>
    <d v="2022-02-01T00:00:00"/>
    <x v="4"/>
    <x v="22"/>
    <n v="240000"/>
    <x v="14"/>
    <x v="4"/>
  </r>
  <r>
    <d v="2022-08-01T00:00:00"/>
    <x v="4"/>
    <x v="1"/>
    <n v="300000"/>
    <x v="14"/>
    <x v="4"/>
  </r>
  <r>
    <d v="2022-01-01T00:00:00"/>
    <x v="4"/>
    <x v="3"/>
    <n v="60000"/>
    <x v="15"/>
    <x v="4"/>
  </r>
  <r>
    <d v="2022-03-01T00:00:00"/>
    <x v="4"/>
    <x v="4"/>
    <n v="75000"/>
    <x v="15"/>
    <x v="4"/>
  </r>
  <r>
    <d v="2022-07-01T00:00:00"/>
    <x v="4"/>
    <x v="1"/>
    <n v="75000"/>
    <x v="15"/>
    <x v="4"/>
  </r>
  <r>
    <d v="2022-09-01T00:00:00"/>
    <x v="4"/>
    <x v="1"/>
    <n v="70000"/>
    <x v="15"/>
    <x v="4"/>
  </r>
  <r>
    <d v="2022-10-01T00:00:00"/>
    <x v="4"/>
    <x v="1"/>
    <n v="80000"/>
    <x v="15"/>
    <x v="4"/>
  </r>
  <r>
    <d v="2022-06-01T00:00:00"/>
    <x v="4"/>
    <x v="2"/>
    <n v="160000"/>
    <x v="16"/>
    <x v="4"/>
  </r>
  <r>
    <d v="2022-12-01T00:00:00"/>
    <x v="4"/>
    <x v="5"/>
    <n v="280000"/>
    <x v="16"/>
    <x v="4"/>
  </r>
  <r>
    <d v="2022-02-01T00:00:00"/>
    <x v="5"/>
    <x v="0"/>
    <n v="28000"/>
    <x v="17"/>
    <x v="5"/>
  </r>
  <r>
    <d v="2022-04-01T00:00:00"/>
    <x v="5"/>
    <x v="5"/>
    <n v="30000"/>
    <x v="17"/>
    <x v="5"/>
  </r>
  <r>
    <d v="2022-05-01T00:00:00"/>
    <x v="5"/>
    <x v="22"/>
    <n v="22000"/>
    <x v="17"/>
    <x v="5"/>
  </r>
  <r>
    <d v="2022-06-01T00:00:00"/>
    <x v="5"/>
    <x v="1"/>
    <n v="23000"/>
    <x v="17"/>
    <x v="5"/>
  </r>
  <r>
    <d v="2022-08-01T00:00:00"/>
    <x v="5"/>
    <x v="4"/>
    <n v="22000"/>
    <x v="17"/>
    <x v="5"/>
  </r>
  <r>
    <d v="2022-09-01T00:00:00"/>
    <x v="5"/>
    <x v="0"/>
    <n v="30000"/>
    <x v="17"/>
    <x v="5"/>
  </r>
  <r>
    <d v="2022-11-01T00:00:00"/>
    <x v="5"/>
    <x v="1"/>
    <n v="30000"/>
    <x v="17"/>
    <x v="5"/>
  </r>
  <r>
    <d v="2022-10-01T00:00:00"/>
    <x v="6"/>
    <x v="15"/>
    <n v="12000"/>
    <x v="18"/>
    <x v="6"/>
  </r>
  <r>
    <d v="2022-03-01T00:00:00"/>
    <x v="6"/>
    <x v="12"/>
    <n v="79000"/>
    <x v="19"/>
    <x v="6"/>
  </r>
  <r>
    <d v="2022-04-01T00:00:00"/>
    <x v="6"/>
    <x v="11"/>
    <n v="85000"/>
    <x v="19"/>
    <x v="6"/>
  </r>
  <r>
    <d v="2022-06-01T00:00:00"/>
    <x v="6"/>
    <x v="12"/>
    <n v="78000"/>
    <x v="19"/>
    <x v="6"/>
  </r>
  <r>
    <d v="2022-08-01T00:00:00"/>
    <x v="6"/>
    <x v="23"/>
    <n v="78000"/>
    <x v="19"/>
    <x v="6"/>
  </r>
  <r>
    <d v="2022-11-01T00:00:00"/>
    <x v="6"/>
    <x v="13"/>
    <n v="92000"/>
    <x v="19"/>
    <x v="6"/>
  </r>
  <r>
    <d v="2022-09-01T00:00:00"/>
    <x v="6"/>
    <x v="4"/>
    <n v="19000"/>
    <x v="20"/>
    <x v="6"/>
  </r>
  <r>
    <d v="2022-07-01T00:00:00"/>
    <x v="6"/>
    <x v="15"/>
    <n v="80000"/>
    <x v="21"/>
    <x v="6"/>
  </r>
  <r>
    <d v="2022-12-01T00:00:00"/>
    <x v="6"/>
    <x v="4"/>
    <n v="90000"/>
    <x v="21"/>
    <x v="6"/>
  </r>
  <r>
    <d v="2022-01-01T00:00:00"/>
    <x v="7"/>
    <x v="5"/>
    <n v="70000"/>
    <x v="22"/>
    <x v="7"/>
  </r>
  <r>
    <d v="2022-04-01T00:00:00"/>
    <x v="7"/>
    <x v="5"/>
    <n v="25000"/>
    <x v="23"/>
    <x v="7"/>
  </r>
  <r>
    <d v="2022-05-01T00:00:00"/>
    <x v="7"/>
    <x v="5"/>
    <n v="18000"/>
    <x v="23"/>
    <x v="7"/>
  </r>
  <r>
    <d v="2022-08-01T00:00:00"/>
    <x v="7"/>
    <x v="3"/>
    <n v="32000"/>
    <x v="23"/>
    <x v="7"/>
  </r>
  <r>
    <d v="2022-10-01T00:00:00"/>
    <x v="7"/>
    <x v="15"/>
    <n v="36000"/>
    <x v="23"/>
    <x v="7"/>
  </r>
  <r>
    <d v="2022-11-01T00:00:00"/>
    <x v="7"/>
    <x v="23"/>
    <n v="42000"/>
    <x v="23"/>
    <x v="7"/>
  </r>
  <r>
    <d v="2022-02-01T00:00:00"/>
    <x v="7"/>
    <x v="1"/>
    <n v="60000"/>
    <x v="24"/>
    <x v="7"/>
  </r>
  <r>
    <d v="2022-07-01T00:00:00"/>
    <x v="7"/>
    <x v="2"/>
    <n v="35000"/>
    <x v="24"/>
    <x v="7"/>
  </r>
  <r>
    <d v="2022-03-01T00:00:00"/>
    <x v="7"/>
    <x v="4"/>
    <n v="30000"/>
    <x v="25"/>
    <x v="7"/>
  </r>
  <r>
    <d v="2022-09-01T00:00:00"/>
    <x v="7"/>
    <x v="4"/>
    <n v="32000"/>
    <x v="25"/>
    <x v="7"/>
  </r>
  <r>
    <d v="2022-12-01T00:00:00"/>
    <x v="7"/>
    <x v="15"/>
    <n v="52000"/>
    <x v="25"/>
    <x v="7"/>
  </r>
  <r>
    <d v="2022-06-01T00:00:00"/>
    <x v="7"/>
    <x v="1"/>
    <n v="80000"/>
    <x v="26"/>
    <x v="7"/>
  </r>
  <r>
    <d v="2022-09-01T00:00:00"/>
    <x v="8"/>
    <x v="5"/>
    <n v="240000"/>
    <x v="27"/>
    <x v="8"/>
  </r>
  <r>
    <d v="2022-03-01T00:00:00"/>
    <x v="8"/>
    <x v="0"/>
    <n v="300000"/>
    <x v="28"/>
    <x v="8"/>
  </r>
  <r>
    <d v="2022-05-01T00:00:00"/>
    <x v="8"/>
    <x v="3"/>
    <n v="320000"/>
    <x v="28"/>
    <x v="8"/>
  </r>
  <r>
    <d v="2022-10-01T00:00:00"/>
    <x v="8"/>
    <x v="23"/>
    <n v="360000"/>
    <x v="28"/>
    <x v="8"/>
  </r>
  <r>
    <d v="2022-12-01T00:00:00"/>
    <x v="8"/>
    <x v="24"/>
    <n v="360000"/>
    <x v="28"/>
    <x v="8"/>
  </r>
  <r>
    <d v="2022-07-01T00:00:00"/>
    <x v="8"/>
    <x v="13"/>
    <n v="250000"/>
    <x v="29"/>
    <x v="8"/>
  </r>
  <r>
    <d v="2022-04-01T00:00:00"/>
    <x v="8"/>
    <x v="3"/>
    <n v="320000"/>
    <x v="30"/>
    <x v="8"/>
  </r>
  <r>
    <d v="2022-07-01T00:00:00"/>
    <x v="9"/>
    <x v="12"/>
    <n v="140000"/>
    <x v="31"/>
    <x v="9"/>
  </r>
  <r>
    <d v="2022-08-01T00:00:00"/>
    <x v="9"/>
    <x v="23"/>
    <n v="14000"/>
    <x v="31"/>
    <x v="9"/>
  </r>
  <r>
    <d v="2022-09-01T00:00:00"/>
    <x v="9"/>
    <x v="3"/>
    <n v="120000"/>
    <x v="31"/>
    <x v="9"/>
  </r>
  <r>
    <d v="2022-11-01T00:00:00"/>
    <x v="9"/>
    <x v="15"/>
    <n v="158000"/>
    <x v="31"/>
    <x v="9"/>
  </r>
  <r>
    <d v="2022-02-01T00:00:00"/>
    <x v="9"/>
    <x v="13"/>
    <n v="45000"/>
    <x v="32"/>
    <x v="9"/>
  </r>
  <r>
    <d v="2022-05-01T00:00:00"/>
    <x v="9"/>
    <x v="1"/>
    <n v="35000"/>
    <x v="32"/>
    <x v="9"/>
  </r>
  <r>
    <d v="2022-10-01T00:00:00"/>
    <x v="9"/>
    <x v="0"/>
    <n v="60000"/>
    <x v="32"/>
    <x v="9"/>
  </r>
  <r>
    <d v="2022-12-01T00:00:00"/>
    <x v="9"/>
    <x v="1"/>
    <n v="75000"/>
    <x v="32"/>
    <x v="9"/>
  </r>
  <r>
    <d v="2022-01-01T00:00:00"/>
    <x v="10"/>
    <x v="0"/>
    <n v="40000"/>
    <x v="33"/>
    <x v="10"/>
  </r>
  <r>
    <d v="2022-02-01T00:00:00"/>
    <x v="10"/>
    <x v="15"/>
    <n v="30000"/>
    <x v="33"/>
    <x v="10"/>
  </r>
  <r>
    <d v="2022-03-01T00:00:00"/>
    <x v="10"/>
    <x v="4"/>
    <n v="28000"/>
    <x v="33"/>
    <x v="10"/>
  </r>
  <r>
    <d v="2022-07-01T00:00:00"/>
    <x v="10"/>
    <x v="4"/>
    <n v="120000"/>
    <x v="34"/>
    <x v="10"/>
  </r>
  <r>
    <d v="2022-01-01T00:00:00"/>
    <x v="10"/>
    <x v="4"/>
    <n v="35000"/>
    <x v="35"/>
    <x v="10"/>
  </r>
  <r>
    <d v="2022-10-01T00:00:00"/>
    <x v="10"/>
    <x v="0"/>
    <n v="45000"/>
    <x v="35"/>
    <x v="10"/>
  </r>
  <r>
    <d v="2022-04-01T00:00:00"/>
    <x v="10"/>
    <x v="4"/>
    <n v="99000"/>
    <x v="36"/>
    <x v="10"/>
  </r>
  <r>
    <d v="2022-08-01T00:00:00"/>
    <x v="10"/>
    <x v="15"/>
    <n v="60000"/>
    <x v="37"/>
    <x v="10"/>
  </r>
  <r>
    <d v="2022-05-01T00:00:00"/>
    <x v="10"/>
    <x v="0"/>
    <n v="90000"/>
    <x v="38"/>
    <x v="10"/>
  </r>
  <r>
    <d v="2022-01-01T00:00:00"/>
    <x v="10"/>
    <x v="17"/>
    <n v="35000"/>
    <x v="39"/>
    <x v="10"/>
  </r>
  <r>
    <d v="2022-02-01T00:00:00"/>
    <x v="10"/>
    <x v="6"/>
    <n v="35000"/>
    <x v="39"/>
    <x v="10"/>
  </r>
  <r>
    <d v="2022-03-01T00:00:00"/>
    <x v="10"/>
    <x v="8"/>
    <n v="35000"/>
    <x v="39"/>
    <x v="10"/>
  </r>
  <r>
    <d v="2022-04-01T00:00:00"/>
    <x v="10"/>
    <x v="10"/>
    <n v="30000"/>
    <x v="39"/>
    <x v="10"/>
  </r>
  <r>
    <d v="2022-05-01T00:00:00"/>
    <x v="10"/>
    <x v="10"/>
    <n v="29000"/>
    <x v="39"/>
    <x v="10"/>
  </r>
  <r>
    <d v="2022-06-01T00:00:00"/>
    <x v="10"/>
    <x v="17"/>
    <n v="30000"/>
    <x v="39"/>
    <x v="10"/>
  </r>
  <r>
    <d v="2022-07-01T00:00:00"/>
    <x v="10"/>
    <x v="17"/>
    <n v="35000"/>
    <x v="39"/>
    <x v="10"/>
  </r>
  <r>
    <d v="2022-08-01T00:00:00"/>
    <x v="10"/>
    <x v="12"/>
    <n v="38000"/>
    <x v="39"/>
    <x v="10"/>
  </r>
  <r>
    <d v="2022-09-01T00:00:00"/>
    <x v="10"/>
    <x v="25"/>
    <n v="45000"/>
    <x v="39"/>
    <x v="10"/>
  </r>
  <r>
    <d v="2022-10-01T00:00:00"/>
    <x v="10"/>
    <x v="26"/>
    <n v="54000"/>
    <x v="39"/>
    <x v="10"/>
  </r>
  <r>
    <d v="2022-11-01T00:00:00"/>
    <x v="10"/>
    <x v="27"/>
    <n v="58000"/>
    <x v="39"/>
    <x v="10"/>
  </r>
  <r>
    <d v="2022-12-01T00:00:00"/>
    <x v="10"/>
    <x v="28"/>
    <n v="68000"/>
    <x v="39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22-01-01T00:00:00"/>
    <n v="9"/>
    <n v="2"/>
    <n v="45200"/>
    <x v="0"/>
    <x v="0"/>
    <n v="90400"/>
  </r>
  <r>
    <d v="2022-03-01T00:00:00"/>
    <n v="9"/>
    <n v="3"/>
    <n v="45000"/>
    <x v="0"/>
    <x v="0"/>
    <n v="135000"/>
  </r>
  <r>
    <d v="2022-05-01T00:00:00"/>
    <n v="9"/>
    <n v="3"/>
    <n v="40000"/>
    <x v="0"/>
    <x v="0"/>
    <n v="120000"/>
  </r>
  <r>
    <d v="2022-06-01T00:00:00"/>
    <n v="9"/>
    <n v="8"/>
    <n v="42000"/>
    <x v="0"/>
    <x v="0"/>
    <n v="336000"/>
  </r>
  <r>
    <d v="2022-07-01T00:00:00"/>
    <n v="9"/>
    <n v="3"/>
    <n v="55000"/>
    <x v="0"/>
    <x v="0"/>
    <n v="165000"/>
  </r>
  <r>
    <d v="2022-08-01T00:00:00"/>
    <n v="9"/>
    <n v="4"/>
    <n v="45000"/>
    <x v="0"/>
    <x v="0"/>
    <n v="180000"/>
  </r>
  <r>
    <d v="2022-09-01T00:00:00"/>
    <n v="9"/>
    <n v="4"/>
    <n v="38000"/>
    <x v="0"/>
    <x v="0"/>
    <n v="152000"/>
  </r>
  <r>
    <d v="2022-10-01T00:00:00"/>
    <n v="9"/>
    <n v="1"/>
    <n v="40000"/>
    <x v="0"/>
    <x v="0"/>
    <n v="40000"/>
  </r>
  <r>
    <d v="2022-11-01T00:00:00"/>
    <n v="9"/>
    <n v="5"/>
    <n v="40000"/>
    <x v="0"/>
    <x v="0"/>
    <n v="200000"/>
  </r>
  <r>
    <d v="2022-01-01T00:00:00"/>
    <n v="1"/>
    <n v="2"/>
    <n v="49000"/>
    <x v="1"/>
    <x v="1"/>
    <n v="98000"/>
  </r>
  <r>
    <d v="2022-05-01T00:00:00"/>
    <n v="1"/>
    <n v="2"/>
    <n v="28000"/>
    <x v="1"/>
    <x v="1"/>
    <n v="56000"/>
  </r>
  <r>
    <d v="2022-06-01T00:00:00"/>
    <n v="1"/>
    <n v="4"/>
    <n v="80000"/>
    <x v="2"/>
    <x v="1"/>
    <n v="320000"/>
  </r>
  <r>
    <d v="2022-01-01T00:00:00"/>
    <n v="1"/>
    <n v="40"/>
    <n v="29000"/>
    <x v="3"/>
    <x v="1"/>
    <n v="1160000"/>
  </r>
  <r>
    <d v="2022-02-01T00:00:00"/>
    <n v="1"/>
    <n v="52"/>
    <n v="29000"/>
    <x v="3"/>
    <x v="1"/>
    <n v="1508000"/>
  </r>
  <r>
    <d v="2022-03-01T00:00:00"/>
    <n v="1"/>
    <n v="30"/>
    <n v="30000"/>
    <x v="3"/>
    <x v="1"/>
    <n v="900000"/>
  </r>
  <r>
    <d v="2022-04-01T00:00:00"/>
    <n v="1"/>
    <n v="40"/>
    <n v="28000"/>
    <x v="3"/>
    <x v="1"/>
    <n v="1120000"/>
  </r>
  <r>
    <d v="2022-05-01T00:00:00"/>
    <n v="1"/>
    <n v="50"/>
    <n v="25000"/>
    <x v="3"/>
    <x v="1"/>
    <n v="1250000"/>
  </r>
  <r>
    <d v="2022-06-01T00:00:00"/>
    <n v="1"/>
    <n v="45"/>
    <n v="26000"/>
    <x v="3"/>
    <x v="1"/>
    <n v="1170000"/>
  </r>
  <r>
    <d v="2022-07-01T00:00:00"/>
    <n v="1"/>
    <n v="40"/>
    <n v="32000"/>
    <x v="3"/>
    <x v="1"/>
    <n v="1280000"/>
  </r>
  <r>
    <d v="2022-08-01T00:00:00"/>
    <n v="1"/>
    <n v="25"/>
    <n v="35000"/>
    <x v="3"/>
    <x v="1"/>
    <n v="875000"/>
  </r>
  <r>
    <d v="2022-09-01T00:00:00"/>
    <n v="1"/>
    <n v="20"/>
    <n v="34000"/>
    <x v="3"/>
    <x v="1"/>
    <n v="680000"/>
  </r>
  <r>
    <d v="2022-10-01T00:00:00"/>
    <n v="1"/>
    <n v="15"/>
    <n v="60000"/>
    <x v="3"/>
    <x v="1"/>
    <n v="900000"/>
  </r>
  <r>
    <d v="2022-11-01T00:00:00"/>
    <n v="1"/>
    <n v="25"/>
    <n v="64000"/>
    <x v="3"/>
    <x v="1"/>
    <n v="1600000"/>
  </r>
  <r>
    <d v="2022-12-01T00:00:00"/>
    <n v="1"/>
    <n v="32"/>
    <n v="72000"/>
    <x v="3"/>
    <x v="1"/>
    <n v="2304000"/>
  </r>
  <r>
    <d v="2022-02-01T00:00:00"/>
    <n v="1"/>
    <n v="1"/>
    <n v="8000"/>
    <x v="4"/>
    <x v="1"/>
    <n v="8000"/>
  </r>
  <r>
    <d v="2022-04-01T00:00:00"/>
    <n v="1"/>
    <n v="1"/>
    <n v="12000"/>
    <x v="4"/>
    <x v="1"/>
    <n v="12000"/>
  </r>
  <r>
    <d v="2022-12-01T00:00:00"/>
    <n v="1"/>
    <n v="1"/>
    <n v="15000"/>
    <x v="4"/>
    <x v="1"/>
    <n v="15000"/>
  </r>
  <r>
    <d v="2022-01-01T00:00:00"/>
    <n v="1"/>
    <n v="3"/>
    <n v="19000"/>
    <x v="5"/>
    <x v="1"/>
    <n v="57000"/>
  </r>
  <r>
    <d v="2022-03-01T00:00:00"/>
    <n v="1"/>
    <n v="1"/>
    <n v="10000"/>
    <x v="5"/>
    <x v="1"/>
    <n v="10000"/>
  </r>
  <r>
    <d v="2022-06-01T00:00:00"/>
    <n v="1"/>
    <n v="2"/>
    <n v="20000"/>
    <x v="5"/>
    <x v="1"/>
    <n v="40000"/>
  </r>
  <r>
    <d v="2022-11-01T00:00:00"/>
    <n v="1"/>
    <n v="2"/>
    <n v="42000"/>
    <x v="5"/>
    <x v="1"/>
    <n v="84000"/>
  </r>
  <r>
    <d v="2022-01-01T00:00:00"/>
    <n v="10"/>
    <n v="1"/>
    <n v="270000"/>
    <x v="6"/>
    <x v="2"/>
    <n v="270000"/>
  </r>
  <r>
    <d v="2022-02-01T00:00:00"/>
    <n v="10"/>
    <n v="6"/>
    <n v="145000"/>
    <x v="7"/>
    <x v="2"/>
    <n v="870000"/>
  </r>
  <r>
    <d v="2022-04-01T00:00:00"/>
    <n v="10"/>
    <n v="1"/>
    <n v="14000"/>
    <x v="8"/>
    <x v="2"/>
    <n v="14000"/>
  </r>
  <r>
    <d v="2022-05-01T00:00:00"/>
    <n v="10"/>
    <n v="2"/>
    <n v="12000"/>
    <x v="8"/>
    <x v="2"/>
    <n v="24000"/>
  </r>
  <r>
    <d v="2022-06-01T00:00:00"/>
    <n v="10"/>
    <n v="1"/>
    <n v="13000"/>
    <x v="8"/>
    <x v="2"/>
    <n v="13000"/>
  </r>
  <r>
    <d v="2022-07-01T00:00:00"/>
    <n v="10"/>
    <n v="4"/>
    <n v="10000"/>
    <x v="8"/>
    <x v="2"/>
    <n v="40000"/>
  </r>
  <r>
    <d v="2022-08-01T00:00:00"/>
    <n v="10"/>
    <n v="1"/>
    <n v="12000"/>
    <x v="8"/>
    <x v="2"/>
    <n v="12000"/>
  </r>
  <r>
    <d v="2022-09-01T00:00:00"/>
    <n v="10"/>
    <n v="1"/>
    <n v="10000"/>
    <x v="8"/>
    <x v="2"/>
    <n v="10000"/>
  </r>
  <r>
    <d v="2022-10-01T00:00:00"/>
    <n v="10"/>
    <n v="2"/>
    <n v="14000"/>
    <x v="8"/>
    <x v="2"/>
    <n v="28000"/>
  </r>
  <r>
    <d v="2022-11-01T00:00:00"/>
    <n v="10"/>
    <n v="1"/>
    <n v="12000"/>
    <x v="8"/>
    <x v="2"/>
    <n v="12000"/>
  </r>
  <r>
    <d v="2022-12-01T00:00:00"/>
    <n v="10"/>
    <n v="1"/>
    <n v="12000"/>
    <x v="8"/>
    <x v="2"/>
    <n v="12000"/>
  </r>
  <r>
    <d v="2022-03-01T00:00:00"/>
    <n v="10"/>
    <n v="5"/>
    <n v="25000"/>
    <x v="9"/>
    <x v="2"/>
    <n v="125000"/>
  </r>
  <r>
    <d v="2022-02-01T00:00:00"/>
    <n v="3"/>
    <n v="4"/>
    <n v="41000"/>
    <x v="10"/>
    <x v="3"/>
    <n v="164000"/>
  </r>
  <r>
    <d v="2022-12-01T00:00:00"/>
    <n v="3"/>
    <n v="2"/>
    <n v="45000"/>
    <x v="10"/>
    <x v="3"/>
    <n v="90000"/>
  </r>
  <r>
    <d v="2022-01-01T00:00:00"/>
    <n v="3"/>
    <n v="42"/>
    <n v="32000"/>
    <x v="11"/>
    <x v="3"/>
    <n v="1344000"/>
  </r>
  <r>
    <d v="2022-02-01T00:00:00"/>
    <n v="3"/>
    <n v="30"/>
    <n v="36000"/>
    <x v="11"/>
    <x v="3"/>
    <n v="1080000"/>
  </r>
  <r>
    <d v="2022-03-01T00:00:00"/>
    <n v="3"/>
    <n v="25"/>
    <n v="145000"/>
    <x v="11"/>
    <x v="3"/>
    <n v="3625000"/>
  </r>
  <r>
    <d v="2022-04-01T00:00:00"/>
    <n v="3"/>
    <n v="30"/>
    <n v="26000"/>
    <x v="11"/>
    <x v="3"/>
    <n v="780000"/>
  </r>
  <r>
    <d v="2022-05-01T00:00:00"/>
    <n v="3"/>
    <n v="35"/>
    <n v="19000"/>
    <x v="11"/>
    <x v="3"/>
    <n v="665000"/>
  </r>
  <r>
    <d v="2022-06-01T00:00:00"/>
    <n v="3"/>
    <n v="30"/>
    <n v="20000"/>
    <x v="11"/>
    <x v="3"/>
    <n v="600000"/>
  </r>
  <r>
    <d v="2022-07-01T00:00:00"/>
    <n v="3"/>
    <n v="38"/>
    <n v="18000"/>
    <x v="11"/>
    <x v="3"/>
    <n v="684000"/>
  </r>
  <r>
    <d v="2022-08-01T00:00:00"/>
    <n v="3"/>
    <n v="22"/>
    <n v="33000"/>
    <x v="11"/>
    <x v="3"/>
    <n v="726000"/>
  </r>
  <r>
    <d v="2022-09-01T00:00:00"/>
    <n v="3"/>
    <n v="18"/>
    <n v="35000"/>
    <x v="11"/>
    <x v="3"/>
    <n v="630000"/>
  </r>
  <r>
    <d v="2022-10-01T00:00:00"/>
    <n v="3"/>
    <n v="19"/>
    <n v="42000"/>
    <x v="11"/>
    <x v="3"/>
    <n v="798000"/>
  </r>
  <r>
    <d v="2022-11-01T00:00:00"/>
    <n v="3"/>
    <n v="30"/>
    <n v="46000"/>
    <x v="11"/>
    <x v="3"/>
    <n v="1380000"/>
  </r>
  <r>
    <d v="2022-12-01T00:00:00"/>
    <n v="3"/>
    <n v="19"/>
    <n v="49000"/>
    <x v="11"/>
    <x v="3"/>
    <n v="931000"/>
  </r>
  <r>
    <d v="2022-11-01T00:00:00"/>
    <n v="3"/>
    <n v="1"/>
    <n v="89000"/>
    <x v="12"/>
    <x v="3"/>
    <n v="89000"/>
  </r>
  <r>
    <d v="2022-04-01T00:00:00"/>
    <n v="7"/>
    <n v="1"/>
    <n v="124000"/>
    <x v="13"/>
    <x v="4"/>
    <n v="124000"/>
  </r>
  <r>
    <d v="2022-02-01T00:00:00"/>
    <n v="7"/>
    <n v="7"/>
    <n v="240000"/>
    <x v="14"/>
    <x v="4"/>
    <n v="1680000"/>
  </r>
  <r>
    <d v="2022-08-01T00:00:00"/>
    <n v="7"/>
    <n v="3"/>
    <n v="300000"/>
    <x v="14"/>
    <x v="4"/>
    <n v="900000"/>
  </r>
  <r>
    <d v="2022-01-01T00:00:00"/>
    <n v="7"/>
    <n v="4"/>
    <n v="60000"/>
    <x v="15"/>
    <x v="4"/>
    <n v="240000"/>
  </r>
  <r>
    <d v="2022-03-01T00:00:00"/>
    <n v="7"/>
    <n v="1"/>
    <n v="75000"/>
    <x v="15"/>
    <x v="4"/>
    <n v="75000"/>
  </r>
  <r>
    <d v="2022-07-01T00:00:00"/>
    <n v="7"/>
    <n v="3"/>
    <n v="75000"/>
    <x v="15"/>
    <x v="4"/>
    <n v="225000"/>
  </r>
  <r>
    <d v="2022-09-01T00:00:00"/>
    <n v="7"/>
    <n v="3"/>
    <n v="70000"/>
    <x v="15"/>
    <x v="4"/>
    <n v="210000"/>
  </r>
  <r>
    <d v="2022-10-01T00:00:00"/>
    <n v="7"/>
    <n v="3"/>
    <n v="80000"/>
    <x v="15"/>
    <x v="4"/>
    <n v="240000"/>
  </r>
  <r>
    <d v="2022-06-01T00:00:00"/>
    <n v="7"/>
    <n v="8"/>
    <n v="160000"/>
    <x v="16"/>
    <x v="4"/>
    <n v="1280000"/>
  </r>
  <r>
    <d v="2022-12-01T00:00:00"/>
    <n v="7"/>
    <n v="5"/>
    <n v="280000"/>
    <x v="16"/>
    <x v="4"/>
    <n v="1400000"/>
  </r>
  <r>
    <d v="2022-02-01T00:00:00"/>
    <n v="6"/>
    <n v="2"/>
    <n v="28000"/>
    <x v="17"/>
    <x v="5"/>
    <n v="56000"/>
  </r>
  <r>
    <d v="2022-04-01T00:00:00"/>
    <n v="6"/>
    <n v="5"/>
    <n v="30000"/>
    <x v="17"/>
    <x v="5"/>
    <n v="150000"/>
  </r>
  <r>
    <d v="2022-05-01T00:00:00"/>
    <n v="6"/>
    <n v="7"/>
    <n v="22000"/>
    <x v="17"/>
    <x v="5"/>
    <n v="154000"/>
  </r>
  <r>
    <d v="2022-06-01T00:00:00"/>
    <n v="6"/>
    <n v="3"/>
    <n v="23000"/>
    <x v="17"/>
    <x v="5"/>
    <n v="69000"/>
  </r>
  <r>
    <d v="2022-08-01T00:00:00"/>
    <n v="6"/>
    <n v="1"/>
    <n v="22000"/>
    <x v="17"/>
    <x v="5"/>
    <n v="22000"/>
  </r>
  <r>
    <d v="2022-09-01T00:00:00"/>
    <n v="6"/>
    <n v="2"/>
    <n v="30000"/>
    <x v="17"/>
    <x v="5"/>
    <n v="60000"/>
  </r>
  <r>
    <d v="2022-11-01T00:00:00"/>
    <n v="6"/>
    <n v="3"/>
    <n v="30000"/>
    <x v="17"/>
    <x v="5"/>
    <n v="90000"/>
  </r>
  <r>
    <d v="2022-10-01T00:00:00"/>
    <n v="4"/>
    <n v="6"/>
    <n v="12000"/>
    <x v="18"/>
    <x v="6"/>
    <n v="72000"/>
  </r>
  <r>
    <d v="2022-03-01T00:00:00"/>
    <n v="4"/>
    <n v="20"/>
    <n v="79000"/>
    <x v="19"/>
    <x v="6"/>
    <n v="1580000"/>
  </r>
  <r>
    <d v="2022-04-01T00:00:00"/>
    <n v="4"/>
    <n v="25"/>
    <n v="85000"/>
    <x v="19"/>
    <x v="6"/>
    <n v="2125000"/>
  </r>
  <r>
    <d v="2022-06-01T00:00:00"/>
    <n v="4"/>
    <n v="20"/>
    <n v="78000"/>
    <x v="19"/>
    <x v="6"/>
    <n v="1560000"/>
  </r>
  <r>
    <d v="2022-08-01T00:00:00"/>
    <n v="4"/>
    <n v="10"/>
    <n v="78000"/>
    <x v="19"/>
    <x v="6"/>
    <n v="780000"/>
  </r>
  <r>
    <d v="2022-11-01T00:00:00"/>
    <n v="4"/>
    <n v="15"/>
    <n v="92000"/>
    <x v="19"/>
    <x v="6"/>
    <n v="1380000"/>
  </r>
  <r>
    <d v="2022-09-01T00:00:00"/>
    <n v="4"/>
    <n v="1"/>
    <n v="19000"/>
    <x v="20"/>
    <x v="6"/>
    <n v="19000"/>
  </r>
  <r>
    <d v="2022-07-01T00:00:00"/>
    <n v="4"/>
    <n v="6"/>
    <n v="80000"/>
    <x v="21"/>
    <x v="6"/>
    <n v="480000"/>
  </r>
  <r>
    <d v="2022-12-01T00:00:00"/>
    <n v="4"/>
    <n v="1"/>
    <n v="90000"/>
    <x v="21"/>
    <x v="6"/>
    <n v="90000"/>
  </r>
  <r>
    <d v="2022-01-01T00:00:00"/>
    <n v="11"/>
    <n v="5"/>
    <n v="70000"/>
    <x v="22"/>
    <x v="7"/>
    <n v="350000"/>
  </r>
  <r>
    <d v="2022-04-01T00:00:00"/>
    <n v="11"/>
    <n v="5"/>
    <n v="25000"/>
    <x v="23"/>
    <x v="7"/>
    <n v="125000"/>
  </r>
  <r>
    <d v="2022-05-01T00:00:00"/>
    <n v="11"/>
    <n v="5"/>
    <n v="18000"/>
    <x v="23"/>
    <x v="7"/>
    <n v="90000"/>
  </r>
  <r>
    <d v="2022-08-01T00:00:00"/>
    <n v="11"/>
    <n v="4"/>
    <n v="32000"/>
    <x v="23"/>
    <x v="7"/>
    <n v="128000"/>
  </r>
  <r>
    <d v="2022-10-01T00:00:00"/>
    <n v="11"/>
    <n v="6"/>
    <n v="36000"/>
    <x v="23"/>
    <x v="7"/>
    <n v="216000"/>
  </r>
  <r>
    <d v="2022-11-01T00:00:00"/>
    <n v="11"/>
    <n v="10"/>
    <n v="42000"/>
    <x v="23"/>
    <x v="7"/>
    <n v="420000"/>
  </r>
  <r>
    <d v="2022-02-01T00:00:00"/>
    <n v="11"/>
    <n v="3"/>
    <n v="60000"/>
    <x v="24"/>
    <x v="7"/>
    <n v="180000"/>
  </r>
  <r>
    <d v="2022-07-01T00:00:00"/>
    <n v="11"/>
    <n v="8"/>
    <n v="35000"/>
    <x v="24"/>
    <x v="7"/>
    <n v="280000"/>
  </r>
  <r>
    <d v="2022-03-01T00:00:00"/>
    <n v="11"/>
    <n v="1"/>
    <n v="30000"/>
    <x v="25"/>
    <x v="7"/>
    <n v="30000"/>
  </r>
  <r>
    <d v="2022-09-01T00:00:00"/>
    <n v="11"/>
    <n v="1"/>
    <n v="32000"/>
    <x v="25"/>
    <x v="7"/>
    <n v="32000"/>
  </r>
  <r>
    <d v="2022-12-01T00:00:00"/>
    <n v="11"/>
    <n v="6"/>
    <n v="52000"/>
    <x v="25"/>
    <x v="7"/>
    <n v="312000"/>
  </r>
  <r>
    <d v="2022-06-01T00:00:00"/>
    <n v="11"/>
    <n v="3"/>
    <n v="80000"/>
    <x v="26"/>
    <x v="7"/>
    <n v="240000"/>
  </r>
  <r>
    <d v="2022-09-01T00:00:00"/>
    <n v="8"/>
    <n v="5"/>
    <n v="240000"/>
    <x v="27"/>
    <x v="8"/>
    <n v="1200000"/>
  </r>
  <r>
    <d v="2022-03-01T00:00:00"/>
    <n v="8"/>
    <n v="2"/>
    <n v="300000"/>
    <x v="28"/>
    <x v="8"/>
    <n v="600000"/>
  </r>
  <r>
    <d v="2022-05-01T00:00:00"/>
    <n v="8"/>
    <n v="4"/>
    <n v="320000"/>
    <x v="28"/>
    <x v="8"/>
    <n v="1280000"/>
  </r>
  <r>
    <d v="2022-10-01T00:00:00"/>
    <n v="8"/>
    <n v="10"/>
    <n v="360000"/>
    <x v="28"/>
    <x v="8"/>
    <n v="3600000"/>
  </r>
  <r>
    <d v="2022-12-01T00:00:00"/>
    <n v="8"/>
    <n v="12"/>
    <n v="360000"/>
    <x v="28"/>
    <x v="8"/>
    <n v="4320000"/>
  </r>
  <r>
    <d v="2022-07-01T00:00:00"/>
    <n v="8"/>
    <n v="15"/>
    <n v="250000"/>
    <x v="29"/>
    <x v="8"/>
    <n v="3750000"/>
  </r>
  <r>
    <d v="2022-04-01T00:00:00"/>
    <n v="8"/>
    <n v="4"/>
    <n v="320000"/>
    <x v="30"/>
    <x v="8"/>
    <n v="1280000"/>
  </r>
  <r>
    <d v="2022-07-01T00:00:00"/>
    <n v="5"/>
    <n v="20"/>
    <n v="140000"/>
    <x v="31"/>
    <x v="9"/>
    <n v="2800000"/>
  </r>
  <r>
    <d v="2022-08-01T00:00:00"/>
    <n v="5"/>
    <n v="10"/>
    <n v="14000"/>
    <x v="31"/>
    <x v="9"/>
    <n v="140000"/>
  </r>
  <r>
    <d v="2022-09-01T00:00:00"/>
    <n v="5"/>
    <n v="4"/>
    <n v="120000"/>
    <x v="31"/>
    <x v="9"/>
    <n v="480000"/>
  </r>
  <r>
    <d v="2022-11-01T00:00:00"/>
    <n v="5"/>
    <n v="6"/>
    <n v="158000"/>
    <x v="31"/>
    <x v="9"/>
    <n v="948000"/>
  </r>
  <r>
    <d v="2022-02-01T00:00:00"/>
    <n v="5"/>
    <n v="15"/>
    <n v="45000"/>
    <x v="32"/>
    <x v="9"/>
    <n v="675000"/>
  </r>
  <r>
    <d v="2022-05-01T00:00:00"/>
    <n v="5"/>
    <n v="3"/>
    <n v="35000"/>
    <x v="32"/>
    <x v="9"/>
    <n v="105000"/>
  </r>
  <r>
    <d v="2022-10-01T00:00:00"/>
    <n v="5"/>
    <n v="2"/>
    <n v="60000"/>
    <x v="32"/>
    <x v="9"/>
    <n v="120000"/>
  </r>
  <r>
    <d v="2022-12-01T00:00:00"/>
    <n v="5"/>
    <n v="3"/>
    <n v="75000"/>
    <x v="32"/>
    <x v="9"/>
    <n v="225000"/>
  </r>
  <r>
    <d v="2022-01-01T00:00:00"/>
    <n v="2"/>
    <n v="2"/>
    <n v="40000"/>
    <x v="33"/>
    <x v="10"/>
    <n v="80000"/>
  </r>
  <r>
    <d v="2022-02-01T00:00:00"/>
    <n v="2"/>
    <n v="6"/>
    <n v="30000"/>
    <x v="33"/>
    <x v="10"/>
    <n v="180000"/>
  </r>
  <r>
    <d v="2022-03-01T00:00:00"/>
    <n v="2"/>
    <n v="1"/>
    <n v="28000"/>
    <x v="33"/>
    <x v="10"/>
    <n v="28000"/>
  </r>
  <r>
    <d v="2022-07-01T00:00:00"/>
    <n v="2"/>
    <n v="1"/>
    <n v="120000"/>
    <x v="34"/>
    <x v="10"/>
    <n v="120000"/>
  </r>
  <r>
    <d v="2022-01-01T00:00:00"/>
    <n v="2"/>
    <n v="1"/>
    <n v="35000"/>
    <x v="35"/>
    <x v="10"/>
    <n v="35000"/>
  </r>
  <r>
    <d v="2022-10-01T00:00:00"/>
    <n v="2"/>
    <n v="2"/>
    <n v="45000"/>
    <x v="35"/>
    <x v="10"/>
    <n v="90000"/>
  </r>
  <r>
    <d v="2022-04-01T00:00:00"/>
    <n v="2"/>
    <n v="1"/>
    <n v="99000"/>
    <x v="36"/>
    <x v="10"/>
    <n v="99000"/>
  </r>
  <r>
    <d v="2022-08-01T00:00:00"/>
    <n v="2"/>
    <n v="6"/>
    <n v="60000"/>
    <x v="37"/>
    <x v="10"/>
    <n v="360000"/>
  </r>
  <r>
    <d v="2022-05-01T00:00:00"/>
    <n v="2"/>
    <n v="2"/>
    <n v="90000"/>
    <x v="38"/>
    <x v="10"/>
    <n v="180000"/>
  </r>
  <r>
    <d v="2022-01-01T00:00:00"/>
    <n v="2"/>
    <n v="35"/>
    <n v="35000"/>
    <x v="39"/>
    <x v="10"/>
    <n v="1225000"/>
  </r>
  <r>
    <d v="2022-02-01T00:00:00"/>
    <n v="2"/>
    <n v="40"/>
    <n v="35000"/>
    <x v="39"/>
    <x v="10"/>
    <n v="1400000"/>
  </r>
  <r>
    <d v="2022-03-01T00:00:00"/>
    <n v="2"/>
    <n v="30"/>
    <n v="35000"/>
    <x v="39"/>
    <x v="10"/>
    <n v="1050000"/>
  </r>
  <r>
    <d v="2022-04-01T00:00:00"/>
    <n v="2"/>
    <n v="45"/>
    <n v="30000"/>
    <x v="39"/>
    <x v="10"/>
    <n v="1350000"/>
  </r>
  <r>
    <d v="2022-05-01T00:00:00"/>
    <n v="2"/>
    <n v="45"/>
    <n v="29000"/>
    <x v="39"/>
    <x v="10"/>
    <n v="1305000"/>
  </r>
  <r>
    <d v="2022-06-01T00:00:00"/>
    <n v="2"/>
    <n v="35"/>
    <n v="30000"/>
    <x v="39"/>
    <x v="10"/>
    <n v="1050000"/>
  </r>
  <r>
    <d v="2022-07-01T00:00:00"/>
    <n v="2"/>
    <n v="35"/>
    <n v="35000"/>
    <x v="39"/>
    <x v="10"/>
    <n v="1225000"/>
  </r>
  <r>
    <d v="2022-08-01T00:00:00"/>
    <n v="2"/>
    <n v="20"/>
    <n v="38000"/>
    <x v="39"/>
    <x v="10"/>
    <n v="760000"/>
  </r>
  <r>
    <d v="2022-09-01T00:00:00"/>
    <n v="2"/>
    <n v="21"/>
    <n v="45000"/>
    <x v="39"/>
    <x v="10"/>
    <n v="945000"/>
  </r>
  <r>
    <d v="2022-10-01T00:00:00"/>
    <n v="2"/>
    <n v="17"/>
    <n v="54000"/>
    <x v="39"/>
    <x v="10"/>
    <n v="918000"/>
  </r>
  <r>
    <d v="2022-11-01T00:00:00"/>
    <n v="2"/>
    <n v="26"/>
    <n v="58000"/>
    <x v="39"/>
    <x v="10"/>
    <n v="1508000"/>
  </r>
  <r>
    <d v="2022-12-01T00:00:00"/>
    <n v="2"/>
    <n v="24"/>
    <n v="68000"/>
    <x v="39"/>
    <x v="10"/>
    <n v="163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numFmtId="14" showAll="0"/>
    <pivotField showAll="0"/>
    <pivotField dataField="1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endas" fld="2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F419-A401-44D1-A913-1442F352888A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s">
  <location ref="J3:L15" firstHeaderRow="0" firstDataRow="1" firstDataCol="1"/>
  <pivotFields count="7">
    <pivotField numFmtId="14" showAll="0"/>
    <pivotField showAll="0"/>
    <pivotField dataField="1" showAll="0"/>
    <pivotField numFmtId="44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 por modelo" fld="6" baseField="0" baseItem="0"/>
    <dataField name="Soma de ven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5C864-3BD3-4CE6-B4B1-1DB2445C31C1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44" firstHeaderRow="1" firstDataRow="1" firstDataCol="1"/>
  <pivotFields count="7">
    <pivotField numFmtId="14" showAll="0"/>
    <pivotField showAll="0"/>
    <pivotField showAll="0"/>
    <pivotField numFmtId="44" showAll="0"/>
    <pivotField axis="axisRow" showAll="0">
      <items count="41">
        <item x="18"/>
        <item x="19"/>
        <item x="20"/>
        <item x="21"/>
        <item x="1"/>
        <item x="27"/>
        <item x="22"/>
        <item x="10"/>
        <item x="23"/>
        <item x="31"/>
        <item x="2"/>
        <item x="24"/>
        <item x="13"/>
        <item x="6"/>
        <item x="7"/>
        <item x="28"/>
        <item x="33"/>
        <item x="8"/>
        <item x="9"/>
        <item x="34"/>
        <item x="35"/>
        <item x="14"/>
        <item x="15"/>
        <item x="17"/>
        <item x="3"/>
        <item x="0"/>
        <item x="16"/>
        <item x="4"/>
        <item x="11"/>
        <item x="36"/>
        <item x="12"/>
        <item x="25"/>
        <item x="26"/>
        <item x="37"/>
        <item x="38"/>
        <item x="5"/>
        <item x="39"/>
        <item x="29"/>
        <item x="30"/>
        <item x="32"/>
        <item t="default"/>
      </items>
    </pivotField>
    <pivotField showAll="0"/>
    <pivotField dataField="1"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oma de Receita por model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2E0E0-A5CE-4534-9413-D8B8FEAB3093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O44" firstHeaderRow="1" firstDataRow="1" firstDataCol="1"/>
  <pivotFields count="7">
    <pivotField numFmtId="14" showAll="0"/>
    <pivotField showAll="0"/>
    <pivotField dataField="1" showAll="0"/>
    <pivotField numFmtId="44" showAll="0"/>
    <pivotField axis="axisRow" showAll="0">
      <items count="41">
        <item x="18"/>
        <item x="19"/>
        <item x="20"/>
        <item x="21"/>
        <item x="1"/>
        <item x="27"/>
        <item x="22"/>
        <item x="10"/>
        <item x="23"/>
        <item x="31"/>
        <item x="2"/>
        <item x="24"/>
        <item x="13"/>
        <item x="6"/>
        <item x="7"/>
        <item x="28"/>
        <item x="33"/>
        <item x="8"/>
        <item x="9"/>
        <item x="34"/>
        <item x="35"/>
        <item x="14"/>
        <item x="15"/>
        <item x="17"/>
        <item x="3"/>
        <item x="0"/>
        <item x="16"/>
        <item x="4"/>
        <item x="11"/>
        <item x="36"/>
        <item x="12"/>
        <item x="25"/>
        <item x="26"/>
        <item x="37"/>
        <item x="38"/>
        <item x="5"/>
        <item x="39"/>
        <item x="29"/>
        <item x="30"/>
        <item x="32"/>
        <item t="default"/>
      </items>
    </pivotField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oma de ven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15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vendas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F133" totalsRowShown="0">
  <autoFilter ref="A1:F133" xr:uid="{00000000-0009-0000-0100-000002000000}"/>
  <tableColumns count="6">
    <tableColumn id="1" xr3:uid="{00000000-0010-0000-0000-000001000000}" name="data" dataDxfId="10"/>
    <tableColumn id="2" xr3:uid="{00000000-0010-0000-0000-000002000000}" name="id_marca"/>
    <tableColumn id="3" xr3:uid="{00000000-0010-0000-0000-000003000000}" name="vendas"/>
    <tableColumn id="4" xr3:uid="{00000000-0010-0000-0000-000004000000}" name="valor_do_veiculo"/>
    <tableColumn id="5" xr3:uid="{00000000-0010-0000-0000-000005000000}" name="nome"/>
    <tableColumn id="6" xr3:uid="{00000000-0010-0000-0000-000006000000}" name="mar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G133" totalsRowShown="0">
  <autoFilter ref="A1:G133" xr:uid="{00000000-0009-0000-0100-000001000000}"/>
  <sortState xmlns:xlrd2="http://schemas.microsoft.com/office/spreadsheetml/2017/richdata2" ref="A2:F133">
    <sortCondition ref="F1:F133"/>
  </sortState>
  <tableColumns count="7">
    <tableColumn id="1" xr3:uid="{00000000-0010-0000-0100-000001000000}" name="data" dataDxfId="9"/>
    <tableColumn id="2" xr3:uid="{00000000-0010-0000-0100-000002000000}" name="id_marca"/>
    <tableColumn id="3" xr3:uid="{00000000-0010-0000-0100-000003000000}" name="vendas"/>
    <tableColumn id="4" xr3:uid="{00000000-0010-0000-0100-000004000000}" name="valor_do_veiculo" dataDxfId="8"/>
    <tableColumn id="5" xr3:uid="{00000000-0010-0000-0100-000005000000}" name="veiculos" dataDxfId="7"/>
    <tableColumn id="6" xr3:uid="{00000000-0010-0000-0100-000006000000}" name="marca" dataDxfId="6"/>
    <tableColumn id="7" xr3:uid="{4A0885DA-DACB-4C5D-8AFC-C03A9F964CAF}" name="Receita por modelo" dataDxfId="5">
      <calculatedColumnFormula>PRODUCT(Tabela1[[#This Row],[vendas]],Tabela1[[#This Row],[valor_do_veiculo]])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BF6726-6570-455A-85A5-4FFC4F2185EC}" name="Tabela5" displayName="Tabela5" ref="I1:J13" totalsRowShown="0">
  <autoFilter ref="I1:J13" xr:uid="{20BF6726-6570-455A-85A5-4FFC4F2185EC}"/>
  <tableColumns count="2">
    <tableColumn id="1" xr3:uid="{61342395-16E2-4F2A-B61C-4E3B233E7DC4}" name="Marcas"/>
    <tableColumn id="2" xr3:uid="{CFADD54B-1361-447D-A974-105065E237CC}" name="Soma de vendas" dataDxfId="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537361-9FBC-482C-888D-559E7D0D8D50}" name="Tabela8" displayName="Tabela8" ref="N1:O13" totalsRowShown="0">
  <autoFilter ref="N1:O13" xr:uid="{63537361-9FBC-482C-888D-559E7D0D8D50}"/>
  <tableColumns count="2">
    <tableColumn id="1" xr3:uid="{01AF48B2-AE7B-4874-9A3B-363E3798B451}" name="Marcas"/>
    <tableColumn id="2" xr3:uid="{4A7F0A7D-1AD1-4E6E-9CB4-6D9E178AEA46}" name="Média de venda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21BF5A-4F32-422A-A0DF-FBDECEB36F8E}" name="Tabela15" displayName="Tabela15" ref="I17:J58" totalsRowShown="0">
  <autoFilter ref="I17:J58" xr:uid="{0021BF5A-4F32-422A-A0DF-FBDECEB36F8E}"/>
  <tableColumns count="2">
    <tableColumn id="1" xr3:uid="{C138C0FB-9182-460D-AEA8-6DD00F2D9429}" name="Veiculos"/>
    <tableColumn id="2" xr3:uid="{FA9A6A5A-D2FF-4D96-ADF2-B5BDC525804F}" name="Soma de Receita por modelo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A40926-C5E7-4429-B7CB-6DCE6C83D07F}" name="Tabela16" displayName="Tabela16" ref="N17:Q29" totalsRowShown="0">
  <autoFilter ref="N17:Q29" xr:uid="{09A40926-C5E7-4429-B7CB-6DCE6C83D07F}"/>
  <tableColumns count="4">
    <tableColumn id="1" xr3:uid="{BF3F0E52-1217-436F-8402-72F2933DFAD7}" name="Marcas"/>
    <tableColumn id="2" xr3:uid="{29FA9F56-FC8E-48EC-AD49-5CCDA3321F1B}" name="Soma de Receita por modelo" dataDxfId="2"/>
    <tableColumn id="3" xr3:uid="{B7D70811-F7DB-4206-A573-697E99D5667D}" name="Soma de vendas" dataDxfId="1"/>
    <tableColumn id="4" xr3:uid="{0DDAA843-B77B-4D4F-87B6-42F40ECA121B}" name="Soma de Receita por modelo/Soma Vendas" dataDxfId="0">
      <calculatedColumnFormula>Tabela16[[#This Row],[Soma de Receita por modelo]]/Tabela16[[#This Row],[Soma de vendas]]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E19A96-D91B-47BC-BD5C-565D3A4194D8}" name="Tabela6" displayName="Tabela6" ref="I63:L73" totalsRowShown="0">
  <autoFilter ref="I63:L73" xr:uid="{E5E19A96-D91B-47BC-BD5C-565D3A4194D8}"/>
  <tableColumns count="4">
    <tableColumn id="1" xr3:uid="{8C4F23EB-FE6B-4501-BC1A-49B1C9DDB767}" name="Coluna1"/>
    <tableColumn id="2" xr3:uid="{B59F8D18-0602-4C85-9479-4566CE68A065}" name="Coluna2">
      <calculatedColumnFormula>LARGE(Tabela1[vendas],I64)</calculatedColumnFormula>
    </tableColumn>
    <tableColumn id="3" xr3:uid="{1410EF66-FF0E-43D8-BF36-23B34B3D3CC5}" name="Coluna3">
      <calculatedColumnFormula>VLOOKUP(J64,Tabela1[[#All],[vendas]:[veiculos]],3,0)</calculatedColumnFormula>
    </tableColumn>
    <tableColumn id="4" xr3:uid="{C3A3458F-2ABC-4B42-8A89-1D20B6F0EB5B}" name="Coluna4">
      <calculatedColumnFormula>VLOOKUP(J64,Tabela1[[#All],[vendas]:[veiculos]],2,0)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9F8D9B-A130-46AC-8388-67271D5C38DF}" name="Tabela14" displayName="Tabela14" ref="K32:M43" totalsRowShown="0">
  <autoFilter ref="K32:M43" xr:uid="{409F8D9B-A130-46AC-8388-67271D5C38DF}"/>
  <tableColumns count="3">
    <tableColumn id="1" xr3:uid="{F96464E0-72B9-4EE2-B6F2-6E410AA41F8A}" name="veiculos"/>
    <tableColumn id="2" xr3:uid="{04E83026-FB47-43C8-81D4-F1EA960A6C53}" name="Soma de vendas"/>
    <tableColumn id="3" xr3:uid="{382A42FA-9FB7-490F-BA1F-F7E69EC7C717}" name="Receita por Marc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opLeftCell="A2" workbookViewId="0">
      <selection activeCell="A2" sqref="A2:F133"/>
    </sheetView>
  </sheetViews>
  <sheetFormatPr defaultRowHeight="14.5" x14ac:dyDescent="0.35"/>
  <cols>
    <col min="1" max="1" width="10.453125" bestFit="1" customWidth="1"/>
    <col min="2" max="2" width="10.54296875" customWidth="1"/>
    <col min="4" max="4" width="17" customWidth="1"/>
    <col min="6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44562</v>
      </c>
      <c r="B2">
        <v>9</v>
      </c>
      <c r="C2">
        <v>2</v>
      </c>
      <c r="D2">
        <v>45200</v>
      </c>
      <c r="E2" t="s">
        <v>6</v>
      </c>
      <c r="F2" t="s">
        <v>7</v>
      </c>
    </row>
    <row r="3" spans="1:6" x14ac:dyDescent="0.35">
      <c r="A3" s="1">
        <v>44621</v>
      </c>
      <c r="B3">
        <v>9</v>
      </c>
      <c r="C3">
        <v>3</v>
      </c>
      <c r="D3">
        <v>45000</v>
      </c>
      <c r="E3" t="s">
        <v>6</v>
      </c>
      <c r="F3" t="s">
        <v>7</v>
      </c>
    </row>
    <row r="4" spans="1:6" x14ac:dyDescent="0.35">
      <c r="A4" s="1">
        <v>44682</v>
      </c>
      <c r="B4">
        <v>9</v>
      </c>
      <c r="C4">
        <v>3</v>
      </c>
      <c r="D4">
        <v>40000</v>
      </c>
      <c r="E4" t="s">
        <v>6</v>
      </c>
      <c r="F4" t="s">
        <v>7</v>
      </c>
    </row>
    <row r="5" spans="1:6" x14ac:dyDescent="0.35">
      <c r="A5" s="1">
        <v>44713</v>
      </c>
      <c r="B5">
        <v>9</v>
      </c>
      <c r="C5">
        <v>8</v>
      </c>
      <c r="D5">
        <v>42000</v>
      </c>
      <c r="E5" t="s">
        <v>6</v>
      </c>
      <c r="F5" t="s">
        <v>7</v>
      </c>
    </row>
    <row r="6" spans="1:6" x14ac:dyDescent="0.35">
      <c r="A6" s="1">
        <v>44743</v>
      </c>
      <c r="B6">
        <v>9</v>
      </c>
      <c r="C6">
        <v>3</v>
      </c>
      <c r="D6">
        <v>55000</v>
      </c>
      <c r="E6" t="s">
        <v>6</v>
      </c>
      <c r="F6" t="s">
        <v>7</v>
      </c>
    </row>
    <row r="7" spans="1:6" x14ac:dyDescent="0.35">
      <c r="A7" s="1">
        <v>44774</v>
      </c>
      <c r="B7">
        <v>9</v>
      </c>
      <c r="C7">
        <v>4</v>
      </c>
      <c r="D7">
        <v>45000</v>
      </c>
      <c r="E7" t="s">
        <v>6</v>
      </c>
      <c r="F7" t="s">
        <v>7</v>
      </c>
    </row>
    <row r="8" spans="1:6" x14ac:dyDescent="0.35">
      <c r="A8" s="1">
        <v>44805</v>
      </c>
      <c r="B8">
        <v>9</v>
      </c>
      <c r="C8">
        <v>4</v>
      </c>
      <c r="D8">
        <v>38000</v>
      </c>
      <c r="E8" t="s">
        <v>6</v>
      </c>
      <c r="F8" t="s">
        <v>7</v>
      </c>
    </row>
    <row r="9" spans="1:6" x14ac:dyDescent="0.35">
      <c r="A9" s="1">
        <v>44835</v>
      </c>
      <c r="B9">
        <v>9</v>
      </c>
      <c r="C9">
        <v>1</v>
      </c>
      <c r="D9">
        <v>40000</v>
      </c>
      <c r="E9" t="s">
        <v>6</v>
      </c>
      <c r="F9" t="s">
        <v>7</v>
      </c>
    </row>
    <row r="10" spans="1:6" x14ac:dyDescent="0.35">
      <c r="A10" s="1">
        <v>44866</v>
      </c>
      <c r="B10">
        <v>9</v>
      </c>
      <c r="C10">
        <v>5</v>
      </c>
      <c r="D10">
        <v>40000</v>
      </c>
      <c r="E10" t="s">
        <v>6</v>
      </c>
      <c r="F10" t="s">
        <v>7</v>
      </c>
    </row>
    <row r="11" spans="1:6" x14ac:dyDescent="0.35">
      <c r="A11" s="1">
        <v>44562</v>
      </c>
      <c r="B11">
        <v>1</v>
      </c>
      <c r="C11">
        <v>2</v>
      </c>
      <c r="D11">
        <v>49000</v>
      </c>
      <c r="E11" t="s">
        <v>12</v>
      </c>
      <c r="F11" t="s">
        <v>8</v>
      </c>
    </row>
    <row r="12" spans="1:6" x14ac:dyDescent="0.35">
      <c r="A12" s="1">
        <v>44682</v>
      </c>
      <c r="B12">
        <v>1</v>
      </c>
      <c r="C12">
        <v>2</v>
      </c>
      <c r="D12">
        <v>28000</v>
      </c>
      <c r="E12" t="s">
        <v>12</v>
      </c>
      <c r="F12" t="s">
        <v>8</v>
      </c>
    </row>
    <row r="13" spans="1:6" x14ac:dyDescent="0.35">
      <c r="A13" s="1">
        <v>44713</v>
      </c>
      <c r="B13">
        <v>1</v>
      </c>
      <c r="C13">
        <v>4</v>
      </c>
      <c r="D13">
        <v>80000</v>
      </c>
      <c r="E13" t="s">
        <v>14</v>
      </c>
      <c r="F13" t="s">
        <v>8</v>
      </c>
    </row>
    <row r="14" spans="1:6" x14ac:dyDescent="0.35">
      <c r="A14" s="1">
        <v>44562</v>
      </c>
      <c r="B14">
        <v>1</v>
      </c>
      <c r="C14">
        <v>40</v>
      </c>
      <c r="D14">
        <v>29000</v>
      </c>
      <c r="E14" t="s">
        <v>16</v>
      </c>
      <c r="F14" t="s">
        <v>8</v>
      </c>
    </row>
    <row r="15" spans="1:6" x14ac:dyDescent="0.35">
      <c r="A15" s="1">
        <v>44593</v>
      </c>
      <c r="B15">
        <v>1</v>
      </c>
      <c r="C15">
        <v>52</v>
      </c>
      <c r="D15">
        <v>29000</v>
      </c>
      <c r="E15" t="s">
        <v>16</v>
      </c>
      <c r="F15" t="s">
        <v>8</v>
      </c>
    </row>
    <row r="16" spans="1:6" x14ac:dyDescent="0.35">
      <c r="A16" s="1">
        <v>44621</v>
      </c>
      <c r="B16">
        <v>1</v>
      </c>
      <c r="C16">
        <v>30</v>
      </c>
      <c r="D16">
        <v>30000</v>
      </c>
      <c r="E16" t="s">
        <v>16</v>
      </c>
      <c r="F16" t="s">
        <v>8</v>
      </c>
    </row>
    <row r="17" spans="1:6" x14ac:dyDescent="0.35">
      <c r="A17" s="1">
        <v>44652</v>
      </c>
      <c r="B17">
        <v>1</v>
      </c>
      <c r="C17">
        <v>40</v>
      </c>
      <c r="D17">
        <v>28000</v>
      </c>
      <c r="E17" t="s">
        <v>16</v>
      </c>
      <c r="F17" t="s">
        <v>8</v>
      </c>
    </row>
    <row r="18" spans="1:6" x14ac:dyDescent="0.35">
      <c r="A18" s="1">
        <v>44682</v>
      </c>
      <c r="B18">
        <v>1</v>
      </c>
      <c r="C18">
        <v>50</v>
      </c>
      <c r="D18">
        <v>25000</v>
      </c>
      <c r="E18" t="s">
        <v>16</v>
      </c>
      <c r="F18" t="s">
        <v>8</v>
      </c>
    </row>
    <row r="19" spans="1:6" x14ac:dyDescent="0.35">
      <c r="A19" s="1">
        <v>44713</v>
      </c>
      <c r="B19">
        <v>1</v>
      </c>
      <c r="C19">
        <v>45</v>
      </c>
      <c r="D19">
        <v>26000</v>
      </c>
      <c r="E19" t="s">
        <v>16</v>
      </c>
      <c r="F19" t="s">
        <v>8</v>
      </c>
    </row>
    <row r="20" spans="1:6" x14ac:dyDescent="0.35">
      <c r="A20" s="1">
        <v>44743</v>
      </c>
      <c r="B20">
        <v>1</v>
      </c>
      <c r="C20">
        <v>40</v>
      </c>
      <c r="D20">
        <v>32000</v>
      </c>
      <c r="E20" t="s">
        <v>16</v>
      </c>
      <c r="F20" t="s">
        <v>8</v>
      </c>
    </row>
    <row r="21" spans="1:6" x14ac:dyDescent="0.35">
      <c r="A21" s="1">
        <v>44774</v>
      </c>
      <c r="B21">
        <v>1</v>
      </c>
      <c r="C21">
        <v>25</v>
      </c>
      <c r="D21">
        <v>35000</v>
      </c>
      <c r="E21" t="s">
        <v>16</v>
      </c>
      <c r="F21" t="s">
        <v>8</v>
      </c>
    </row>
    <row r="22" spans="1:6" x14ac:dyDescent="0.35">
      <c r="A22" s="1">
        <v>44805</v>
      </c>
      <c r="B22">
        <v>1</v>
      </c>
      <c r="C22">
        <v>20</v>
      </c>
      <c r="D22">
        <v>34000</v>
      </c>
      <c r="E22" t="s">
        <v>16</v>
      </c>
      <c r="F22" t="s">
        <v>8</v>
      </c>
    </row>
    <row r="23" spans="1:6" x14ac:dyDescent="0.35">
      <c r="A23" s="1">
        <v>44835</v>
      </c>
      <c r="B23">
        <v>1</v>
      </c>
      <c r="C23">
        <v>15</v>
      </c>
      <c r="D23">
        <v>60000</v>
      </c>
      <c r="E23" t="s">
        <v>16</v>
      </c>
      <c r="F23" t="s">
        <v>8</v>
      </c>
    </row>
    <row r="24" spans="1:6" x14ac:dyDescent="0.35">
      <c r="A24" s="1">
        <v>44866</v>
      </c>
      <c r="B24">
        <v>1</v>
      </c>
      <c r="C24">
        <v>25</v>
      </c>
      <c r="D24">
        <v>64000</v>
      </c>
      <c r="E24" t="s">
        <v>16</v>
      </c>
      <c r="F24" t="s">
        <v>8</v>
      </c>
    </row>
    <row r="25" spans="1:6" x14ac:dyDescent="0.35">
      <c r="A25" s="1">
        <v>44896</v>
      </c>
      <c r="B25">
        <v>1</v>
      </c>
      <c r="C25">
        <v>32</v>
      </c>
      <c r="D25">
        <v>72000</v>
      </c>
      <c r="E25" t="s">
        <v>16</v>
      </c>
      <c r="F25" t="s">
        <v>8</v>
      </c>
    </row>
    <row r="26" spans="1:6" x14ac:dyDescent="0.35">
      <c r="A26" s="1">
        <v>44593</v>
      </c>
      <c r="B26">
        <v>1</v>
      </c>
      <c r="C26">
        <v>1</v>
      </c>
      <c r="D26">
        <v>8000</v>
      </c>
      <c r="E26" t="s">
        <v>20</v>
      </c>
      <c r="F26" t="s">
        <v>8</v>
      </c>
    </row>
    <row r="27" spans="1:6" x14ac:dyDescent="0.35">
      <c r="A27" s="1">
        <v>44652</v>
      </c>
      <c r="B27">
        <v>1</v>
      </c>
      <c r="C27">
        <v>1</v>
      </c>
      <c r="D27">
        <v>12000</v>
      </c>
      <c r="E27" t="s">
        <v>20</v>
      </c>
      <c r="F27" t="s">
        <v>8</v>
      </c>
    </row>
    <row r="28" spans="1:6" x14ac:dyDescent="0.35">
      <c r="A28" s="1">
        <v>44896</v>
      </c>
      <c r="B28">
        <v>1</v>
      </c>
      <c r="C28">
        <v>1</v>
      </c>
      <c r="D28">
        <v>15000</v>
      </c>
      <c r="E28" t="s">
        <v>20</v>
      </c>
      <c r="F28" t="s">
        <v>8</v>
      </c>
    </row>
    <row r="29" spans="1:6" x14ac:dyDescent="0.35">
      <c r="A29" s="1">
        <v>44562</v>
      </c>
      <c r="B29">
        <v>1</v>
      </c>
      <c r="C29">
        <v>3</v>
      </c>
      <c r="D29">
        <v>19000</v>
      </c>
      <c r="E29" t="s">
        <v>21</v>
      </c>
      <c r="F29" t="s">
        <v>8</v>
      </c>
    </row>
    <row r="30" spans="1:6" x14ac:dyDescent="0.35">
      <c r="A30" s="1">
        <v>44621</v>
      </c>
      <c r="B30">
        <v>1</v>
      </c>
      <c r="C30">
        <v>1</v>
      </c>
      <c r="D30">
        <v>10000</v>
      </c>
      <c r="E30" t="s">
        <v>21</v>
      </c>
      <c r="F30" t="s">
        <v>8</v>
      </c>
    </row>
    <row r="31" spans="1:6" x14ac:dyDescent="0.35">
      <c r="A31" s="1">
        <v>44713</v>
      </c>
      <c r="B31">
        <v>1</v>
      </c>
      <c r="C31">
        <v>2</v>
      </c>
      <c r="D31">
        <v>20000</v>
      </c>
      <c r="E31" t="s">
        <v>21</v>
      </c>
      <c r="F31" t="s">
        <v>8</v>
      </c>
    </row>
    <row r="32" spans="1:6" x14ac:dyDescent="0.35">
      <c r="A32" s="1">
        <v>44866</v>
      </c>
      <c r="B32">
        <v>1</v>
      </c>
      <c r="C32">
        <v>2</v>
      </c>
      <c r="D32">
        <v>42000</v>
      </c>
      <c r="E32" t="s">
        <v>21</v>
      </c>
      <c r="F32" t="s">
        <v>8</v>
      </c>
    </row>
    <row r="33" spans="1:6" x14ac:dyDescent="0.35">
      <c r="A33" s="1">
        <v>44562</v>
      </c>
      <c r="B33">
        <v>10</v>
      </c>
      <c r="C33">
        <v>1</v>
      </c>
      <c r="D33">
        <v>270000</v>
      </c>
      <c r="E33" t="s">
        <v>22</v>
      </c>
      <c r="F33" t="s">
        <v>9</v>
      </c>
    </row>
    <row r="34" spans="1:6" x14ac:dyDescent="0.35">
      <c r="A34" s="1">
        <v>44593</v>
      </c>
      <c r="B34">
        <v>10</v>
      </c>
      <c r="C34">
        <v>6</v>
      </c>
      <c r="D34">
        <v>145000</v>
      </c>
      <c r="E34" t="s">
        <v>23</v>
      </c>
      <c r="F34" t="s">
        <v>9</v>
      </c>
    </row>
    <row r="35" spans="1:6" x14ac:dyDescent="0.35">
      <c r="A35" s="1">
        <v>44652</v>
      </c>
      <c r="B35">
        <v>10</v>
      </c>
      <c r="C35">
        <v>1</v>
      </c>
      <c r="D35">
        <v>14000</v>
      </c>
      <c r="E35" t="s">
        <v>24</v>
      </c>
      <c r="F35" t="s">
        <v>9</v>
      </c>
    </row>
    <row r="36" spans="1:6" x14ac:dyDescent="0.35">
      <c r="A36" s="1">
        <v>44682</v>
      </c>
      <c r="B36">
        <v>10</v>
      </c>
      <c r="C36">
        <v>2</v>
      </c>
      <c r="D36">
        <v>12000</v>
      </c>
      <c r="E36" t="s">
        <v>24</v>
      </c>
      <c r="F36" t="s">
        <v>9</v>
      </c>
    </row>
    <row r="37" spans="1:6" x14ac:dyDescent="0.35">
      <c r="A37" s="1">
        <v>44713</v>
      </c>
      <c r="B37">
        <v>10</v>
      </c>
      <c r="C37">
        <v>1</v>
      </c>
      <c r="D37">
        <v>13000</v>
      </c>
      <c r="E37" t="s">
        <v>24</v>
      </c>
      <c r="F37" t="s">
        <v>9</v>
      </c>
    </row>
    <row r="38" spans="1:6" x14ac:dyDescent="0.35">
      <c r="A38" s="1">
        <v>44743</v>
      </c>
      <c r="B38">
        <v>10</v>
      </c>
      <c r="C38">
        <v>4</v>
      </c>
      <c r="D38">
        <v>10000</v>
      </c>
      <c r="E38" t="s">
        <v>24</v>
      </c>
      <c r="F38" t="s">
        <v>9</v>
      </c>
    </row>
    <row r="39" spans="1:6" x14ac:dyDescent="0.35">
      <c r="A39" s="1">
        <v>44774</v>
      </c>
      <c r="B39">
        <v>10</v>
      </c>
      <c r="C39">
        <v>1</v>
      </c>
      <c r="D39">
        <v>12000</v>
      </c>
      <c r="E39" t="s">
        <v>24</v>
      </c>
      <c r="F39" t="s">
        <v>9</v>
      </c>
    </row>
    <row r="40" spans="1:6" x14ac:dyDescent="0.35">
      <c r="A40" s="1">
        <v>44805</v>
      </c>
      <c r="B40">
        <v>10</v>
      </c>
      <c r="C40">
        <v>1</v>
      </c>
      <c r="D40">
        <v>10000</v>
      </c>
      <c r="E40" t="s">
        <v>24</v>
      </c>
      <c r="F40" t="s">
        <v>9</v>
      </c>
    </row>
    <row r="41" spans="1:6" x14ac:dyDescent="0.35">
      <c r="A41" s="1">
        <v>44835</v>
      </c>
      <c r="B41">
        <v>10</v>
      </c>
      <c r="C41">
        <v>2</v>
      </c>
      <c r="D41">
        <v>14000</v>
      </c>
      <c r="E41" t="s">
        <v>24</v>
      </c>
      <c r="F41" t="s">
        <v>9</v>
      </c>
    </row>
    <row r="42" spans="1:6" x14ac:dyDescent="0.35">
      <c r="A42" s="1">
        <v>44866</v>
      </c>
      <c r="B42">
        <v>10</v>
      </c>
      <c r="C42">
        <v>1</v>
      </c>
      <c r="D42">
        <v>12000</v>
      </c>
      <c r="E42" t="s">
        <v>24</v>
      </c>
      <c r="F42" t="s">
        <v>9</v>
      </c>
    </row>
    <row r="43" spans="1:6" x14ac:dyDescent="0.35">
      <c r="A43" s="1">
        <v>44896</v>
      </c>
      <c r="B43">
        <v>10</v>
      </c>
      <c r="C43">
        <v>1</v>
      </c>
      <c r="D43">
        <v>12000</v>
      </c>
      <c r="E43" t="s">
        <v>24</v>
      </c>
      <c r="F43" t="s">
        <v>9</v>
      </c>
    </row>
    <row r="44" spans="1:6" x14ac:dyDescent="0.35">
      <c r="A44" s="1">
        <v>44621</v>
      </c>
      <c r="B44">
        <v>10</v>
      </c>
      <c r="C44">
        <v>5</v>
      </c>
      <c r="D44">
        <v>25000</v>
      </c>
      <c r="E44" t="s">
        <v>25</v>
      </c>
      <c r="F44" t="s">
        <v>9</v>
      </c>
    </row>
    <row r="45" spans="1:6" x14ac:dyDescent="0.35">
      <c r="A45" s="1">
        <v>44593</v>
      </c>
      <c r="B45">
        <v>3</v>
      </c>
      <c r="C45">
        <v>4</v>
      </c>
      <c r="D45">
        <v>41000</v>
      </c>
      <c r="E45" t="s">
        <v>26</v>
      </c>
      <c r="F45" t="s">
        <v>10</v>
      </c>
    </row>
    <row r="46" spans="1:6" x14ac:dyDescent="0.35">
      <c r="A46" s="1">
        <v>44896</v>
      </c>
      <c r="B46">
        <v>3</v>
      </c>
      <c r="C46">
        <v>2</v>
      </c>
      <c r="D46">
        <v>45000</v>
      </c>
      <c r="E46" t="s">
        <v>26</v>
      </c>
      <c r="F46" t="s">
        <v>10</v>
      </c>
    </row>
    <row r="47" spans="1:6" x14ac:dyDescent="0.35">
      <c r="A47" s="1">
        <v>44562</v>
      </c>
      <c r="B47">
        <v>3</v>
      </c>
      <c r="C47">
        <v>42</v>
      </c>
      <c r="D47">
        <v>32000</v>
      </c>
      <c r="E47" t="s">
        <v>27</v>
      </c>
      <c r="F47" t="s">
        <v>10</v>
      </c>
    </row>
    <row r="48" spans="1:6" x14ac:dyDescent="0.35">
      <c r="A48" s="1">
        <v>44593</v>
      </c>
      <c r="B48">
        <v>3</v>
      </c>
      <c r="C48">
        <v>30</v>
      </c>
      <c r="D48">
        <v>36000</v>
      </c>
      <c r="E48" t="s">
        <v>27</v>
      </c>
      <c r="F48" t="s">
        <v>10</v>
      </c>
    </row>
    <row r="49" spans="1:6" x14ac:dyDescent="0.35">
      <c r="A49" s="1">
        <v>44621</v>
      </c>
      <c r="B49">
        <v>3</v>
      </c>
      <c r="C49">
        <v>25</v>
      </c>
      <c r="D49">
        <v>145000</v>
      </c>
      <c r="E49" t="s">
        <v>27</v>
      </c>
      <c r="F49" t="s">
        <v>10</v>
      </c>
    </row>
    <row r="50" spans="1:6" x14ac:dyDescent="0.35">
      <c r="A50" s="1">
        <v>44652</v>
      </c>
      <c r="B50">
        <v>3</v>
      </c>
      <c r="C50">
        <v>30</v>
      </c>
      <c r="D50">
        <v>26000</v>
      </c>
      <c r="E50" t="s">
        <v>27</v>
      </c>
      <c r="F50" t="s">
        <v>10</v>
      </c>
    </row>
    <row r="51" spans="1:6" x14ac:dyDescent="0.35">
      <c r="A51" s="1">
        <v>44682</v>
      </c>
      <c r="B51">
        <v>3</v>
      </c>
      <c r="C51">
        <v>35</v>
      </c>
      <c r="D51">
        <v>19000</v>
      </c>
      <c r="E51" t="s">
        <v>27</v>
      </c>
      <c r="F51" t="s">
        <v>10</v>
      </c>
    </row>
    <row r="52" spans="1:6" x14ac:dyDescent="0.35">
      <c r="A52" s="1">
        <v>44713</v>
      </c>
      <c r="B52">
        <v>3</v>
      </c>
      <c r="C52">
        <v>30</v>
      </c>
      <c r="D52">
        <v>20000</v>
      </c>
      <c r="E52" t="s">
        <v>27</v>
      </c>
      <c r="F52" t="s">
        <v>10</v>
      </c>
    </row>
    <row r="53" spans="1:6" x14ac:dyDescent="0.35">
      <c r="A53" s="1">
        <v>44743</v>
      </c>
      <c r="B53">
        <v>3</v>
      </c>
      <c r="C53">
        <v>38</v>
      </c>
      <c r="D53">
        <v>18000</v>
      </c>
      <c r="E53" t="s">
        <v>27</v>
      </c>
      <c r="F53" t="s">
        <v>10</v>
      </c>
    </row>
    <row r="54" spans="1:6" x14ac:dyDescent="0.35">
      <c r="A54" s="1">
        <v>44774</v>
      </c>
      <c r="B54">
        <v>3</v>
      </c>
      <c r="C54">
        <v>22</v>
      </c>
      <c r="D54">
        <v>33000</v>
      </c>
      <c r="E54" t="s">
        <v>27</v>
      </c>
      <c r="F54" t="s">
        <v>10</v>
      </c>
    </row>
    <row r="55" spans="1:6" x14ac:dyDescent="0.35">
      <c r="A55" s="1">
        <v>44805</v>
      </c>
      <c r="B55">
        <v>3</v>
      </c>
      <c r="C55">
        <v>18</v>
      </c>
      <c r="D55">
        <v>35000</v>
      </c>
      <c r="E55" t="s">
        <v>27</v>
      </c>
      <c r="F55" t="s">
        <v>10</v>
      </c>
    </row>
    <row r="56" spans="1:6" x14ac:dyDescent="0.35">
      <c r="A56" s="1">
        <v>44835</v>
      </c>
      <c r="B56">
        <v>3</v>
      </c>
      <c r="C56">
        <v>19</v>
      </c>
      <c r="D56">
        <v>42000</v>
      </c>
      <c r="E56" t="s">
        <v>27</v>
      </c>
      <c r="F56" t="s">
        <v>10</v>
      </c>
    </row>
    <row r="57" spans="1:6" x14ac:dyDescent="0.35">
      <c r="A57" s="1">
        <v>44866</v>
      </c>
      <c r="B57">
        <v>3</v>
      </c>
      <c r="C57">
        <v>30</v>
      </c>
      <c r="D57">
        <v>46000</v>
      </c>
      <c r="E57" t="s">
        <v>27</v>
      </c>
      <c r="F57" t="s">
        <v>10</v>
      </c>
    </row>
    <row r="58" spans="1:6" x14ac:dyDescent="0.35">
      <c r="A58" s="1">
        <v>44896</v>
      </c>
      <c r="B58">
        <v>3</v>
      </c>
      <c r="C58">
        <v>19</v>
      </c>
      <c r="D58">
        <v>49000</v>
      </c>
      <c r="E58" t="s">
        <v>27</v>
      </c>
      <c r="F58" t="s">
        <v>10</v>
      </c>
    </row>
    <row r="59" spans="1:6" x14ac:dyDescent="0.35">
      <c r="A59" s="1">
        <v>44866</v>
      </c>
      <c r="B59">
        <v>3</v>
      </c>
      <c r="C59">
        <v>1</v>
      </c>
      <c r="D59">
        <v>89000</v>
      </c>
      <c r="E59" t="s">
        <v>28</v>
      </c>
      <c r="F59" t="s">
        <v>10</v>
      </c>
    </row>
    <row r="60" spans="1:6" x14ac:dyDescent="0.35">
      <c r="A60" s="1">
        <v>44652</v>
      </c>
      <c r="B60">
        <v>7</v>
      </c>
      <c r="C60">
        <v>1</v>
      </c>
      <c r="D60">
        <v>124000</v>
      </c>
      <c r="E60" t="s">
        <v>29</v>
      </c>
      <c r="F60" t="s">
        <v>11</v>
      </c>
    </row>
    <row r="61" spans="1:6" x14ac:dyDescent="0.35">
      <c r="A61" s="1">
        <v>44593</v>
      </c>
      <c r="B61">
        <v>7</v>
      </c>
      <c r="C61">
        <v>7</v>
      </c>
      <c r="D61">
        <v>240000</v>
      </c>
      <c r="E61" t="s">
        <v>30</v>
      </c>
      <c r="F61" t="s">
        <v>11</v>
      </c>
    </row>
    <row r="62" spans="1:6" x14ac:dyDescent="0.35">
      <c r="A62" s="1">
        <v>44774</v>
      </c>
      <c r="B62">
        <v>7</v>
      </c>
      <c r="C62">
        <v>3</v>
      </c>
      <c r="D62">
        <v>300000</v>
      </c>
      <c r="E62" t="s">
        <v>30</v>
      </c>
      <c r="F62" t="s">
        <v>11</v>
      </c>
    </row>
    <row r="63" spans="1:6" x14ac:dyDescent="0.35">
      <c r="A63" s="1">
        <v>44562</v>
      </c>
      <c r="B63">
        <v>7</v>
      </c>
      <c r="C63">
        <v>4</v>
      </c>
      <c r="D63">
        <v>60000</v>
      </c>
      <c r="E63" t="s">
        <v>31</v>
      </c>
      <c r="F63" t="s">
        <v>11</v>
      </c>
    </row>
    <row r="64" spans="1:6" x14ac:dyDescent="0.35">
      <c r="A64" s="1">
        <v>44621</v>
      </c>
      <c r="B64">
        <v>7</v>
      </c>
      <c r="C64">
        <v>1</v>
      </c>
      <c r="D64">
        <v>75000</v>
      </c>
      <c r="E64" t="s">
        <v>31</v>
      </c>
      <c r="F64" t="s">
        <v>11</v>
      </c>
    </row>
    <row r="65" spans="1:6" x14ac:dyDescent="0.35">
      <c r="A65" s="1">
        <v>44743</v>
      </c>
      <c r="B65">
        <v>7</v>
      </c>
      <c r="C65">
        <v>3</v>
      </c>
      <c r="D65">
        <v>75000</v>
      </c>
      <c r="E65" t="s">
        <v>31</v>
      </c>
      <c r="F65" t="s">
        <v>11</v>
      </c>
    </row>
    <row r="66" spans="1:6" x14ac:dyDescent="0.35">
      <c r="A66" s="1">
        <v>44805</v>
      </c>
      <c r="B66">
        <v>7</v>
      </c>
      <c r="C66">
        <v>3</v>
      </c>
      <c r="D66">
        <v>70000</v>
      </c>
      <c r="E66" t="s">
        <v>31</v>
      </c>
      <c r="F66" t="s">
        <v>11</v>
      </c>
    </row>
    <row r="67" spans="1:6" x14ac:dyDescent="0.35">
      <c r="A67" s="1">
        <v>44835</v>
      </c>
      <c r="B67">
        <v>7</v>
      </c>
      <c r="C67">
        <v>3</v>
      </c>
      <c r="D67">
        <v>80000</v>
      </c>
      <c r="E67" t="s">
        <v>31</v>
      </c>
      <c r="F67" t="s">
        <v>11</v>
      </c>
    </row>
    <row r="68" spans="1:6" x14ac:dyDescent="0.35">
      <c r="A68" s="1">
        <v>44713</v>
      </c>
      <c r="B68">
        <v>7</v>
      </c>
      <c r="C68">
        <v>8</v>
      </c>
      <c r="D68">
        <v>160000</v>
      </c>
      <c r="E68" t="s">
        <v>32</v>
      </c>
      <c r="F68" t="s">
        <v>11</v>
      </c>
    </row>
    <row r="69" spans="1:6" x14ac:dyDescent="0.35">
      <c r="A69" s="1">
        <v>44896</v>
      </c>
      <c r="B69">
        <v>7</v>
      </c>
      <c r="C69">
        <v>5</v>
      </c>
      <c r="D69">
        <v>280000</v>
      </c>
      <c r="E69" t="s">
        <v>32</v>
      </c>
      <c r="F69" t="s">
        <v>11</v>
      </c>
    </row>
    <row r="70" spans="1:6" x14ac:dyDescent="0.35">
      <c r="A70" s="1">
        <v>44593</v>
      </c>
      <c r="B70">
        <v>6</v>
      </c>
      <c r="C70">
        <v>2</v>
      </c>
      <c r="D70">
        <v>28000</v>
      </c>
      <c r="E70" t="s">
        <v>33</v>
      </c>
      <c r="F70" t="s">
        <v>13</v>
      </c>
    </row>
    <row r="71" spans="1:6" x14ac:dyDescent="0.35">
      <c r="A71" s="1">
        <v>44652</v>
      </c>
      <c r="B71">
        <v>6</v>
      </c>
      <c r="C71">
        <v>5</v>
      </c>
      <c r="D71">
        <v>30000</v>
      </c>
      <c r="E71" t="s">
        <v>33</v>
      </c>
      <c r="F71" t="s">
        <v>13</v>
      </c>
    </row>
    <row r="72" spans="1:6" x14ac:dyDescent="0.35">
      <c r="A72" s="1">
        <v>44682</v>
      </c>
      <c r="B72">
        <v>6</v>
      </c>
      <c r="C72">
        <v>7</v>
      </c>
      <c r="D72">
        <v>22000</v>
      </c>
      <c r="E72" t="s">
        <v>33</v>
      </c>
      <c r="F72" t="s">
        <v>13</v>
      </c>
    </row>
    <row r="73" spans="1:6" x14ac:dyDescent="0.35">
      <c r="A73" s="1">
        <v>44713</v>
      </c>
      <c r="B73">
        <v>6</v>
      </c>
      <c r="C73">
        <v>3</v>
      </c>
      <c r="D73">
        <v>23000</v>
      </c>
      <c r="E73" t="s">
        <v>33</v>
      </c>
      <c r="F73" t="s">
        <v>13</v>
      </c>
    </row>
    <row r="74" spans="1:6" x14ac:dyDescent="0.35">
      <c r="A74" s="1">
        <v>44774</v>
      </c>
      <c r="B74">
        <v>6</v>
      </c>
      <c r="C74">
        <v>1</v>
      </c>
      <c r="D74">
        <v>22000</v>
      </c>
      <c r="E74" t="s">
        <v>33</v>
      </c>
      <c r="F74" t="s">
        <v>13</v>
      </c>
    </row>
    <row r="75" spans="1:6" x14ac:dyDescent="0.35">
      <c r="A75" s="1">
        <v>44805</v>
      </c>
      <c r="B75">
        <v>6</v>
      </c>
      <c r="C75">
        <v>2</v>
      </c>
      <c r="D75">
        <v>30000</v>
      </c>
      <c r="E75" t="s">
        <v>33</v>
      </c>
      <c r="F75" t="s">
        <v>13</v>
      </c>
    </row>
    <row r="76" spans="1:6" x14ac:dyDescent="0.35">
      <c r="A76" s="1">
        <v>44866</v>
      </c>
      <c r="B76">
        <v>6</v>
      </c>
      <c r="C76">
        <v>3</v>
      </c>
      <c r="D76">
        <v>30000</v>
      </c>
      <c r="E76" t="s">
        <v>33</v>
      </c>
      <c r="F76" t="s">
        <v>13</v>
      </c>
    </row>
    <row r="77" spans="1:6" x14ac:dyDescent="0.35">
      <c r="A77" s="1">
        <v>44835</v>
      </c>
      <c r="B77">
        <v>4</v>
      </c>
      <c r="C77">
        <v>6</v>
      </c>
      <c r="D77">
        <v>12000</v>
      </c>
      <c r="E77">
        <v>206</v>
      </c>
      <c r="F77" t="s">
        <v>34</v>
      </c>
    </row>
    <row r="78" spans="1:6" x14ac:dyDescent="0.35">
      <c r="A78" s="1">
        <v>44621</v>
      </c>
      <c r="B78">
        <v>4</v>
      </c>
      <c r="C78">
        <v>20</v>
      </c>
      <c r="D78">
        <v>79000</v>
      </c>
      <c r="E78">
        <v>208</v>
      </c>
      <c r="F78" t="s">
        <v>34</v>
      </c>
    </row>
    <row r="79" spans="1:6" x14ac:dyDescent="0.35">
      <c r="A79" s="1">
        <v>44652</v>
      </c>
      <c r="B79">
        <v>4</v>
      </c>
      <c r="C79">
        <v>25</v>
      </c>
      <c r="D79">
        <v>85000</v>
      </c>
      <c r="E79">
        <v>208</v>
      </c>
      <c r="F79" t="s">
        <v>34</v>
      </c>
    </row>
    <row r="80" spans="1:6" x14ac:dyDescent="0.35">
      <c r="A80" s="1">
        <v>44713</v>
      </c>
      <c r="B80">
        <v>4</v>
      </c>
      <c r="C80">
        <v>20</v>
      </c>
      <c r="D80">
        <v>78000</v>
      </c>
      <c r="E80">
        <v>208</v>
      </c>
      <c r="F80" t="s">
        <v>34</v>
      </c>
    </row>
    <row r="81" spans="1:6" x14ac:dyDescent="0.35">
      <c r="A81" s="1">
        <v>44774</v>
      </c>
      <c r="B81">
        <v>4</v>
      </c>
      <c r="C81">
        <v>10</v>
      </c>
      <c r="D81">
        <v>78000</v>
      </c>
      <c r="E81">
        <v>208</v>
      </c>
      <c r="F81" t="s">
        <v>34</v>
      </c>
    </row>
    <row r="82" spans="1:6" x14ac:dyDescent="0.35">
      <c r="A82" s="1">
        <v>44866</v>
      </c>
      <c r="B82">
        <v>4</v>
      </c>
      <c r="C82">
        <v>15</v>
      </c>
      <c r="D82">
        <v>92000</v>
      </c>
      <c r="E82">
        <v>208</v>
      </c>
      <c r="F82" t="s">
        <v>34</v>
      </c>
    </row>
    <row r="83" spans="1:6" x14ac:dyDescent="0.35">
      <c r="A83" s="1">
        <v>44805</v>
      </c>
      <c r="B83">
        <v>4</v>
      </c>
      <c r="C83">
        <v>1</v>
      </c>
      <c r="D83">
        <v>19000</v>
      </c>
      <c r="E83">
        <v>307</v>
      </c>
      <c r="F83" t="s">
        <v>34</v>
      </c>
    </row>
    <row r="84" spans="1:6" x14ac:dyDescent="0.35">
      <c r="A84" s="1">
        <v>44743</v>
      </c>
      <c r="B84">
        <v>4</v>
      </c>
      <c r="C84">
        <v>6</v>
      </c>
      <c r="D84">
        <v>80000</v>
      </c>
      <c r="E84">
        <v>2008</v>
      </c>
      <c r="F84" t="s">
        <v>34</v>
      </c>
    </row>
    <row r="85" spans="1:6" x14ac:dyDescent="0.35">
      <c r="A85" s="1">
        <v>44896</v>
      </c>
      <c r="B85">
        <v>4</v>
      </c>
      <c r="C85">
        <v>1</v>
      </c>
      <c r="D85">
        <v>90000</v>
      </c>
      <c r="E85">
        <v>2008</v>
      </c>
      <c r="F85" t="s">
        <v>34</v>
      </c>
    </row>
    <row r="86" spans="1:6" x14ac:dyDescent="0.35">
      <c r="A86" s="1">
        <v>44562</v>
      </c>
      <c r="B86">
        <v>11</v>
      </c>
      <c r="C86">
        <v>5</v>
      </c>
      <c r="D86">
        <v>70000</v>
      </c>
      <c r="E86" t="s">
        <v>35</v>
      </c>
      <c r="F86" t="s">
        <v>15</v>
      </c>
    </row>
    <row r="87" spans="1:6" x14ac:dyDescent="0.35">
      <c r="A87" s="1">
        <v>44652</v>
      </c>
      <c r="B87">
        <v>11</v>
      </c>
      <c r="C87">
        <v>5</v>
      </c>
      <c r="D87">
        <v>25000</v>
      </c>
      <c r="E87" t="s">
        <v>36</v>
      </c>
      <c r="F87" t="s">
        <v>15</v>
      </c>
    </row>
    <row r="88" spans="1:6" x14ac:dyDescent="0.35">
      <c r="A88" s="1">
        <v>44682</v>
      </c>
      <c r="B88">
        <v>11</v>
      </c>
      <c r="C88">
        <v>5</v>
      </c>
      <c r="D88">
        <v>18000</v>
      </c>
      <c r="E88" t="s">
        <v>36</v>
      </c>
      <c r="F88" t="s">
        <v>15</v>
      </c>
    </row>
    <row r="89" spans="1:6" x14ac:dyDescent="0.35">
      <c r="A89" s="1">
        <v>44774</v>
      </c>
      <c r="B89">
        <v>11</v>
      </c>
      <c r="C89">
        <v>4</v>
      </c>
      <c r="D89">
        <v>32000</v>
      </c>
      <c r="E89" t="s">
        <v>36</v>
      </c>
      <c r="F89" t="s">
        <v>15</v>
      </c>
    </row>
    <row r="90" spans="1:6" x14ac:dyDescent="0.35">
      <c r="A90" s="1">
        <v>44835</v>
      </c>
      <c r="B90">
        <v>11</v>
      </c>
      <c r="C90">
        <v>6</v>
      </c>
      <c r="D90">
        <v>36000</v>
      </c>
      <c r="E90" t="s">
        <v>36</v>
      </c>
      <c r="F90" t="s">
        <v>15</v>
      </c>
    </row>
    <row r="91" spans="1:6" x14ac:dyDescent="0.35">
      <c r="A91" s="1">
        <v>44866</v>
      </c>
      <c r="B91">
        <v>11</v>
      </c>
      <c r="C91">
        <v>10</v>
      </c>
      <c r="D91">
        <v>42000</v>
      </c>
      <c r="E91" t="s">
        <v>36</v>
      </c>
      <c r="F91" t="s">
        <v>15</v>
      </c>
    </row>
    <row r="92" spans="1:6" x14ac:dyDescent="0.35">
      <c r="A92" s="1">
        <v>44593</v>
      </c>
      <c r="B92">
        <v>11</v>
      </c>
      <c r="C92">
        <v>3</v>
      </c>
      <c r="D92">
        <v>60000</v>
      </c>
      <c r="E92" t="s">
        <v>37</v>
      </c>
      <c r="F92" t="s">
        <v>15</v>
      </c>
    </row>
    <row r="93" spans="1:6" x14ac:dyDescent="0.35">
      <c r="A93" s="1">
        <v>44743</v>
      </c>
      <c r="B93">
        <v>11</v>
      </c>
      <c r="C93">
        <v>8</v>
      </c>
      <c r="D93">
        <v>35000</v>
      </c>
      <c r="E93" t="s">
        <v>37</v>
      </c>
      <c r="F93" t="s">
        <v>15</v>
      </c>
    </row>
    <row r="94" spans="1:6" x14ac:dyDescent="0.35">
      <c r="A94" s="1">
        <v>44621</v>
      </c>
      <c r="B94">
        <v>11</v>
      </c>
      <c r="C94">
        <v>1</v>
      </c>
      <c r="D94">
        <v>30000</v>
      </c>
      <c r="E94" t="s">
        <v>38</v>
      </c>
      <c r="F94" t="s">
        <v>15</v>
      </c>
    </row>
    <row r="95" spans="1:6" x14ac:dyDescent="0.35">
      <c r="A95" s="1">
        <v>44805</v>
      </c>
      <c r="B95">
        <v>11</v>
      </c>
      <c r="C95">
        <v>1</v>
      </c>
      <c r="D95">
        <v>32000</v>
      </c>
      <c r="E95" t="s">
        <v>38</v>
      </c>
      <c r="F95" t="s">
        <v>15</v>
      </c>
    </row>
    <row r="96" spans="1:6" x14ac:dyDescent="0.35">
      <c r="A96" s="1">
        <v>44896</v>
      </c>
      <c r="B96">
        <v>11</v>
      </c>
      <c r="C96">
        <v>6</v>
      </c>
      <c r="D96">
        <v>52000</v>
      </c>
      <c r="E96" t="s">
        <v>38</v>
      </c>
      <c r="F96" t="s">
        <v>15</v>
      </c>
    </row>
    <row r="97" spans="1:6" x14ac:dyDescent="0.35">
      <c r="A97" s="1">
        <v>44713</v>
      </c>
      <c r="B97">
        <v>11</v>
      </c>
      <c r="C97">
        <v>3</v>
      </c>
      <c r="D97">
        <v>80000</v>
      </c>
      <c r="E97" t="s">
        <v>39</v>
      </c>
      <c r="F97" t="s">
        <v>15</v>
      </c>
    </row>
    <row r="98" spans="1:6" x14ac:dyDescent="0.35">
      <c r="A98" s="1">
        <v>44805</v>
      </c>
      <c r="B98">
        <v>8</v>
      </c>
      <c r="C98">
        <v>5</v>
      </c>
      <c r="D98">
        <v>240000</v>
      </c>
      <c r="E98" t="s">
        <v>40</v>
      </c>
      <c r="F98" t="s">
        <v>17</v>
      </c>
    </row>
    <row r="99" spans="1:6" x14ac:dyDescent="0.35">
      <c r="A99" s="1">
        <v>44621</v>
      </c>
      <c r="B99">
        <v>8</v>
      </c>
      <c r="C99">
        <v>2</v>
      </c>
      <c r="D99">
        <v>300000</v>
      </c>
      <c r="E99" t="s">
        <v>41</v>
      </c>
      <c r="F99" t="s">
        <v>17</v>
      </c>
    </row>
    <row r="100" spans="1:6" x14ac:dyDescent="0.35">
      <c r="A100" s="1">
        <v>44682</v>
      </c>
      <c r="B100">
        <v>8</v>
      </c>
      <c r="C100">
        <v>4</v>
      </c>
      <c r="D100">
        <v>320000</v>
      </c>
      <c r="E100" t="s">
        <v>41</v>
      </c>
      <c r="F100" t="s">
        <v>17</v>
      </c>
    </row>
    <row r="101" spans="1:6" x14ac:dyDescent="0.35">
      <c r="A101" s="1">
        <v>44835</v>
      </c>
      <c r="B101">
        <v>8</v>
      </c>
      <c r="C101">
        <v>10</v>
      </c>
      <c r="D101">
        <v>360000</v>
      </c>
      <c r="E101" t="s">
        <v>41</v>
      </c>
      <c r="F101" t="s">
        <v>17</v>
      </c>
    </row>
    <row r="102" spans="1:6" x14ac:dyDescent="0.35">
      <c r="A102" s="1">
        <v>44896</v>
      </c>
      <c r="B102">
        <v>8</v>
      </c>
      <c r="C102">
        <v>12</v>
      </c>
      <c r="D102">
        <v>360000</v>
      </c>
      <c r="E102" t="s">
        <v>41</v>
      </c>
      <c r="F102" t="s">
        <v>17</v>
      </c>
    </row>
    <row r="103" spans="1:6" x14ac:dyDescent="0.35">
      <c r="A103" s="1">
        <v>44743</v>
      </c>
      <c r="B103">
        <v>8</v>
      </c>
      <c r="C103">
        <v>15</v>
      </c>
      <c r="D103">
        <v>250000</v>
      </c>
      <c r="E103" t="s">
        <v>42</v>
      </c>
      <c r="F103" t="s">
        <v>17</v>
      </c>
    </row>
    <row r="104" spans="1:6" x14ac:dyDescent="0.35">
      <c r="A104" s="1">
        <v>44652</v>
      </c>
      <c r="B104">
        <v>8</v>
      </c>
      <c r="C104">
        <v>4</v>
      </c>
      <c r="D104">
        <v>320000</v>
      </c>
      <c r="E104" t="s">
        <v>43</v>
      </c>
      <c r="F104" t="s">
        <v>17</v>
      </c>
    </row>
    <row r="105" spans="1:6" x14ac:dyDescent="0.35">
      <c r="A105" s="1">
        <v>44743</v>
      </c>
      <c r="B105">
        <v>5</v>
      </c>
      <c r="C105">
        <v>20</v>
      </c>
      <c r="D105">
        <v>140000</v>
      </c>
      <c r="E105" t="s">
        <v>44</v>
      </c>
      <c r="F105" t="s">
        <v>18</v>
      </c>
    </row>
    <row r="106" spans="1:6" x14ac:dyDescent="0.35">
      <c r="A106" s="1">
        <v>44774</v>
      </c>
      <c r="B106">
        <v>5</v>
      </c>
      <c r="C106">
        <v>10</v>
      </c>
      <c r="D106">
        <v>14000</v>
      </c>
      <c r="E106" t="s">
        <v>44</v>
      </c>
      <c r="F106" t="s">
        <v>18</v>
      </c>
    </row>
    <row r="107" spans="1:6" x14ac:dyDescent="0.35">
      <c r="A107" s="1">
        <v>44805</v>
      </c>
      <c r="B107">
        <v>5</v>
      </c>
      <c r="C107">
        <v>4</v>
      </c>
      <c r="D107">
        <v>120000</v>
      </c>
      <c r="E107" t="s">
        <v>44</v>
      </c>
      <c r="F107" t="s">
        <v>18</v>
      </c>
    </row>
    <row r="108" spans="1:6" x14ac:dyDescent="0.35">
      <c r="A108" s="1">
        <v>44866</v>
      </c>
      <c r="B108">
        <v>5</v>
      </c>
      <c r="C108">
        <v>6</v>
      </c>
      <c r="D108">
        <v>158000</v>
      </c>
      <c r="E108" t="s">
        <v>44</v>
      </c>
      <c r="F108" t="s">
        <v>18</v>
      </c>
    </row>
    <row r="109" spans="1:6" x14ac:dyDescent="0.35">
      <c r="A109" s="1">
        <v>44593</v>
      </c>
      <c r="B109">
        <v>5</v>
      </c>
      <c r="C109">
        <v>15</v>
      </c>
      <c r="D109">
        <v>45000</v>
      </c>
      <c r="E109" t="s">
        <v>45</v>
      </c>
      <c r="F109" t="s">
        <v>18</v>
      </c>
    </row>
    <row r="110" spans="1:6" x14ac:dyDescent="0.35">
      <c r="A110" s="1">
        <v>44682</v>
      </c>
      <c r="B110">
        <v>5</v>
      </c>
      <c r="C110">
        <v>3</v>
      </c>
      <c r="D110">
        <v>35000</v>
      </c>
      <c r="E110" t="s">
        <v>45</v>
      </c>
      <c r="F110" t="s">
        <v>18</v>
      </c>
    </row>
    <row r="111" spans="1:6" x14ac:dyDescent="0.35">
      <c r="A111" s="1">
        <v>44835</v>
      </c>
      <c r="B111">
        <v>5</v>
      </c>
      <c r="C111">
        <v>2</v>
      </c>
      <c r="D111">
        <v>60000</v>
      </c>
      <c r="E111" t="s">
        <v>45</v>
      </c>
      <c r="F111" t="s">
        <v>18</v>
      </c>
    </row>
    <row r="112" spans="1:6" x14ac:dyDescent="0.35">
      <c r="A112" s="1">
        <v>44896</v>
      </c>
      <c r="B112">
        <v>5</v>
      </c>
      <c r="C112">
        <v>3</v>
      </c>
      <c r="D112">
        <v>75000</v>
      </c>
      <c r="E112" t="s">
        <v>45</v>
      </c>
      <c r="F112" t="s">
        <v>18</v>
      </c>
    </row>
    <row r="113" spans="1:6" x14ac:dyDescent="0.35">
      <c r="A113" s="1">
        <v>44562</v>
      </c>
      <c r="B113">
        <v>2</v>
      </c>
      <c r="C113">
        <v>2</v>
      </c>
      <c r="D113">
        <v>40000</v>
      </c>
      <c r="E113" t="s">
        <v>46</v>
      </c>
      <c r="F113" t="s">
        <v>19</v>
      </c>
    </row>
    <row r="114" spans="1:6" x14ac:dyDescent="0.35">
      <c r="A114" s="1">
        <v>44593</v>
      </c>
      <c r="B114">
        <v>2</v>
      </c>
      <c r="C114">
        <v>6</v>
      </c>
      <c r="D114">
        <v>30000</v>
      </c>
      <c r="E114" t="s">
        <v>46</v>
      </c>
      <c r="F114" t="s">
        <v>19</v>
      </c>
    </row>
    <row r="115" spans="1:6" x14ac:dyDescent="0.35">
      <c r="A115" s="1">
        <v>44621</v>
      </c>
      <c r="B115">
        <v>2</v>
      </c>
      <c r="C115">
        <v>1</v>
      </c>
      <c r="D115">
        <v>28000</v>
      </c>
      <c r="E115" t="s">
        <v>46</v>
      </c>
      <c r="F115" t="s">
        <v>19</v>
      </c>
    </row>
    <row r="116" spans="1:6" x14ac:dyDescent="0.35">
      <c r="A116" s="1">
        <v>44743</v>
      </c>
      <c r="B116">
        <v>2</v>
      </c>
      <c r="C116">
        <v>1</v>
      </c>
      <c r="D116">
        <v>120000</v>
      </c>
      <c r="E116" t="s">
        <v>47</v>
      </c>
      <c r="F116" t="s">
        <v>19</v>
      </c>
    </row>
    <row r="117" spans="1:6" x14ac:dyDescent="0.35">
      <c r="A117" s="1">
        <v>44562</v>
      </c>
      <c r="B117">
        <v>2</v>
      </c>
      <c r="C117">
        <v>1</v>
      </c>
      <c r="D117">
        <v>35000</v>
      </c>
      <c r="E117" t="s">
        <v>48</v>
      </c>
      <c r="F117" t="s">
        <v>19</v>
      </c>
    </row>
    <row r="118" spans="1:6" x14ac:dyDescent="0.35">
      <c r="A118" s="1">
        <v>44835</v>
      </c>
      <c r="B118">
        <v>2</v>
      </c>
      <c r="C118">
        <v>2</v>
      </c>
      <c r="D118">
        <v>45000</v>
      </c>
      <c r="E118" t="s">
        <v>48</v>
      </c>
      <c r="F118" t="s">
        <v>19</v>
      </c>
    </row>
    <row r="119" spans="1:6" x14ac:dyDescent="0.35">
      <c r="A119" s="1">
        <v>44652</v>
      </c>
      <c r="B119">
        <v>2</v>
      </c>
      <c r="C119">
        <v>1</v>
      </c>
      <c r="D119">
        <v>99000</v>
      </c>
      <c r="E119" t="s">
        <v>49</v>
      </c>
      <c r="F119" t="s">
        <v>19</v>
      </c>
    </row>
    <row r="120" spans="1:6" x14ac:dyDescent="0.35">
      <c r="A120" s="1">
        <v>44774</v>
      </c>
      <c r="B120">
        <v>2</v>
      </c>
      <c r="C120">
        <v>6</v>
      </c>
      <c r="D120">
        <v>60000</v>
      </c>
      <c r="E120" t="s">
        <v>50</v>
      </c>
      <c r="F120" t="s">
        <v>19</v>
      </c>
    </row>
    <row r="121" spans="1:6" x14ac:dyDescent="0.35">
      <c r="A121" s="1">
        <v>44682</v>
      </c>
      <c r="B121">
        <v>2</v>
      </c>
      <c r="C121">
        <v>2</v>
      </c>
      <c r="D121">
        <v>90000</v>
      </c>
      <c r="E121" t="s">
        <v>51</v>
      </c>
      <c r="F121" t="s">
        <v>19</v>
      </c>
    </row>
    <row r="122" spans="1:6" x14ac:dyDescent="0.35">
      <c r="A122" s="1">
        <v>44562</v>
      </c>
      <c r="B122">
        <v>2</v>
      </c>
      <c r="C122">
        <v>35</v>
      </c>
      <c r="D122">
        <v>35000</v>
      </c>
      <c r="E122" t="s">
        <v>52</v>
      </c>
      <c r="F122" t="s">
        <v>19</v>
      </c>
    </row>
    <row r="123" spans="1:6" x14ac:dyDescent="0.35">
      <c r="A123" s="1">
        <v>44593</v>
      </c>
      <c r="B123">
        <v>2</v>
      </c>
      <c r="C123">
        <v>40</v>
      </c>
      <c r="D123">
        <v>35000</v>
      </c>
      <c r="E123" t="s">
        <v>52</v>
      </c>
      <c r="F123" t="s">
        <v>19</v>
      </c>
    </row>
    <row r="124" spans="1:6" x14ac:dyDescent="0.35">
      <c r="A124" s="1">
        <v>44621</v>
      </c>
      <c r="B124">
        <v>2</v>
      </c>
      <c r="C124">
        <v>30</v>
      </c>
      <c r="D124">
        <v>35000</v>
      </c>
      <c r="E124" t="s">
        <v>52</v>
      </c>
      <c r="F124" t="s">
        <v>19</v>
      </c>
    </row>
    <row r="125" spans="1:6" x14ac:dyDescent="0.35">
      <c r="A125" s="1">
        <v>44652</v>
      </c>
      <c r="B125">
        <v>2</v>
      </c>
      <c r="C125">
        <v>45</v>
      </c>
      <c r="D125">
        <v>30000</v>
      </c>
      <c r="E125" t="s">
        <v>52</v>
      </c>
      <c r="F125" t="s">
        <v>19</v>
      </c>
    </row>
    <row r="126" spans="1:6" x14ac:dyDescent="0.35">
      <c r="A126" s="1">
        <v>44682</v>
      </c>
      <c r="B126">
        <v>2</v>
      </c>
      <c r="C126">
        <v>45</v>
      </c>
      <c r="D126">
        <v>29000</v>
      </c>
      <c r="E126" t="s">
        <v>52</v>
      </c>
      <c r="F126" t="s">
        <v>19</v>
      </c>
    </row>
    <row r="127" spans="1:6" x14ac:dyDescent="0.35">
      <c r="A127" s="1">
        <v>44713</v>
      </c>
      <c r="B127">
        <v>2</v>
      </c>
      <c r="C127">
        <v>35</v>
      </c>
      <c r="D127">
        <v>30000</v>
      </c>
      <c r="E127" t="s">
        <v>52</v>
      </c>
      <c r="F127" t="s">
        <v>19</v>
      </c>
    </row>
    <row r="128" spans="1:6" x14ac:dyDescent="0.35">
      <c r="A128" s="1">
        <v>44743</v>
      </c>
      <c r="B128">
        <v>2</v>
      </c>
      <c r="C128">
        <v>35</v>
      </c>
      <c r="D128">
        <v>35000</v>
      </c>
      <c r="E128" t="s">
        <v>52</v>
      </c>
      <c r="F128" t="s">
        <v>19</v>
      </c>
    </row>
    <row r="129" spans="1:6" x14ac:dyDescent="0.35">
      <c r="A129" s="1">
        <v>44774</v>
      </c>
      <c r="B129">
        <v>2</v>
      </c>
      <c r="C129">
        <v>20</v>
      </c>
      <c r="D129">
        <v>38000</v>
      </c>
      <c r="E129" t="s">
        <v>52</v>
      </c>
      <c r="F129" t="s">
        <v>19</v>
      </c>
    </row>
    <row r="130" spans="1:6" x14ac:dyDescent="0.35">
      <c r="A130" s="1">
        <v>44805</v>
      </c>
      <c r="B130">
        <v>2</v>
      </c>
      <c r="C130">
        <v>21</v>
      </c>
      <c r="D130">
        <v>45000</v>
      </c>
      <c r="E130" t="s">
        <v>52</v>
      </c>
      <c r="F130" t="s">
        <v>19</v>
      </c>
    </row>
    <row r="131" spans="1:6" x14ac:dyDescent="0.35">
      <c r="A131" s="1">
        <v>44835</v>
      </c>
      <c r="B131">
        <v>2</v>
      </c>
      <c r="C131">
        <v>17</v>
      </c>
      <c r="D131">
        <v>54000</v>
      </c>
      <c r="E131" t="s">
        <v>52</v>
      </c>
      <c r="F131" t="s">
        <v>19</v>
      </c>
    </row>
    <row r="132" spans="1:6" x14ac:dyDescent="0.35">
      <c r="A132" s="1">
        <v>44866</v>
      </c>
      <c r="B132">
        <v>2</v>
      </c>
      <c r="C132">
        <v>26</v>
      </c>
      <c r="D132">
        <v>58000</v>
      </c>
      <c r="E132" t="s">
        <v>52</v>
      </c>
      <c r="F132" t="s">
        <v>19</v>
      </c>
    </row>
    <row r="133" spans="1:6" x14ac:dyDescent="0.35">
      <c r="A133" s="1">
        <v>44896</v>
      </c>
      <c r="B133">
        <v>2</v>
      </c>
      <c r="C133">
        <v>24</v>
      </c>
      <c r="D133">
        <v>68000</v>
      </c>
      <c r="E133" t="s">
        <v>52</v>
      </c>
      <c r="F133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3"/>
  <sheetViews>
    <sheetView tabSelected="1" topLeftCell="H55" zoomScaleNormal="100" workbookViewId="0">
      <selection activeCell="I63" sqref="I63:L73"/>
    </sheetView>
  </sheetViews>
  <sheetFormatPr defaultRowHeight="14.5" x14ac:dyDescent="0.35"/>
  <cols>
    <col min="1" max="1" width="10.453125" bestFit="1" customWidth="1"/>
    <col min="2" max="2" width="10.54296875" customWidth="1"/>
    <col min="4" max="4" width="17" customWidth="1"/>
    <col min="5" max="5" width="10.1796875" bestFit="1" customWidth="1"/>
    <col min="6" max="6" width="10.54296875" bestFit="1" customWidth="1"/>
    <col min="7" max="7" width="19.54296875" bestFit="1" customWidth="1"/>
    <col min="8" max="8" width="16.54296875" customWidth="1"/>
    <col min="9" max="9" width="17" bestFit="1" customWidth="1"/>
    <col min="10" max="10" width="27.26953125" bestFit="1" customWidth="1"/>
    <col min="11" max="11" width="19.81640625" customWidth="1"/>
    <col min="12" max="12" width="15" bestFit="1" customWidth="1"/>
    <col min="13" max="13" width="16.7265625" customWidth="1"/>
    <col min="14" max="14" width="17.36328125" bestFit="1" customWidth="1"/>
    <col min="15" max="15" width="26.6328125" customWidth="1"/>
    <col min="16" max="16" width="16.36328125" customWidth="1"/>
    <col min="17" max="17" width="39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5</v>
      </c>
      <c r="G1" t="s">
        <v>62</v>
      </c>
      <c r="I1" t="s">
        <v>61</v>
      </c>
      <c r="J1" t="s">
        <v>55</v>
      </c>
      <c r="N1" t="s">
        <v>61</v>
      </c>
      <c r="O1" t="s">
        <v>64</v>
      </c>
    </row>
    <row r="2" spans="1:16" x14ac:dyDescent="0.35">
      <c r="A2" s="1">
        <v>44562</v>
      </c>
      <c r="B2">
        <v>9</v>
      </c>
      <c r="C2">
        <v>2</v>
      </c>
      <c r="D2" s="6">
        <v>45200</v>
      </c>
      <c r="E2" s="9" t="s">
        <v>6</v>
      </c>
      <c r="F2" s="9" t="s">
        <v>7</v>
      </c>
      <c r="G2" s="7">
        <f>PRODUCT(Tabela1[[#This Row],[vendas]],Tabela1[[#This Row],[valor_do_veiculo]])</f>
        <v>90400</v>
      </c>
      <c r="I2" t="s">
        <v>7</v>
      </c>
      <c r="J2">
        <v>33</v>
      </c>
      <c r="N2" t="s">
        <v>7</v>
      </c>
      <c r="O2">
        <v>3.6666666666666665</v>
      </c>
    </row>
    <row r="3" spans="1:16" x14ac:dyDescent="0.35">
      <c r="A3" s="1">
        <v>44621</v>
      </c>
      <c r="B3">
        <v>9</v>
      </c>
      <c r="C3">
        <v>3</v>
      </c>
      <c r="D3" s="6">
        <v>45000</v>
      </c>
      <c r="E3" s="9" t="s">
        <v>6</v>
      </c>
      <c r="F3" s="9" t="s">
        <v>7</v>
      </c>
      <c r="G3" s="7">
        <f>PRODUCT(Tabela1[[#This Row],[vendas]],Tabela1[[#This Row],[valor_do_veiculo]])</f>
        <v>135000</v>
      </c>
      <c r="I3" t="s">
        <v>8</v>
      </c>
      <c r="J3">
        <v>433</v>
      </c>
      <c r="N3" t="s">
        <v>8</v>
      </c>
      <c r="O3">
        <v>19.681818181818183</v>
      </c>
    </row>
    <row r="4" spans="1:16" x14ac:dyDescent="0.35">
      <c r="A4" s="1">
        <v>44682</v>
      </c>
      <c r="B4">
        <v>9</v>
      </c>
      <c r="C4">
        <v>3</v>
      </c>
      <c r="D4" s="6">
        <v>40000</v>
      </c>
      <c r="E4" s="9" t="s">
        <v>6</v>
      </c>
      <c r="F4" s="9" t="s">
        <v>7</v>
      </c>
      <c r="G4" s="7">
        <f>PRODUCT(Tabela1[[#This Row],[vendas]],Tabela1[[#This Row],[valor_do_veiculo]])</f>
        <v>120000</v>
      </c>
      <c r="I4" t="s">
        <v>9</v>
      </c>
      <c r="J4">
        <v>26</v>
      </c>
      <c r="N4" t="s">
        <v>9</v>
      </c>
      <c r="O4">
        <v>2.1666666666666665</v>
      </c>
    </row>
    <row r="5" spans="1:16" x14ac:dyDescent="0.35">
      <c r="A5" s="1">
        <v>44713</v>
      </c>
      <c r="B5">
        <v>9</v>
      </c>
      <c r="C5">
        <v>8</v>
      </c>
      <c r="D5" s="6">
        <v>42000</v>
      </c>
      <c r="E5" s="9" t="s">
        <v>6</v>
      </c>
      <c r="F5" s="9" t="s">
        <v>7</v>
      </c>
      <c r="G5" s="7">
        <f>PRODUCT(Tabela1[[#This Row],[vendas]],Tabela1[[#This Row],[valor_do_veiculo]])</f>
        <v>336000</v>
      </c>
      <c r="I5" t="s">
        <v>10</v>
      </c>
      <c r="J5">
        <v>345</v>
      </c>
      <c r="N5" t="s">
        <v>10</v>
      </c>
      <c r="O5">
        <v>23</v>
      </c>
    </row>
    <row r="6" spans="1:16" x14ac:dyDescent="0.35">
      <c r="A6" s="1">
        <v>44743</v>
      </c>
      <c r="B6">
        <v>9</v>
      </c>
      <c r="C6">
        <v>3</v>
      </c>
      <c r="D6" s="6">
        <v>55000</v>
      </c>
      <c r="E6" s="9" t="s">
        <v>6</v>
      </c>
      <c r="F6" s="9" t="s">
        <v>7</v>
      </c>
      <c r="G6" s="7">
        <f>PRODUCT(Tabela1[[#This Row],[vendas]],Tabela1[[#This Row],[valor_do_veiculo]])</f>
        <v>165000</v>
      </c>
      <c r="I6" t="s">
        <v>11</v>
      </c>
      <c r="J6">
        <v>38</v>
      </c>
      <c r="N6" t="s">
        <v>11</v>
      </c>
      <c r="O6">
        <v>3.8</v>
      </c>
    </row>
    <row r="7" spans="1:16" x14ac:dyDescent="0.35">
      <c r="A7" s="1">
        <v>44774</v>
      </c>
      <c r="B7">
        <v>9</v>
      </c>
      <c r="C7">
        <v>4</v>
      </c>
      <c r="D7" s="6">
        <v>45000</v>
      </c>
      <c r="E7" s="9" t="s">
        <v>6</v>
      </c>
      <c r="F7" s="9" t="s">
        <v>7</v>
      </c>
      <c r="G7" s="7">
        <f>PRODUCT(Tabela1[[#This Row],[vendas]],Tabela1[[#This Row],[valor_do_veiculo]])</f>
        <v>180000</v>
      </c>
      <c r="I7" t="s">
        <v>13</v>
      </c>
      <c r="J7">
        <v>23</v>
      </c>
      <c r="N7" t="s">
        <v>13</v>
      </c>
      <c r="O7">
        <v>3.2857142857142856</v>
      </c>
    </row>
    <row r="8" spans="1:16" x14ac:dyDescent="0.35">
      <c r="A8" s="1">
        <v>44805</v>
      </c>
      <c r="B8">
        <v>9</v>
      </c>
      <c r="C8">
        <v>4</v>
      </c>
      <c r="D8" s="6">
        <v>38000</v>
      </c>
      <c r="E8" s="9" t="s">
        <v>6</v>
      </c>
      <c r="F8" s="9" t="s">
        <v>7</v>
      </c>
      <c r="G8" s="7">
        <f>PRODUCT(Tabela1[[#This Row],[vendas]],Tabela1[[#This Row],[valor_do_veiculo]])</f>
        <v>152000</v>
      </c>
      <c r="I8" t="s">
        <v>34</v>
      </c>
      <c r="J8">
        <v>104</v>
      </c>
      <c r="N8" t="s">
        <v>34</v>
      </c>
      <c r="O8">
        <v>11.555555555555555</v>
      </c>
    </row>
    <row r="9" spans="1:16" x14ac:dyDescent="0.35">
      <c r="A9" s="1">
        <v>44835</v>
      </c>
      <c r="B9">
        <v>9</v>
      </c>
      <c r="C9">
        <v>1</v>
      </c>
      <c r="D9" s="6">
        <v>40000</v>
      </c>
      <c r="E9" s="9" t="s">
        <v>6</v>
      </c>
      <c r="F9" s="9" t="s">
        <v>7</v>
      </c>
      <c r="G9" s="7">
        <f>PRODUCT(Tabela1[[#This Row],[vendas]],Tabela1[[#This Row],[valor_do_veiculo]])</f>
        <v>40000</v>
      </c>
      <c r="I9" t="s">
        <v>15</v>
      </c>
      <c r="J9">
        <v>57</v>
      </c>
      <c r="N9" t="s">
        <v>15</v>
      </c>
      <c r="O9">
        <v>4.75</v>
      </c>
    </row>
    <row r="10" spans="1:16" x14ac:dyDescent="0.35">
      <c r="A10" s="1">
        <v>44866</v>
      </c>
      <c r="B10">
        <v>9</v>
      </c>
      <c r="C10">
        <v>5</v>
      </c>
      <c r="D10" s="6">
        <v>40000</v>
      </c>
      <c r="E10" s="9" t="s">
        <v>6</v>
      </c>
      <c r="F10" s="9" t="s">
        <v>7</v>
      </c>
      <c r="G10" s="7">
        <f>PRODUCT(Tabela1[[#This Row],[vendas]],Tabela1[[#This Row],[valor_do_veiculo]])</f>
        <v>200000</v>
      </c>
      <c r="I10" t="s">
        <v>17</v>
      </c>
      <c r="J10">
        <v>52</v>
      </c>
      <c r="N10" t="s">
        <v>17</v>
      </c>
      <c r="O10">
        <v>7.4285714285714288</v>
      </c>
    </row>
    <row r="11" spans="1:16" x14ac:dyDescent="0.35">
      <c r="A11" s="1">
        <v>44562</v>
      </c>
      <c r="B11">
        <v>1</v>
      </c>
      <c r="C11">
        <v>2</v>
      </c>
      <c r="D11" s="6">
        <v>49000</v>
      </c>
      <c r="E11" s="9" t="s">
        <v>12</v>
      </c>
      <c r="F11" s="9" t="s">
        <v>8</v>
      </c>
      <c r="G11" s="7">
        <f>PRODUCT(Tabela1[[#This Row],[vendas]],Tabela1[[#This Row],[valor_do_veiculo]])</f>
        <v>98000</v>
      </c>
      <c r="I11" t="s">
        <v>18</v>
      </c>
      <c r="J11">
        <v>63</v>
      </c>
      <c r="N11" t="s">
        <v>18</v>
      </c>
      <c r="O11">
        <v>7.875</v>
      </c>
    </row>
    <row r="12" spans="1:16" x14ac:dyDescent="0.35">
      <c r="A12" s="1">
        <v>44682</v>
      </c>
      <c r="B12">
        <v>1</v>
      </c>
      <c r="C12">
        <v>2</v>
      </c>
      <c r="D12" s="6">
        <v>28000</v>
      </c>
      <c r="E12" s="9" t="s">
        <v>12</v>
      </c>
      <c r="F12" s="9" t="s">
        <v>8</v>
      </c>
      <c r="G12" s="7">
        <f>PRODUCT(Tabela1[[#This Row],[vendas]],Tabela1[[#This Row],[valor_do_veiculo]])</f>
        <v>56000</v>
      </c>
      <c r="I12" t="s">
        <v>19</v>
      </c>
      <c r="J12">
        <v>395</v>
      </c>
      <c r="N12" t="s">
        <v>19</v>
      </c>
      <c r="O12">
        <v>18.80952380952381</v>
      </c>
    </row>
    <row r="13" spans="1:16" x14ac:dyDescent="0.35">
      <c r="A13" s="1">
        <v>44713</v>
      </c>
      <c r="B13">
        <v>1</v>
      </c>
      <c r="C13">
        <v>4</v>
      </c>
      <c r="D13" s="6">
        <v>80000</v>
      </c>
      <c r="E13" s="9" t="s">
        <v>14</v>
      </c>
      <c r="F13" s="9" t="s">
        <v>8</v>
      </c>
      <c r="G13" s="7">
        <f>PRODUCT(Tabela1[[#This Row],[vendas]],Tabela1[[#This Row],[valor_do_veiculo]])</f>
        <v>320000</v>
      </c>
      <c r="I13" t="s">
        <v>54</v>
      </c>
      <c r="J13">
        <v>1569</v>
      </c>
      <c r="N13" t="s">
        <v>54</v>
      </c>
      <c r="O13">
        <v>1569</v>
      </c>
    </row>
    <row r="14" spans="1:16" x14ac:dyDescent="0.35">
      <c r="A14" s="1">
        <v>44562</v>
      </c>
      <c r="B14">
        <v>1</v>
      </c>
      <c r="C14">
        <v>40</v>
      </c>
      <c r="D14" s="6">
        <v>29000</v>
      </c>
      <c r="E14" s="9" t="s">
        <v>16</v>
      </c>
      <c r="F14" s="9" t="s">
        <v>8</v>
      </c>
      <c r="G14" s="7">
        <f>PRODUCT(Tabela1[[#This Row],[vendas]],Tabela1[[#This Row],[valor_do_veiculo]])</f>
        <v>1160000</v>
      </c>
      <c r="I14" s="15" t="s">
        <v>56</v>
      </c>
      <c r="J14" s="15"/>
    </row>
    <row r="15" spans="1:16" x14ac:dyDescent="0.35">
      <c r="A15" s="1">
        <v>44593</v>
      </c>
      <c r="B15">
        <v>1</v>
      </c>
      <c r="C15">
        <v>52</v>
      </c>
      <c r="D15" s="6">
        <v>29000</v>
      </c>
      <c r="E15" s="9" t="s">
        <v>16</v>
      </c>
      <c r="F15" s="9" t="s">
        <v>8</v>
      </c>
      <c r="G15" s="7">
        <f>PRODUCT(Tabela1[[#This Row],[vendas]],Tabela1[[#This Row],[valor_do_veiculo]])</f>
        <v>1508000</v>
      </c>
      <c r="I15" s="4" t="str">
        <f>VLOOKUP(J15,CHOOSE({1,2},J2:J12,I2:I12),2,0)</f>
        <v>Fiat</v>
      </c>
      <c r="J15" s="10">
        <f>LARGE(J2:J12,1)</f>
        <v>433</v>
      </c>
    </row>
    <row r="16" spans="1:16" x14ac:dyDescent="0.35">
      <c r="A16" s="1">
        <v>44621</v>
      </c>
      <c r="B16">
        <v>1</v>
      </c>
      <c r="C16">
        <v>30</v>
      </c>
      <c r="D16" s="6">
        <v>30000</v>
      </c>
      <c r="E16" s="9" t="s">
        <v>16</v>
      </c>
      <c r="F16" s="9" t="s">
        <v>8</v>
      </c>
      <c r="G16" s="7">
        <f>PRODUCT(Tabela1[[#This Row],[vendas]],Tabela1[[#This Row],[valor_do_veiculo]])</f>
        <v>900000</v>
      </c>
      <c r="P16" s="6"/>
    </row>
    <row r="17" spans="1:19" x14ac:dyDescent="0.35">
      <c r="A17" s="1">
        <v>44652</v>
      </c>
      <c r="B17">
        <v>1</v>
      </c>
      <c r="C17">
        <v>40</v>
      </c>
      <c r="D17" s="6">
        <v>28000</v>
      </c>
      <c r="E17" s="9" t="s">
        <v>16</v>
      </c>
      <c r="F17" s="9" t="s">
        <v>8</v>
      </c>
      <c r="G17" s="7">
        <f>PRODUCT(Tabela1[[#This Row],[vendas]],Tabela1[[#This Row],[valor_do_veiculo]])</f>
        <v>1120000</v>
      </c>
      <c r="I17" t="s">
        <v>65</v>
      </c>
      <c r="J17" t="s">
        <v>63</v>
      </c>
      <c r="K17" s="14" t="s">
        <v>57</v>
      </c>
      <c r="L17" s="14"/>
      <c r="N17" t="s">
        <v>61</v>
      </c>
      <c r="O17" t="s">
        <v>63</v>
      </c>
      <c r="P17" t="s">
        <v>55</v>
      </c>
      <c r="Q17" t="s">
        <v>66</v>
      </c>
    </row>
    <row r="18" spans="1:19" x14ac:dyDescent="0.35">
      <c r="A18" s="1">
        <v>44682</v>
      </c>
      <c r="B18">
        <v>1</v>
      </c>
      <c r="C18">
        <v>50</v>
      </c>
      <c r="D18" s="6">
        <v>25000</v>
      </c>
      <c r="E18" s="9" t="s">
        <v>16</v>
      </c>
      <c r="F18" s="9" t="s">
        <v>8</v>
      </c>
      <c r="G18" s="7">
        <f>PRODUCT(Tabela1[[#This Row],[vendas]],Tabela1[[#This Row],[valor_do_veiculo]])</f>
        <v>1250000</v>
      </c>
      <c r="I18" s="3">
        <v>206</v>
      </c>
      <c r="J18" s="7">
        <v>72000</v>
      </c>
      <c r="K18" t="str">
        <f>VLOOKUP(L18,CHOOSE({1,2},Planilha1!E4:E43,Planilha1!D4:D43),2,0)</f>
        <v>Mobi</v>
      </c>
      <c r="L18" s="7">
        <f>LARGE(Planilha1!E4:E43,1)</f>
        <v>14747000</v>
      </c>
      <c r="N18" t="s">
        <v>7</v>
      </c>
      <c r="O18" s="7">
        <v>1418400</v>
      </c>
      <c r="P18">
        <v>33</v>
      </c>
      <c r="Q18" s="7">
        <f>Tabela16[[#This Row],[Soma de Receita por modelo]]/Tabela16[[#This Row],[Soma de vendas]]</f>
        <v>42981.818181818184</v>
      </c>
      <c r="R18" t="str">
        <f>VLOOKUP(S18,CHOOSE({1,2},Q18:Q28,N18:N28,),2,0)</f>
        <v>Subaru</v>
      </c>
      <c r="S18">
        <f>LARGE(Q18:Q28,1)</f>
        <v>308269.23076923075</v>
      </c>
    </row>
    <row r="19" spans="1:19" x14ac:dyDescent="0.35">
      <c r="A19" s="1">
        <v>44713</v>
      </c>
      <c r="B19">
        <v>1</v>
      </c>
      <c r="C19">
        <v>45</v>
      </c>
      <c r="D19" s="6">
        <v>26000</v>
      </c>
      <c r="E19" s="9" t="s">
        <v>16</v>
      </c>
      <c r="F19" s="9" t="s">
        <v>8</v>
      </c>
      <c r="G19" s="7">
        <f>PRODUCT(Tabela1[[#This Row],[vendas]],Tabela1[[#This Row],[valor_do_veiculo]])</f>
        <v>1170000</v>
      </c>
      <c r="I19" s="3">
        <v>208</v>
      </c>
      <c r="J19" s="7">
        <v>7425000</v>
      </c>
      <c r="N19" t="s">
        <v>8</v>
      </c>
      <c r="O19" s="11">
        <v>15447000</v>
      </c>
      <c r="P19">
        <v>433</v>
      </c>
      <c r="Q19" s="7">
        <f>Tabela16[[#This Row],[Soma de Receita por modelo]]/Tabela16[[#This Row],[Soma de vendas]]</f>
        <v>35674.364896073901</v>
      </c>
    </row>
    <row r="20" spans="1:19" x14ac:dyDescent="0.35">
      <c r="A20" s="1">
        <v>44743</v>
      </c>
      <c r="B20">
        <v>1</v>
      </c>
      <c r="C20">
        <v>40</v>
      </c>
      <c r="D20" s="6">
        <v>32000</v>
      </c>
      <c r="E20" s="9" t="s">
        <v>16</v>
      </c>
      <c r="F20" s="9" t="s">
        <v>8</v>
      </c>
      <c r="G20" s="7">
        <f>PRODUCT(Tabela1[[#This Row],[vendas]],Tabela1[[#This Row],[valor_do_veiculo]])</f>
        <v>1280000</v>
      </c>
      <c r="I20" s="3">
        <v>307</v>
      </c>
      <c r="J20" s="7">
        <v>19000</v>
      </c>
      <c r="K20" s="14" t="s">
        <v>58</v>
      </c>
      <c r="L20" s="14"/>
      <c r="N20" t="s">
        <v>9</v>
      </c>
      <c r="O20" s="12">
        <v>1430000</v>
      </c>
      <c r="P20">
        <v>26</v>
      </c>
      <c r="Q20" s="7">
        <f>Tabela16[[#This Row],[Soma de Receita por modelo]]/Tabela16[[#This Row],[Soma de vendas]]</f>
        <v>55000</v>
      </c>
    </row>
    <row r="21" spans="1:19" x14ac:dyDescent="0.35">
      <c r="A21" s="1">
        <v>44774</v>
      </c>
      <c r="B21">
        <v>1</v>
      </c>
      <c r="C21">
        <v>25</v>
      </c>
      <c r="D21" s="6">
        <v>35000</v>
      </c>
      <c r="E21" s="9" t="s">
        <v>16</v>
      </c>
      <c r="F21" s="9" t="s">
        <v>8</v>
      </c>
      <c r="G21" s="7">
        <f>PRODUCT(Tabela1[[#This Row],[vendas]],Tabela1[[#This Row],[valor_do_veiculo]])</f>
        <v>875000</v>
      </c>
      <c r="I21" s="3">
        <v>2008</v>
      </c>
      <c r="J21" s="7">
        <v>570000</v>
      </c>
      <c r="K21">
        <f>VLOOKUP(L21,CHOOSE({1,2},Planilha1!E4:E43,Planilha1!D4:D43),2,0)</f>
        <v>307</v>
      </c>
      <c r="L21" s="7">
        <f>SMALL(Planilha1!E4:E43,1)</f>
        <v>19000</v>
      </c>
      <c r="N21" t="s">
        <v>10</v>
      </c>
      <c r="O21" s="12">
        <v>13586000</v>
      </c>
      <c r="P21">
        <v>345</v>
      </c>
      <c r="Q21" s="7">
        <f>Tabela16[[#This Row],[Soma de Receita por modelo]]/Tabela16[[#This Row],[Soma de vendas]]</f>
        <v>39379.710144927536</v>
      </c>
    </row>
    <row r="22" spans="1:19" x14ac:dyDescent="0.35">
      <c r="A22" s="1">
        <v>44805</v>
      </c>
      <c r="B22">
        <v>1</v>
      </c>
      <c r="C22">
        <v>20</v>
      </c>
      <c r="D22" s="6">
        <v>34000</v>
      </c>
      <c r="E22" s="9" t="s">
        <v>16</v>
      </c>
      <c r="F22" s="9" t="s">
        <v>8</v>
      </c>
      <c r="G22" s="7">
        <f>PRODUCT(Tabela1[[#This Row],[vendas]],Tabela1[[#This Row],[valor_do_veiculo]])</f>
        <v>680000</v>
      </c>
      <c r="I22" t="s">
        <v>12</v>
      </c>
      <c r="J22" s="7">
        <v>154000</v>
      </c>
      <c r="N22" t="s">
        <v>11</v>
      </c>
      <c r="O22" s="12">
        <v>6374000</v>
      </c>
      <c r="P22">
        <v>38</v>
      </c>
      <c r="Q22" s="7">
        <f>Tabela16[[#This Row],[Soma de Receita por modelo]]/Tabela16[[#This Row],[Soma de vendas]]</f>
        <v>167736.84210526315</v>
      </c>
    </row>
    <row r="23" spans="1:19" x14ac:dyDescent="0.35">
      <c r="A23" s="1">
        <v>44835</v>
      </c>
      <c r="B23">
        <v>1</v>
      </c>
      <c r="C23">
        <v>15</v>
      </c>
      <c r="D23" s="6">
        <v>60000</v>
      </c>
      <c r="E23" s="9" t="s">
        <v>16</v>
      </c>
      <c r="F23" s="9" t="s">
        <v>8</v>
      </c>
      <c r="G23" s="7">
        <f>PRODUCT(Tabela1[[#This Row],[vendas]],Tabela1[[#This Row],[valor_do_veiculo]])</f>
        <v>900000</v>
      </c>
      <c r="I23" t="s">
        <v>40</v>
      </c>
      <c r="J23" s="7">
        <v>1200000</v>
      </c>
      <c r="N23" t="s">
        <v>13</v>
      </c>
      <c r="O23" s="12">
        <v>601000</v>
      </c>
      <c r="P23">
        <v>23</v>
      </c>
      <c r="Q23" s="7">
        <f>Tabela16[[#This Row],[Soma de Receita por modelo]]/Tabela16[[#This Row],[Soma de vendas]]</f>
        <v>26130.434782608696</v>
      </c>
    </row>
    <row r="24" spans="1:19" x14ac:dyDescent="0.35">
      <c r="A24" s="1">
        <v>44866</v>
      </c>
      <c r="B24">
        <v>1</v>
      </c>
      <c r="C24">
        <v>25</v>
      </c>
      <c r="D24" s="6">
        <v>64000</v>
      </c>
      <c r="E24" s="9" t="s">
        <v>16</v>
      </c>
      <c r="F24" s="9" t="s">
        <v>8</v>
      </c>
      <c r="G24" s="7">
        <f>PRODUCT(Tabela1[[#This Row],[vendas]],Tabela1[[#This Row],[valor_do_veiculo]])</f>
        <v>1600000</v>
      </c>
      <c r="I24" t="s">
        <v>35</v>
      </c>
      <c r="J24" s="7">
        <v>350000</v>
      </c>
      <c r="N24" t="s">
        <v>34</v>
      </c>
      <c r="O24" s="12">
        <v>8086000</v>
      </c>
      <c r="P24">
        <v>104</v>
      </c>
      <c r="Q24" s="7">
        <f>Tabela16[[#This Row],[Soma de Receita por modelo]]/Tabela16[[#This Row],[Soma de vendas]]</f>
        <v>77750</v>
      </c>
    </row>
    <row r="25" spans="1:19" x14ac:dyDescent="0.35">
      <c r="A25" s="1">
        <v>44896</v>
      </c>
      <c r="B25">
        <v>1</v>
      </c>
      <c r="C25">
        <v>32</v>
      </c>
      <c r="D25" s="6">
        <v>72000</v>
      </c>
      <c r="E25" s="9" t="s">
        <v>16</v>
      </c>
      <c r="F25" s="9" t="s">
        <v>8</v>
      </c>
      <c r="G25" s="7">
        <f>PRODUCT(Tabela1[[#This Row],[vendas]],Tabela1[[#This Row],[valor_do_veiculo]])</f>
        <v>2304000</v>
      </c>
      <c r="I25" t="s">
        <v>26</v>
      </c>
      <c r="J25" s="7">
        <v>254000</v>
      </c>
      <c r="N25" t="s">
        <v>15</v>
      </c>
      <c r="O25" s="12">
        <v>2403000</v>
      </c>
      <c r="P25">
        <v>57</v>
      </c>
      <c r="Q25" s="7">
        <f>Tabela16[[#This Row],[Soma de Receita por modelo]]/Tabela16[[#This Row],[Soma de vendas]]</f>
        <v>42157.894736842107</v>
      </c>
      <c r="R25" s="7"/>
    </row>
    <row r="26" spans="1:19" x14ac:dyDescent="0.35">
      <c r="A26" s="1">
        <v>44593</v>
      </c>
      <c r="B26">
        <v>1</v>
      </c>
      <c r="C26">
        <v>1</v>
      </c>
      <c r="D26" s="6">
        <v>8000</v>
      </c>
      <c r="E26" s="9" t="s">
        <v>20</v>
      </c>
      <c r="F26" s="9" t="s">
        <v>8</v>
      </c>
      <c r="G26" s="7">
        <f>PRODUCT(Tabela1[[#This Row],[vendas]],Tabela1[[#This Row],[valor_do_veiculo]])</f>
        <v>8000</v>
      </c>
      <c r="I26" t="s">
        <v>36</v>
      </c>
      <c r="J26" s="7">
        <v>979000</v>
      </c>
      <c r="N26" t="s">
        <v>17</v>
      </c>
      <c r="O26" s="12">
        <v>16030000</v>
      </c>
      <c r="P26">
        <v>52</v>
      </c>
      <c r="Q26" s="7">
        <f>Tabela16[[#This Row],[Soma de Receita por modelo]]/Tabela16[[#This Row],[Soma de vendas]]</f>
        <v>308269.23076923075</v>
      </c>
      <c r="R26" s="7"/>
    </row>
    <row r="27" spans="1:19" x14ac:dyDescent="0.35">
      <c r="A27" s="1">
        <v>44652</v>
      </c>
      <c r="B27">
        <v>1</v>
      </c>
      <c r="C27">
        <v>1</v>
      </c>
      <c r="D27" s="6">
        <v>12000</v>
      </c>
      <c r="E27" s="9" t="s">
        <v>20</v>
      </c>
      <c r="F27" s="9" t="s">
        <v>8</v>
      </c>
      <c r="G27" s="7">
        <f>PRODUCT(Tabela1[[#This Row],[vendas]],Tabela1[[#This Row],[valor_do_veiculo]])</f>
        <v>12000</v>
      </c>
      <c r="I27" t="s">
        <v>44</v>
      </c>
      <c r="J27" s="7">
        <v>4368000</v>
      </c>
      <c r="N27" t="s">
        <v>18</v>
      </c>
      <c r="O27" s="12">
        <v>5493000</v>
      </c>
      <c r="P27">
        <v>63</v>
      </c>
      <c r="Q27" s="7">
        <f>Tabela16[[#This Row],[Soma de Receita por modelo]]/Tabela16[[#This Row],[Soma de vendas]]</f>
        <v>87190.476190476184</v>
      </c>
      <c r="R27" s="7"/>
    </row>
    <row r="28" spans="1:19" x14ac:dyDescent="0.35">
      <c r="A28" s="1">
        <v>44896</v>
      </c>
      <c r="B28">
        <v>1</v>
      </c>
      <c r="C28">
        <v>1</v>
      </c>
      <c r="D28" s="6">
        <v>15000</v>
      </c>
      <c r="E28" s="9" t="s">
        <v>20</v>
      </c>
      <c r="F28" s="9" t="s">
        <v>8</v>
      </c>
      <c r="G28" s="7">
        <f>PRODUCT(Tabela1[[#This Row],[vendas]],Tabela1[[#This Row],[valor_do_veiculo]])</f>
        <v>15000</v>
      </c>
      <c r="I28" t="s">
        <v>14</v>
      </c>
      <c r="J28" s="7">
        <v>320000</v>
      </c>
      <c r="N28" t="s">
        <v>19</v>
      </c>
      <c r="O28" s="12">
        <v>15540000</v>
      </c>
      <c r="P28">
        <v>395</v>
      </c>
      <c r="Q28" s="7">
        <f>Tabela16[[#This Row],[Soma de Receita por modelo]]/Tabela16[[#This Row],[Soma de vendas]]</f>
        <v>39341.772151898731</v>
      </c>
      <c r="R28" s="7"/>
    </row>
    <row r="29" spans="1:19" x14ac:dyDescent="0.35">
      <c r="A29" s="1">
        <v>44562</v>
      </c>
      <c r="B29">
        <v>1</v>
      </c>
      <c r="C29">
        <v>3</v>
      </c>
      <c r="D29" s="6">
        <v>19000</v>
      </c>
      <c r="E29" s="9" t="s">
        <v>21</v>
      </c>
      <c r="F29" s="9" t="s">
        <v>8</v>
      </c>
      <c r="G29" s="7">
        <f>PRODUCT(Tabela1[[#This Row],[vendas]],Tabela1[[#This Row],[valor_do_veiculo]])</f>
        <v>57000</v>
      </c>
      <c r="I29" t="s">
        <v>37</v>
      </c>
      <c r="J29" s="7">
        <v>460000</v>
      </c>
      <c r="M29" s="13"/>
      <c r="N29" t="s">
        <v>54</v>
      </c>
      <c r="O29" s="9">
        <v>86408400</v>
      </c>
      <c r="P29">
        <v>1569</v>
      </c>
      <c r="Q29" s="7">
        <f>Tabela16[[#This Row],[Soma de Receita por modelo]]/Tabela16[[#This Row],[Soma de vendas]]</f>
        <v>55072.275334608028</v>
      </c>
      <c r="R29" s="7"/>
    </row>
    <row r="30" spans="1:19" x14ac:dyDescent="0.35">
      <c r="A30" s="1">
        <v>44621</v>
      </c>
      <c r="B30">
        <v>1</v>
      </c>
      <c r="C30">
        <v>1</v>
      </c>
      <c r="D30" s="6">
        <v>10000</v>
      </c>
      <c r="E30" s="9" t="s">
        <v>21</v>
      </c>
      <c r="F30" s="9" t="s">
        <v>8</v>
      </c>
      <c r="G30" s="7">
        <f>PRODUCT(Tabela1[[#This Row],[vendas]],Tabela1[[#This Row],[valor_do_veiculo]])</f>
        <v>10000</v>
      </c>
      <c r="I30" t="s">
        <v>29</v>
      </c>
      <c r="J30" s="7">
        <v>124000</v>
      </c>
      <c r="O30" s="9"/>
      <c r="Q30" s="7"/>
      <c r="R30" s="7"/>
    </row>
    <row r="31" spans="1:19" x14ac:dyDescent="0.35">
      <c r="A31" s="1">
        <v>44713</v>
      </c>
      <c r="B31">
        <v>1</v>
      </c>
      <c r="C31">
        <v>2</v>
      </c>
      <c r="D31" s="6">
        <v>20000</v>
      </c>
      <c r="E31" s="9" t="s">
        <v>21</v>
      </c>
      <c r="F31" s="9" t="s">
        <v>8</v>
      </c>
      <c r="G31" s="7">
        <f>PRODUCT(Tabela1[[#This Row],[vendas]],Tabela1[[#This Row],[valor_do_veiculo]])</f>
        <v>40000</v>
      </c>
      <c r="I31" t="s">
        <v>22</v>
      </c>
      <c r="J31" s="7">
        <v>270000</v>
      </c>
      <c r="O31" s="9"/>
      <c r="Q31" s="7"/>
      <c r="R31" s="7"/>
    </row>
    <row r="32" spans="1:19" x14ac:dyDescent="0.35">
      <c r="A32" s="1">
        <v>44866</v>
      </c>
      <c r="B32">
        <v>1</v>
      </c>
      <c r="C32">
        <v>2</v>
      </c>
      <c r="D32" s="6">
        <v>42000</v>
      </c>
      <c r="E32" s="9" t="s">
        <v>21</v>
      </c>
      <c r="F32" s="9" t="s">
        <v>8</v>
      </c>
      <c r="G32" s="7">
        <f>PRODUCT(Tabela1[[#This Row],[vendas]],Tabela1[[#This Row],[valor_do_veiculo]])</f>
        <v>84000</v>
      </c>
      <c r="I32" t="s">
        <v>23</v>
      </c>
      <c r="J32" s="7">
        <v>870000</v>
      </c>
      <c r="O32" s="9"/>
      <c r="Q32" s="7"/>
      <c r="R32" s="7"/>
    </row>
    <row r="33" spans="1:18" x14ac:dyDescent="0.35">
      <c r="A33" s="1">
        <v>44562</v>
      </c>
      <c r="B33">
        <v>10</v>
      </c>
      <c r="C33">
        <v>1</v>
      </c>
      <c r="D33" s="6">
        <v>270000</v>
      </c>
      <c r="E33" s="9" t="s">
        <v>22</v>
      </c>
      <c r="F33" s="9" t="s">
        <v>9</v>
      </c>
      <c r="G33" s="7">
        <f>PRODUCT(Tabela1[[#This Row],[vendas]],Tabela1[[#This Row],[valor_do_veiculo]])</f>
        <v>270000</v>
      </c>
      <c r="I33" t="s">
        <v>41</v>
      </c>
      <c r="J33" s="7">
        <v>9800000</v>
      </c>
      <c r="O33" s="9"/>
      <c r="Q33" s="7"/>
      <c r="R33" s="7"/>
    </row>
    <row r="34" spans="1:18" x14ac:dyDescent="0.35">
      <c r="A34" s="1">
        <v>44593</v>
      </c>
      <c r="B34">
        <v>10</v>
      </c>
      <c r="C34">
        <v>6</v>
      </c>
      <c r="D34" s="6">
        <v>145000</v>
      </c>
      <c r="E34" s="9" t="s">
        <v>23</v>
      </c>
      <c r="F34" s="9" t="s">
        <v>9</v>
      </c>
      <c r="G34" s="7">
        <f>PRODUCT(Tabela1[[#This Row],[vendas]],Tabela1[[#This Row],[valor_do_veiculo]])</f>
        <v>870000</v>
      </c>
      <c r="I34" t="s">
        <v>46</v>
      </c>
      <c r="J34" s="7">
        <v>288000</v>
      </c>
      <c r="O34" s="9"/>
      <c r="Q34" s="7"/>
      <c r="R34" s="7"/>
    </row>
    <row r="35" spans="1:18" x14ac:dyDescent="0.35">
      <c r="A35" s="1">
        <v>44652</v>
      </c>
      <c r="B35">
        <v>10</v>
      </c>
      <c r="C35">
        <v>1</v>
      </c>
      <c r="D35" s="6">
        <v>14000</v>
      </c>
      <c r="E35" s="9" t="s">
        <v>24</v>
      </c>
      <c r="F35" s="9" t="s">
        <v>9</v>
      </c>
      <c r="G35" s="7">
        <f>PRODUCT(Tabela1[[#This Row],[vendas]],Tabela1[[#This Row],[valor_do_veiculo]])</f>
        <v>14000</v>
      </c>
      <c r="I35" t="s">
        <v>24</v>
      </c>
      <c r="J35" s="7">
        <v>165000</v>
      </c>
      <c r="O35" s="9"/>
      <c r="Q35" s="7"/>
      <c r="R35" s="7"/>
    </row>
    <row r="36" spans="1:18" x14ac:dyDescent="0.35">
      <c r="A36" s="1">
        <v>44682</v>
      </c>
      <c r="B36">
        <v>10</v>
      </c>
      <c r="C36">
        <v>2</v>
      </c>
      <c r="D36" s="6">
        <v>12000</v>
      </c>
      <c r="E36" s="9" t="s">
        <v>24</v>
      </c>
      <c r="F36" s="9" t="s">
        <v>9</v>
      </c>
      <c r="G36" s="7">
        <f>PRODUCT(Tabela1[[#This Row],[vendas]],Tabela1[[#This Row],[valor_do_veiculo]])</f>
        <v>24000</v>
      </c>
      <c r="I36" t="s">
        <v>25</v>
      </c>
      <c r="J36" s="7">
        <v>125000</v>
      </c>
      <c r="O36" s="9"/>
      <c r="Q36" s="7"/>
      <c r="R36" s="7"/>
    </row>
    <row r="37" spans="1:18" x14ac:dyDescent="0.35">
      <c r="A37" s="1">
        <v>44713</v>
      </c>
      <c r="B37">
        <v>10</v>
      </c>
      <c r="C37">
        <v>1</v>
      </c>
      <c r="D37" s="6">
        <v>13000</v>
      </c>
      <c r="E37" s="9" t="s">
        <v>24</v>
      </c>
      <c r="F37" s="9" t="s">
        <v>9</v>
      </c>
      <c r="G37" s="7">
        <f>PRODUCT(Tabela1[[#This Row],[vendas]],Tabela1[[#This Row],[valor_do_veiculo]])</f>
        <v>13000</v>
      </c>
      <c r="I37" t="s">
        <v>47</v>
      </c>
      <c r="J37" s="7">
        <v>120000</v>
      </c>
      <c r="O37" s="9"/>
      <c r="Q37" s="7"/>
      <c r="R37" s="7"/>
    </row>
    <row r="38" spans="1:18" x14ac:dyDescent="0.35">
      <c r="A38" s="1">
        <v>44743</v>
      </c>
      <c r="B38">
        <v>10</v>
      </c>
      <c r="C38">
        <v>4</v>
      </c>
      <c r="D38" s="6">
        <v>10000</v>
      </c>
      <c r="E38" s="9" t="s">
        <v>24</v>
      </c>
      <c r="F38" s="9" t="s">
        <v>9</v>
      </c>
      <c r="G38" s="7">
        <f>PRODUCT(Tabela1[[#This Row],[vendas]],Tabela1[[#This Row],[valor_do_veiculo]])</f>
        <v>40000</v>
      </c>
      <c r="I38" t="s">
        <v>48</v>
      </c>
      <c r="J38" s="7">
        <v>125000</v>
      </c>
      <c r="O38" s="9"/>
      <c r="Q38" s="7"/>
      <c r="R38" s="7"/>
    </row>
    <row r="39" spans="1:18" x14ac:dyDescent="0.35">
      <c r="A39" s="1">
        <v>44774</v>
      </c>
      <c r="B39">
        <v>10</v>
      </c>
      <c r="C39">
        <v>1</v>
      </c>
      <c r="D39" s="6">
        <v>12000</v>
      </c>
      <c r="E39" s="9" t="s">
        <v>24</v>
      </c>
      <c r="F39" s="9" t="s">
        <v>9</v>
      </c>
      <c r="G39" s="7">
        <f>PRODUCT(Tabela1[[#This Row],[vendas]],Tabela1[[#This Row],[valor_do_veiculo]])</f>
        <v>12000</v>
      </c>
      <c r="I39" t="s">
        <v>30</v>
      </c>
      <c r="J39" s="7">
        <v>2580000</v>
      </c>
      <c r="O39" s="9"/>
      <c r="Q39" s="7"/>
      <c r="R39" s="7"/>
    </row>
    <row r="40" spans="1:18" x14ac:dyDescent="0.35">
      <c r="A40" s="1">
        <v>44805</v>
      </c>
      <c r="B40">
        <v>10</v>
      </c>
      <c r="C40">
        <v>1</v>
      </c>
      <c r="D40" s="6">
        <v>10000</v>
      </c>
      <c r="E40" s="9" t="s">
        <v>24</v>
      </c>
      <c r="F40" s="9" t="s">
        <v>9</v>
      </c>
      <c r="G40" s="7">
        <f>PRODUCT(Tabela1[[#This Row],[vendas]],Tabela1[[#This Row],[valor_do_veiculo]])</f>
        <v>10000</v>
      </c>
      <c r="I40" t="s">
        <v>31</v>
      </c>
      <c r="J40" s="7">
        <v>990000</v>
      </c>
      <c r="O40" s="9"/>
      <c r="Q40" s="7"/>
      <c r="R40" s="7"/>
    </row>
    <row r="41" spans="1:18" x14ac:dyDescent="0.35">
      <c r="A41" s="1">
        <v>44835</v>
      </c>
      <c r="B41">
        <v>10</v>
      </c>
      <c r="C41">
        <v>2</v>
      </c>
      <c r="D41" s="6">
        <v>14000</v>
      </c>
      <c r="E41" s="9" t="s">
        <v>24</v>
      </c>
      <c r="F41" s="9" t="s">
        <v>9</v>
      </c>
      <c r="G41" s="7">
        <f>PRODUCT(Tabela1[[#This Row],[vendas]],Tabela1[[#This Row],[valor_do_veiculo]])</f>
        <v>28000</v>
      </c>
      <c r="I41" t="s">
        <v>33</v>
      </c>
      <c r="J41" s="7">
        <v>601000</v>
      </c>
      <c r="O41" s="9"/>
      <c r="Q41" s="7"/>
      <c r="R41" s="7"/>
    </row>
    <row r="42" spans="1:18" x14ac:dyDescent="0.35">
      <c r="A42" s="1">
        <v>44866</v>
      </c>
      <c r="B42">
        <v>10</v>
      </c>
      <c r="C42">
        <v>1</v>
      </c>
      <c r="D42" s="6">
        <v>12000</v>
      </c>
      <c r="E42" s="9" t="s">
        <v>24</v>
      </c>
      <c r="F42" s="9" t="s">
        <v>9</v>
      </c>
      <c r="G42" s="7">
        <f>PRODUCT(Tabela1[[#This Row],[vendas]],Tabela1[[#This Row],[valor_do_veiculo]])</f>
        <v>12000</v>
      </c>
      <c r="I42" t="s">
        <v>16</v>
      </c>
      <c r="J42" s="7">
        <v>14747000</v>
      </c>
      <c r="O42" s="9"/>
      <c r="Q42" s="7"/>
      <c r="R42" s="7"/>
    </row>
    <row r="43" spans="1:18" x14ac:dyDescent="0.35">
      <c r="A43" s="1">
        <v>44896</v>
      </c>
      <c r="B43">
        <v>10</v>
      </c>
      <c r="C43">
        <v>1</v>
      </c>
      <c r="D43" s="6">
        <v>12000</v>
      </c>
      <c r="E43" s="9" t="s">
        <v>24</v>
      </c>
      <c r="F43" s="9" t="s">
        <v>9</v>
      </c>
      <c r="G43" s="7">
        <f>PRODUCT(Tabela1[[#This Row],[vendas]],Tabela1[[#This Row],[valor_do_veiculo]])</f>
        <v>12000</v>
      </c>
      <c r="I43" t="s">
        <v>6</v>
      </c>
      <c r="J43" s="7">
        <v>1418400</v>
      </c>
      <c r="O43" s="9"/>
      <c r="Q43" s="7"/>
      <c r="R43" s="7"/>
    </row>
    <row r="44" spans="1:18" x14ac:dyDescent="0.35">
      <c r="A44" s="1">
        <v>44621</v>
      </c>
      <c r="B44">
        <v>10</v>
      </c>
      <c r="C44">
        <v>5</v>
      </c>
      <c r="D44" s="6">
        <v>25000</v>
      </c>
      <c r="E44" s="9" t="s">
        <v>25</v>
      </c>
      <c r="F44" s="9" t="s">
        <v>9</v>
      </c>
      <c r="G44" s="7">
        <f>PRODUCT(Tabela1[[#This Row],[vendas]],Tabela1[[#This Row],[valor_do_veiculo]])</f>
        <v>125000</v>
      </c>
      <c r="I44" t="s">
        <v>32</v>
      </c>
      <c r="J44" s="7">
        <v>2680000</v>
      </c>
      <c r="O44" s="9"/>
      <c r="Q44" s="7"/>
      <c r="R44" s="7"/>
    </row>
    <row r="45" spans="1:18" x14ac:dyDescent="0.35">
      <c r="A45" s="1">
        <v>44593</v>
      </c>
      <c r="B45">
        <v>3</v>
      </c>
      <c r="C45">
        <v>4</v>
      </c>
      <c r="D45" s="6">
        <v>41000</v>
      </c>
      <c r="E45" s="9" t="s">
        <v>26</v>
      </c>
      <c r="F45" s="9" t="s">
        <v>10</v>
      </c>
      <c r="G45" s="7">
        <f>PRODUCT(Tabela1[[#This Row],[vendas]],Tabela1[[#This Row],[valor_do_veiculo]])</f>
        <v>164000</v>
      </c>
      <c r="I45" t="s">
        <v>20</v>
      </c>
      <c r="J45" s="7">
        <v>35000</v>
      </c>
      <c r="O45" s="9"/>
      <c r="Q45" s="7"/>
      <c r="R45" s="7"/>
    </row>
    <row r="46" spans="1:18" x14ac:dyDescent="0.35">
      <c r="A46" s="1">
        <v>44896</v>
      </c>
      <c r="B46">
        <v>3</v>
      </c>
      <c r="C46">
        <v>2</v>
      </c>
      <c r="D46" s="6">
        <v>45000</v>
      </c>
      <c r="E46" s="9" t="s">
        <v>26</v>
      </c>
      <c r="F46" s="9" t="s">
        <v>10</v>
      </c>
      <c r="G46" s="7">
        <f>PRODUCT(Tabela1[[#This Row],[vendas]],Tabela1[[#This Row],[valor_do_veiculo]])</f>
        <v>90000</v>
      </c>
      <c r="I46" t="s">
        <v>27</v>
      </c>
      <c r="J46" s="7">
        <v>13243000</v>
      </c>
      <c r="O46" s="9"/>
      <c r="Q46" s="7"/>
      <c r="R46" s="7"/>
    </row>
    <row r="47" spans="1:18" x14ac:dyDescent="0.35">
      <c r="A47" s="1">
        <v>44562</v>
      </c>
      <c r="B47">
        <v>3</v>
      </c>
      <c r="C47">
        <v>42</v>
      </c>
      <c r="D47" s="6">
        <v>32000</v>
      </c>
      <c r="E47" s="9" t="s">
        <v>27</v>
      </c>
      <c r="F47" s="9" t="s">
        <v>10</v>
      </c>
      <c r="G47" s="7">
        <f>PRODUCT(Tabela1[[#This Row],[vendas]],Tabela1[[#This Row],[valor_do_veiculo]])</f>
        <v>1344000</v>
      </c>
      <c r="I47" t="s">
        <v>49</v>
      </c>
      <c r="J47" s="7">
        <v>99000</v>
      </c>
      <c r="O47" s="9"/>
      <c r="Q47" s="7"/>
      <c r="R47" s="7"/>
    </row>
    <row r="48" spans="1:18" x14ac:dyDescent="0.35">
      <c r="A48" s="1">
        <v>44593</v>
      </c>
      <c r="B48">
        <v>3</v>
      </c>
      <c r="C48">
        <v>30</v>
      </c>
      <c r="D48" s="6">
        <v>36000</v>
      </c>
      <c r="E48" s="9" t="s">
        <v>27</v>
      </c>
      <c r="F48" s="9" t="s">
        <v>10</v>
      </c>
      <c r="G48" s="7">
        <f>PRODUCT(Tabela1[[#This Row],[vendas]],Tabela1[[#This Row],[valor_do_veiculo]])</f>
        <v>1080000</v>
      </c>
      <c r="I48" t="s">
        <v>28</v>
      </c>
      <c r="J48" s="7">
        <v>89000</v>
      </c>
      <c r="O48" s="9"/>
      <c r="Q48" s="7"/>
      <c r="R48" s="7"/>
    </row>
    <row r="49" spans="1:18" x14ac:dyDescent="0.35">
      <c r="A49" s="1">
        <v>44621</v>
      </c>
      <c r="B49">
        <v>3</v>
      </c>
      <c r="C49">
        <v>25</v>
      </c>
      <c r="D49" s="6">
        <v>145000</v>
      </c>
      <c r="E49" s="9" t="s">
        <v>27</v>
      </c>
      <c r="F49" s="9" t="s">
        <v>10</v>
      </c>
      <c r="G49" s="7">
        <f>PRODUCT(Tabela1[[#This Row],[vendas]],Tabela1[[#This Row],[valor_do_veiculo]])</f>
        <v>3625000</v>
      </c>
      <c r="I49" t="s">
        <v>38</v>
      </c>
      <c r="J49" s="7">
        <v>374000</v>
      </c>
      <c r="O49" s="9"/>
      <c r="Q49" s="7"/>
      <c r="R49" s="7"/>
    </row>
    <row r="50" spans="1:18" x14ac:dyDescent="0.35">
      <c r="A50" s="1">
        <v>44652</v>
      </c>
      <c r="B50">
        <v>3</v>
      </c>
      <c r="C50">
        <v>30</v>
      </c>
      <c r="D50" s="6">
        <v>26000</v>
      </c>
      <c r="E50" s="9" t="s">
        <v>27</v>
      </c>
      <c r="F50" s="9" t="s">
        <v>10</v>
      </c>
      <c r="G50" s="7">
        <f>PRODUCT(Tabela1[[#This Row],[vendas]],Tabela1[[#This Row],[valor_do_veiculo]])</f>
        <v>780000</v>
      </c>
      <c r="I50" t="s">
        <v>39</v>
      </c>
      <c r="J50" s="7">
        <v>240000</v>
      </c>
      <c r="O50" s="9"/>
      <c r="Q50" s="7"/>
      <c r="R50" s="7"/>
    </row>
    <row r="51" spans="1:18" x14ac:dyDescent="0.35">
      <c r="A51" s="1">
        <v>44682</v>
      </c>
      <c r="B51">
        <v>3</v>
      </c>
      <c r="C51">
        <v>35</v>
      </c>
      <c r="D51" s="6">
        <v>19000</v>
      </c>
      <c r="E51" s="9" t="s">
        <v>27</v>
      </c>
      <c r="F51" s="9" t="s">
        <v>10</v>
      </c>
      <c r="G51" s="7">
        <f>PRODUCT(Tabela1[[#This Row],[vendas]],Tabela1[[#This Row],[valor_do_veiculo]])</f>
        <v>665000</v>
      </c>
      <c r="I51" t="s">
        <v>50</v>
      </c>
      <c r="J51" s="7">
        <v>360000</v>
      </c>
      <c r="O51" s="9"/>
      <c r="Q51" s="7"/>
      <c r="R51" s="7"/>
    </row>
    <row r="52" spans="1:18" x14ac:dyDescent="0.35">
      <c r="A52" s="1">
        <v>44713</v>
      </c>
      <c r="B52">
        <v>3</v>
      </c>
      <c r="C52">
        <v>30</v>
      </c>
      <c r="D52" s="6">
        <v>20000</v>
      </c>
      <c r="E52" s="9" t="s">
        <v>27</v>
      </c>
      <c r="F52" s="9" t="s">
        <v>10</v>
      </c>
      <c r="G52" s="7">
        <f>PRODUCT(Tabela1[[#This Row],[vendas]],Tabela1[[#This Row],[valor_do_veiculo]])</f>
        <v>600000</v>
      </c>
      <c r="I52" t="s">
        <v>51</v>
      </c>
      <c r="J52" s="7">
        <v>180000</v>
      </c>
      <c r="O52" s="9"/>
      <c r="Q52" s="7"/>
      <c r="R52" s="7"/>
    </row>
    <row r="53" spans="1:18" x14ac:dyDescent="0.35">
      <c r="A53" s="1">
        <v>44743</v>
      </c>
      <c r="B53">
        <v>3</v>
      </c>
      <c r="C53">
        <v>38</v>
      </c>
      <c r="D53" s="6">
        <v>18000</v>
      </c>
      <c r="E53" s="9" t="s">
        <v>27</v>
      </c>
      <c r="F53" s="9" t="s">
        <v>10</v>
      </c>
      <c r="G53" s="7">
        <f>PRODUCT(Tabela1[[#This Row],[vendas]],Tabela1[[#This Row],[valor_do_veiculo]])</f>
        <v>684000</v>
      </c>
      <c r="I53" t="s">
        <v>21</v>
      </c>
      <c r="J53" s="7">
        <v>191000</v>
      </c>
      <c r="O53" s="9"/>
      <c r="Q53" s="7"/>
      <c r="R53" s="7"/>
    </row>
    <row r="54" spans="1:18" x14ac:dyDescent="0.35">
      <c r="A54" s="1">
        <v>44774</v>
      </c>
      <c r="B54">
        <v>3</v>
      </c>
      <c r="C54">
        <v>22</v>
      </c>
      <c r="D54" s="6">
        <v>33000</v>
      </c>
      <c r="E54" s="9" t="s">
        <v>27</v>
      </c>
      <c r="F54" s="9" t="s">
        <v>10</v>
      </c>
      <c r="G54" s="7">
        <f>PRODUCT(Tabela1[[#This Row],[vendas]],Tabela1[[#This Row],[valor_do_veiculo]])</f>
        <v>726000</v>
      </c>
      <c r="I54" t="s">
        <v>52</v>
      </c>
      <c r="J54" s="7">
        <v>14368000</v>
      </c>
      <c r="O54" s="9"/>
      <c r="Q54" s="7"/>
      <c r="R54" s="7"/>
    </row>
    <row r="55" spans="1:18" x14ac:dyDescent="0.35">
      <c r="A55" s="1">
        <v>44805</v>
      </c>
      <c r="B55">
        <v>3</v>
      </c>
      <c r="C55">
        <v>18</v>
      </c>
      <c r="D55" s="6">
        <v>35000</v>
      </c>
      <c r="E55" s="9" t="s">
        <v>27</v>
      </c>
      <c r="F55" s="9" t="s">
        <v>10</v>
      </c>
      <c r="G55" s="7">
        <f>PRODUCT(Tabela1[[#This Row],[vendas]],Tabela1[[#This Row],[valor_do_veiculo]])</f>
        <v>630000</v>
      </c>
      <c r="I55" t="s">
        <v>42</v>
      </c>
      <c r="J55" s="7">
        <v>3750000</v>
      </c>
      <c r="O55" s="9"/>
      <c r="Q55" s="7"/>
      <c r="R55" s="7"/>
    </row>
    <row r="56" spans="1:18" x14ac:dyDescent="0.35">
      <c r="A56" s="1">
        <v>44835</v>
      </c>
      <c r="B56">
        <v>3</v>
      </c>
      <c r="C56">
        <v>19</v>
      </c>
      <c r="D56" s="6">
        <v>42000</v>
      </c>
      <c r="E56" s="9" t="s">
        <v>27</v>
      </c>
      <c r="F56" s="9" t="s">
        <v>10</v>
      </c>
      <c r="G56" s="7">
        <f>PRODUCT(Tabela1[[#This Row],[vendas]],Tabela1[[#This Row],[valor_do_veiculo]])</f>
        <v>798000</v>
      </c>
      <c r="I56" t="s">
        <v>43</v>
      </c>
      <c r="J56" s="7">
        <v>1280000</v>
      </c>
      <c r="O56" s="9"/>
      <c r="Q56" s="7"/>
      <c r="R56" s="7"/>
    </row>
    <row r="57" spans="1:18" x14ac:dyDescent="0.35">
      <c r="A57" s="1">
        <v>44866</v>
      </c>
      <c r="B57">
        <v>3</v>
      </c>
      <c r="C57">
        <v>30</v>
      </c>
      <c r="D57" s="6">
        <v>46000</v>
      </c>
      <c r="E57" s="9" t="s">
        <v>27</v>
      </c>
      <c r="F57" s="9" t="s">
        <v>10</v>
      </c>
      <c r="G57" s="7">
        <f>PRODUCT(Tabela1[[#This Row],[vendas]],Tabela1[[#This Row],[valor_do_veiculo]])</f>
        <v>1380000</v>
      </c>
      <c r="I57" t="s">
        <v>45</v>
      </c>
      <c r="J57" s="7">
        <v>1125000</v>
      </c>
      <c r="O57" s="9"/>
      <c r="Q57" s="7"/>
      <c r="R57" s="7"/>
    </row>
    <row r="58" spans="1:18" x14ac:dyDescent="0.35">
      <c r="A58" s="1">
        <v>44896</v>
      </c>
      <c r="B58">
        <v>3</v>
      </c>
      <c r="C58">
        <v>19</v>
      </c>
      <c r="D58" s="6">
        <v>49000</v>
      </c>
      <c r="E58" s="9" t="s">
        <v>27</v>
      </c>
      <c r="F58" s="9" t="s">
        <v>10</v>
      </c>
      <c r="G58" s="7">
        <f>PRODUCT(Tabela1[[#This Row],[vendas]],Tabela1[[#This Row],[valor_do_veiculo]])</f>
        <v>931000</v>
      </c>
      <c r="I58" t="s">
        <v>54</v>
      </c>
      <c r="J58" s="7">
        <v>86408400</v>
      </c>
      <c r="O58" s="9"/>
      <c r="Q58" s="7"/>
      <c r="R58" s="7"/>
    </row>
    <row r="59" spans="1:18" x14ac:dyDescent="0.35">
      <c r="A59" s="1">
        <v>44866</v>
      </c>
      <c r="B59">
        <v>3</v>
      </c>
      <c r="C59">
        <v>1</v>
      </c>
      <c r="D59" s="6">
        <v>89000</v>
      </c>
      <c r="E59" s="9" t="s">
        <v>28</v>
      </c>
      <c r="F59" s="9" t="s">
        <v>10</v>
      </c>
      <c r="G59" s="7">
        <f>PRODUCT(Tabela1[[#This Row],[vendas]],Tabela1[[#This Row],[valor_do_veiculo]])</f>
        <v>89000</v>
      </c>
      <c r="O59" s="9"/>
      <c r="Q59" s="7"/>
      <c r="R59" s="7"/>
    </row>
    <row r="60" spans="1:18" x14ac:dyDescent="0.35">
      <c r="A60" s="1">
        <v>44652</v>
      </c>
      <c r="B60">
        <v>7</v>
      </c>
      <c r="C60">
        <v>1</v>
      </c>
      <c r="D60" s="6">
        <v>124000</v>
      </c>
      <c r="E60" s="9" t="s">
        <v>29</v>
      </c>
      <c r="F60" s="9" t="s">
        <v>11</v>
      </c>
      <c r="G60" s="7">
        <f>PRODUCT(Tabela1[[#This Row],[vendas]],Tabela1[[#This Row],[valor_do_veiculo]])</f>
        <v>124000</v>
      </c>
      <c r="O60" s="9"/>
      <c r="Q60" s="7"/>
      <c r="R60" s="7"/>
    </row>
    <row r="61" spans="1:18" x14ac:dyDescent="0.35">
      <c r="A61" s="1">
        <v>44593</v>
      </c>
      <c r="B61">
        <v>7</v>
      </c>
      <c r="C61">
        <v>7</v>
      </c>
      <c r="D61" s="6">
        <v>240000</v>
      </c>
      <c r="E61" s="9" t="s">
        <v>30</v>
      </c>
      <c r="F61" s="9" t="s">
        <v>11</v>
      </c>
      <c r="G61" s="7">
        <f>PRODUCT(Tabela1[[#This Row],[vendas]],Tabela1[[#This Row],[valor_do_veiculo]])</f>
        <v>1680000</v>
      </c>
    </row>
    <row r="62" spans="1:18" x14ac:dyDescent="0.35">
      <c r="A62" s="1">
        <v>44774</v>
      </c>
      <c r="B62">
        <v>7</v>
      </c>
      <c r="C62">
        <v>3</v>
      </c>
      <c r="D62" s="6">
        <v>300000</v>
      </c>
      <c r="E62" s="9" t="s">
        <v>30</v>
      </c>
      <c r="F62" s="9" t="s">
        <v>11</v>
      </c>
      <c r="G62" s="7">
        <f>PRODUCT(Tabela1[[#This Row],[vendas]],Tabela1[[#This Row],[valor_do_veiculo]])</f>
        <v>900000</v>
      </c>
    </row>
    <row r="63" spans="1:18" x14ac:dyDescent="0.35">
      <c r="A63" s="1">
        <v>44562</v>
      </c>
      <c r="B63">
        <v>7</v>
      </c>
      <c r="C63">
        <v>4</v>
      </c>
      <c r="D63" s="6">
        <v>60000</v>
      </c>
      <c r="E63" s="9" t="s">
        <v>31</v>
      </c>
      <c r="F63" s="9" t="s">
        <v>11</v>
      </c>
      <c r="G63" s="7">
        <f>PRODUCT(Tabela1[[#This Row],[vendas]],Tabela1[[#This Row],[valor_do_veiculo]])</f>
        <v>240000</v>
      </c>
      <c r="I63" t="s">
        <v>67</v>
      </c>
      <c r="J63" t="s">
        <v>68</v>
      </c>
      <c r="K63" t="s">
        <v>69</v>
      </c>
      <c r="L63" t="s">
        <v>70</v>
      </c>
    </row>
    <row r="64" spans="1:18" x14ac:dyDescent="0.35">
      <c r="A64" s="1">
        <v>44621</v>
      </c>
      <c r="B64">
        <v>7</v>
      </c>
      <c r="C64">
        <v>1</v>
      </c>
      <c r="D64" s="6">
        <v>75000</v>
      </c>
      <c r="E64" s="9" t="s">
        <v>31</v>
      </c>
      <c r="F64" s="9" t="s">
        <v>11</v>
      </c>
      <c r="G64" s="7">
        <f>PRODUCT(Tabela1[[#This Row],[vendas]],Tabela1[[#This Row],[valor_do_veiculo]])</f>
        <v>75000</v>
      </c>
      <c r="I64">
        <v>1</v>
      </c>
      <c r="J64">
        <f>LARGE(Tabela1[vendas],I64)</f>
        <v>52</v>
      </c>
      <c r="K64" t="str">
        <f>VLOOKUP(J64,Tabela1[[#All],[vendas]:[veiculos]],3,0)</f>
        <v>Mobi</v>
      </c>
      <c r="L64">
        <f>VLOOKUP(J64,Tabela1[[#All],[vendas]:[veiculos]],2,0)</f>
        <v>29000</v>
      </c>
    </row>
    <row r="65" spans="1:19" x14ac:dyDescent="0.35">
      <c r="A65" s="1">
        <v>44743</v>
      </c>
      <c r="B65">
        <v>7</v>
      </c>
      <c r="C65">
        <v>3</v>
      </c>
      <c r="D65" s="6">
        <v>75000</v>
      </c>
      <c r="E65" s="9" t="s">
        <v>31</v>
      </c>
      <c r="F65" s="9" t="s">
        <v>11</v>
      </c>
      <c r="G65" s="7">
        <f>PRODUCT(Tabela1[[#This Row],[vendas]],Tabela1[[#This Row],[valor_do_veiculo]])</f>
        <v>225000</v>
      </c>
      <c r="I65">
        <v>2</v>
      </c>
      <c r="J65">
        <f>LARGE(Tabela1[vendas],I65)</f>
        <v>50</v>
      </c>
      <c r="K65" t="str">
        <f>VLOOKUP(J65,Tabela1[[#All],[vendas]:[veiculos]],3,0)</f>
        <v>Mobi</v>
      </c>
      <c r="L65">
        <f>VLOOKUP(J65,Tabela1[[#All],[vendas]:[veiculos]],2,0)</f>
        <v>25000</v>
      </c>
      <c r="R65" s="7"/>
      <c r="S65" s="7"/>
    </row>
    <row r="66" spans="1:19" x14ac:dyDescent="0.35">
      <c r="A66" s="1">
        <v>44805</v>
      </c>
      <c r="B66">
        <v>7</v>
      </c>
      <c r="C66">
        <v>3</v>
      </c>
      <c r="D66" s="6">
        <v>70000</v>
      </c>
      <c r="E66" s="9" t="s">
        <v>31</v>
      </c>
      <c r="F66" s="9" t="s">
        <v>11</v>
      </c>
      <c r="G66" s="7">
        <f>PRODUCT(Tabela1[[#This Row],[vendas]],Tabela1[[#This Row],[valor_do_veiculo]])</f>
        <v>210000</v>
      </c>
      <c r="I66">
        <v>3</v>
      </c>
      <c r="J66">
        <f>LARGE(Tabela1[vendas],I66)</f>
        <v>45</v>
      </c>
      <c r="K66" t="str">
        <f>VLOOKUP(J66,Tabela1[[#All],[vendas]:[veiculos]],3,0)</f>
        <v>Mobi</v>
      </c>
      <c r="L66">
        <f>VLOOKUP(J66,Tabela1[[#All],[vendas]:[veiculos]],2,0)</f>
        <v>26000</v>
      </c>
      <c r="R66" s="7"/>
      <c r="S66" s="7"/>
    </row>
    <row r="67" spans="1:19" x14ac:dyDescent="0.35">
      <c r="A67" s="1">
        <v>44835</v>
      </c>
      <c r="B67">
        <v>7</v>
      </c>
      <c r="C67">
        <v>3</v>
      </c>
      <c r="D67" s="6">
        <v>80000</v>
      </c>
      <c r="E67" s="9" t="s">
        <v>31</v>
      </c>
      <c r="F67" s="9" t="s">
        <v>11</v>
      </c>
      <c r="G67" s="7">
        <f>PRODUCT(Tabela1[[#This Row],[vendas]],Tabela1[[#This Row],[valor_do_veiculo]])</f>
        <v>240000</v>
      </c>
      <c r="I67">
        <v>4</v>
      </c>
      <c r="J67">
        <f>LARGE(Tabela1[vendas],I67)</f>
        <v>45</v>
      </c>
      <c r="K67" t="str">
        <f>VLOOKUP(J67,Tabela1[[#All],[vendas]:[veiculos]],3,0)</f>
        <v>Mobi</v>
      </c>
      <c r="L67">
        <f>VLOOKUP(J67,Tabela1[[#All],[vendas]:[veiculos]],2,0)</f>
        <v>26000</v>
      </c>
      <c r="R67" s="7"/>
      <c r="S67" s="7"/>
    </row>
    <row r="68" spans="1:19" x14ac:dyDescent="0.35">
      <c r="A68" s="1">
        <v>44713</v>
      </c>
      <c r="B68">
        <v>7</v>
      </c>
      <c r="C68">
        <v>8</v>
      </c>
      <c r="D68" s="6">
        <v>160000</v>
      </c>
      <c r="E68" s="9" t="s">
        <v>32</v>
      </c>
      <c r="F68" s="9" t="s">
        <v>11</v>
      </c>
      <c r="G68" s="7">
        <f>PRODUCT(Tabela1[[#This Row],[vendas]],Tabela1[[#This Row],[valor_do_veiculo]])</f>
        <v>1280000</v>
      </c>
      <c r="I68">
        <v>5</v>
      </c>
      <c r="J68">
        <f>LARGE(Tabela1[vendas],I68)</f>
        <v>45</v>
      </c>
      <c r="K68" t="str">
        <f>VLOOKUP(J68,Tabela1[[#All],[vendas]:[veiculos]],3,0)</f>
        <v>Mobi</v>
      </c>
      <c r="L68">
        <f>VLOOKUP(J68,Tabela1[[#All],[vendas]:[veiculos]],2,0)</f>
        <v>26000</v>
      </c>
      <c r="R68" s="7"/>
      <c r="S68" s="7"/>
    </row>
    <row r="69" spans="1:19" x14ac:dyDescent="0.35">
      <c r="A69" s="1">
        <v>44896</v>
      </c>
      <c r="B69">
        <v>7</v>
      </c>
      <c r="C69">
        <v>5</v>
      </c>
      <c r="D69" s="6">
        <v>280000</v>
      </c>
      <c r="E69" s="9" t="s">
        <v>32</v>
      </c>
      <c r="F69" s="9" t="s">
        <v>11</v>
      </c>
      <c r="G69" s="7">
        <f>PRODUCT(Tabela1[[#This Row],[vendas]],Tabela1[[#This Row],[valor_do_veiculo]])</f>
        <v>1400000</v>
      </c>
      <c r="I69">
        <v>6</v>
      </c>
      <c r="J69">
        <f>LARGE(Tabela1[vendas],I69)</f>
        <v>42</v>
      </c>
      <c r="K69" t="str">
        <f>VLOOKUP(J69,Tabela1[[#All],[vendas]:[veiculos]],3,0)</f>
        <v>Picanto</v>
      </c>
      <c r="L69">
        <f>VLOOKUP(J69,Tabela1[[#All],[vendas]:[veiculos]],2,0)</f>
        <v>32000</v>
      </c>
      <c r="R69" s="7"/>
      <c r="S69" s="7"/>
    </row>
    <row r="70" spans="1:19" x14ac:dyDescent="0.35">
      <c r="A70" s="1">
        <v>44593</v>
      </c>
      <c r="B70">
        <v>6</v>
      </c>
      <c r="C70">
        <v>2</v>
      </c>
      <c r="D70" s="6">
        <v>28000</v>
      </c>
      <c r="E70" s="9" t="s">
        <v>33</v>
      </c>
      <c r="F70" s="9" t="s">
        <v>13</v>
      </c>
      <c r="G70" s="7">
        <f>PRODUCT(Tabela1[[#This Row],[vendas]],Tabela1[[#This Row],[valor_do_veiculo]])</f>
        <v>56000</v>
      </c>
      <c r="I70">
        <v>7</v>
      </c>
      <c r="J70">
        <f>LARGE(Tabela1[vendas],I70)</f>
        <v>40</v>
      </c>
      <c r="K70" t="str">
        <f>VLOOKUP(J70,Tabela1[[#All],[vendas]:[veiculos]],3,0)</f>
        <v>Mobi</v>
      </c>
      <c r="L70">
        <f>VLOOKUP(J70,Tabela1[[#All],[vendas]:[veiculos]],2,0)</f>
        <v>29000</v>
      </c>
      <c r="R70" s="7"/>
      <c r="S70" s="7"/>
    </row>
    <row r="71" spans="1:19" x14ac:dyDescent="0.35">
      <c r="A71" s="1">
        <v>44652</v>
      </c>
      <c r="B71">
        <v>6</v>
      </c>
      <c r="C71">
        <v>5</v>
      </c>
      <c r="D71" s="6">
        <v>30000</v>
      </c>
      <c r="E71" s="9" t="s">
        <v>33</v>
      </c>
      <c r="F71" s="9" t="s">
        <v>13</v>
      </c>
      <c r="G71" s="7">
        <f>PRODUCT(Tabela1[[#This Row],[vendas]],Tabela1[[#This Row],[valor_do_veiculo]])</f>
        <v>150000</v>
      </c>
      <c r="I71">
        <v>8</v>
      </c>
      <c r="J71">
        <f>LARGE(Tabela1[vendas],I71)</f>
        <v>40</v>
      </c>
      <c r="K71" t="str">
        <f>VLOOKUP(J71,Tabela1[[#All],[vendas]:[veiculos]],3,0)</f>
        <v>Mobi</v>
      </c>
      <c r="L71">
        <f>VLOOKUP(J71,Tabela1[[#All],[vendas]:[veiculos]],2,0)</f>
        <v>29000</v>
      </c>
      <c r="R71" s="7"/>
      <c r="S71" s="7"/>
    </row>
    <row r="72" spans="1:19" x14ac:dyDescent="0.35">
      <c r="A72" s="1">
        <v>44682</v>
      </c>
      <c r="B72">
        <v>6</v>
      </c>
      <c r="C72">
        <v>7</v>
      </c>
      <c r="D72" s="6">
        <v>22000</v>
      </c>
      <c r="E72" s="9" t="s">
        <v>33</v>
      </c>
      <c r="F72" s="9" t="s">
        <v>13</v>
      </c>
      <c r="G72" s="7">
        <f>PRODUCT(Tabela1[[#This Row],[vendas]],Tabela1[[#This Row],[valor_do_veiculo]])</f>
        <v>154000</v>
      </c>
      <c r="I72">
        <v>9</v>
      </c>
      <c r="J72">
        <f>LARGE(Tabela1[vendas],I72)</f>
        <v>40</v>
      </c>
      <c r="K72" t="str">
        <f>VLOOKUP(J72,Tabela1[[#All],[vendas]:[veiculos]],3,0)</f>
        <v>Mobi</v>
      </c>
      <c r="L72">
        <f>VLOOKUP(J72,Tabela1[[#All],[vendas]:[veiculos]],2,0)</f>
        <v>29000</v>
      </c>
      <c r="R72" s="7"/>
      <c r="S72" s="7"/>
    </row>
    <row r="73" spans="1:19" x14ac:dyDescent="0.35">
      <c r="A73" s="1">
        <v>44713</v>
      </c>
      <c r="B73">
        <v>6</v>
      </c>
      <c r="C73">
        <v>3</v>
      </c>
      <c r="D73" s="6">
        <v>23000</v>
      </c>
      <c r="E73" s="9" t="s">
        <v>33</v>
      </c>
      <c r="F73" s="9" t="s">
        <v>13</v>
      </c>
      <c r="G73" s="7">
        <f>PRODUCT(Tabela1[[#This Row],[vendas]],Tabela1[[#This Row],[valor_do_veiculo]])</f>
        <v>69000</v>
      </c>
      <c r="I73">
        <v>10</v>
      </c>
      <c r="J73">
        <f>LARGE(Tabela1[vendas],I73)</f>
        <v>40</v>
      </c>
      <c r="K73" t="str">
        <f>VLOOKUP(J73,Tabela1[[#All],[vendas]:[veiculos]],3,0)</f>
        <v>Mobi</v>
      </c>
      <c r="L73">
        <f>VLOOKUP(J73,Tabela1[[#All],[vendas]:[veiculos]],2,0)</f>
        <v>29000</v>
      </c>
      <c r="R73" s="7"/>
      <c r="S73" s="7"/>
    </row>
    <row r="74" spans="1:19" x14ac:dyDescent="0.35">
      <c r="A74" s="1">
        <v>44774</v>
      </c>
      <c r="B74">
        <v>6</v>
      </c>
      <c r="C74">
        <v>1</v>
      </c>
      <c r="D74" s="6">
        <v>22000</v>
      </c>
      <c r="E74" s="9" t="s">
        <v>33</v>
      </c>
      <c r="F74" s="9" t="s">
        <v>13</v>
      </c>
      <c r="G74" s="7">
        <f>PRODUCT(Tabela1[[#This Row],[vendas]],Tabela1[[#This Row],[valor_do_veiculo]])</f>
        <v>22000</v>
      </c>
      <c r="M74">
        <v>11</v>
      </c>
      <c r="P74" s="7"/>
      <c r="R74" s="7"/>
      <c r="S74" s="7"/>
    </row>
    <row r="75" spans="1:19" x14ac:dyDescent="0.35">
      <c r="A75" s="1">
        <v>44805</v>
      </c>
      <c r="B75">
        <v>6</v>
      </c>
      <c r="C75">
        <v>2</v>
      </c>
      <c r="D75" s="6">
        <v>30000</v>
      </c>
      <c r="E75" s="9" t="s">
        <v>33</v>
      </c>
      <c r="F75" s="9" t="s">
        <v>13</v>
      </c>
      <c r="G75" s="7">
        <f>PRODUCT(Tabela1[[#This Row],[vendas]],Tabela1[[#This Row],[valor_do_veiculo]])</f>
        <v>60000</v>
      </c>
      <c r="M75">
        <v>12</v>
      </c>
      <c r="P75" s="7"/>
      <c r="R75" s="7"/>
      <c r="S75" s="7"/>
    </row>
    <row r="76" spans="1:19" x14ac:dyDescent="0.35">
      <c r="A76" s="1">
        <v>44866</v>
      </c>
      <c r="B76">
        <v>6</v>
      </c>
      <c r="C76">
        <v>3</v>
      </c>
      <c r="D76" s="6">
        <v>30000</v>
      </c>
      <c r="E76" s="9" t="s">
        <v>33</v>
      </c>
      <c r="F76" s="9" t="s">
        <v>13</v>
      </c>
      <c r="G76" s="7">
        <f>PRODUCT(Tabela1[[#This Row],[vendas]],Tabela1[[#This Row],[valor_do_veiculo]])</f>
        <v>90000</v>
      </c>
      <c r="P76" s="7"/>
      <c r="R76" s="7"/>
      <c r="S76" s="7"/>
    </row>
    <row r="77" spans="1:19" x14ac:dyDescent="0.35">
      <c r="A77" s="1">
        <v>44835</v>
      </c>
      <c r="B77">
        <v>4</v>
      </c>
      <c r="C77">
        <v>6</v>
      </c>
      <c r="D77" s="6">
        <v>12000</v>
      </c>
      <c r="E77" s="9">
        <v>206</v>
      </c>
      <c r="F77" s="9" t="s">
        <v>34</v>
      </c>
      <c r="G77" s="7">
        <f>PRODUCT(Tabela1[[#This Row],[vendas]],Tabela1[[#This Row],[valor_do_veiculo]])</f>
        <v>72000</v>
      </c>
      <c r="P77" s="7"/>
    </row>
    <row r="78" spans="1:19" x14ac:dyDescent="0.35">
      <c r="A78" s="1">
        <v>44621</v>
      </c>
      <c r="B78">
        <v>4</v>
      </c>
      <c r="C78">
        <v>20</v>
      </c>
      <c r="D78" s="6">
        <v>79000</v>
      </c>
      <c r="E78" s="9">
        <v>208</v>
      </c>
      <c r="F78" s="9" t="s">
        <v>34</v>
      </c>
      <c r="G78" s="7">
        <f>PRODUCT(Tabela1[[#This Row],[vendas]],Tabela1[[#This Row],[valor_do_veiculo]])</f>
        <v>1580000</v>
      </c>
    </row>
    <row r="79" spans="1:19" x14ac:dyDescent="0.35">
      <c r="A79" s="1">
        <v>44652</v>
      </c>
      <c r="B79">
        <v>4</v>
      </c>
      <c r="C79">
        <v>25</v>
      </c>
      <c r="D79" s="6">
        <v>85000</v>
      </c>
      <c r="E79" s="9">
        <v>208</v>
      </c>
      <c r="F79" s="9" t="s">
        <v>34</v>
      </c>
      <c r="G79" s="7">
        <f>PRODUCT(Tabela1[[#This Row],[vendas]],Tabela1[[#This Row],[valor_do_veiculo]])</f>
        <v>2125000</v>
      </c>
      <c r="R79" s="14"/>
      <c r="S79" s="14"/>
    </row>
    <row r="80" spans="1:19" x14ac:dyDescent="0.35">
      <c r="A80" s="1">
        <v>44713</v>
      </c>
      <c r="B80">
        <v>4</v>
      </c>
      <c r="C80">
        <v>20</v>
      </c>
      <c r="D80" s="6">
        <v>78000</v>
      </c>
      <c r="E80" s="9">
        <v>208</v>
      </c>
      <c r="F80" s="9" t="s">
        <v>34</v>
      </c>
      <c r="G80" s="7">
        <f>PRODUCT(Tabela1[[#This Row],[vendas]],Tabela1[[#This Row],[valor_do_veiculo]])</f>
        <v>1560000</v>
      </c>
      <c r="R80" s="8"/>
      <c r="S80" s="8"/>
    </row>
    <row r="81" spans="1:7" x14ac:dyDescent="0.35">
      <c r="A81" s="1">
        <v>44774</v>
      </c>
      <c r="B81">
        <v>4</v>
      </c>
      <c r="C81">
        <v>10</v>
      </c>
      <c r="D81" s="6">
        <v>78000</v>
      </c>
      <c r="E81" s="9">
        <v>208</v>
      </c>
      <c r="F81" s="9" t="s">
        <v>34</v>
      </c>
      <c r="G81" s="7">
        <f>PRODUCT(Tabela1[[#This Row],[vendas]],Tabela1[[#This Row],[valor_do_veiculo]])</f>
        <v>780000</v>
      </c>
    </row>
    <row r="82" spans="1:7" x14ac:dyDescent="0.35">
      <c r="A82" s="1">
        <v>44866</v>
      </c>
      <c r="B82">
        <v>4</v>
      </c>
      <c r="C82">
        <v>15</v>
      </c>
      <c r="D82" s="6">
        <v>92000</v>
      </c>
      <c r="E82" s="9">
        <v>208</v>
      </c>
      <c r="F82" s="9" t="s">
        <v>34</v>
      </c>
      <c r="G82" s="7">
        <f>PRODUCT(Tabela1[[#This Row],[vendas]],Tabela1[[#This Row],[valor_do_veiculo]])</f>
        <v>1380000</v>
      </c>
    </row>
    <row r="83" spans="1:7" x14ac:dyDescent="0.35">
      <c r="A83" s="1">
        <v>44805</v>
      </c>
      <c r="B83">
        <v>4</v>
      </c>
      <c r="C83">
        <v>1</v>
      </c>
      <c r="D83" s="6">
        <v>19000</v>
      </c>
      <c r="E83" s="9">
        <v>307</v>
      </c>
      <c r="F83" s="9" t="s">
        <v>34</v>
      </c>
      <c r="G83" s="7">
        <f>PRODUCT(Tabela1[[#This Row],[vendas]],Tabela1[[#This Row],[valor_do_veiculo]])</f>
        <v>19000</v>
      </c>
    </row>
    <row r="84" spans="1:7" x14ac:dyDescent="0.35">
      <c r="A84" s="1">
        <v>44743</v>
      </c>
      <c r="B84">
        <v>4</v>
      </c>
      <c r="C84">
        <v>6</v>
      </c>
      <c r="D84" s="6">
        <v>80000</v>
      </c>
      <c r="E84" s="9">
        <v>2008</v>
      </c>
      <c r="F84" s="9" t="s">
        <v>34</v>
      </c>
      <c r="G84" s="7">
        <f>PRODUCT(Tabela1[[#This Row],[vendas]],Tabela1[[#This Row],[valor_do_veiculo]])</f>
        <v>480000</v>
      </c>
    </row>
    <row r="85" spans="1:7" x14ac:dyDescent="0.35">
      <c r="A85" s="1">
        <v>44896</v>
      </c>
      <c r="B85">
        <v>4</v>
      </c>
      <c r="C85">
        <v>1</v>
      </c>
      <c r="D85" s="6">
        <v>90000</v>
      </c>
      <c r="E85" s="9">
        <v>2008</v>
      </c>
      <c r="F85" s="9" t="s">
        <v>34</v>
      </c>
      <c r="G85" s="7">
        <f>PRODUCT(Tabela1[[#This Row],[vendas]],Tabela1[[#This Row],[valor_do_veiculo]])</f>
        <v>90000</v>
      </c>
    </row>
    <row r="86" spans="1:7" x14ac:dyDescent="0.35">
      <c r="A86" s="1">
        <v>44562</v>
      </c>
      <c r="B86">
        <v>11</v>
      </c>
      <c r="C86">
        <v>5</v>
      </c>
      <c r="D86" s="6">
        <v>70000</v>
      </c>
      <c r="E86" s="9" t="s">
        <v>35</v>
      </c>
      <c r="F86" s="9" t="s">
        <v>15</v>
      </c>
      <c r="G86" s="7">
        <f>PRODUCT(Tabela1[[#This Row],[vendas]],Tabela1[[#This Row],[valor_do_veiculo]])</f>
        <v>350000</v>
      </c>
    </row>
    <row r="87" spans="1:7" x14ac:dyDescent="0.35">
      <c r="A87" s="1">
        <v>44652</v>
      </c>
      <c r="B87">
        <v>11</v>
      </c>
      <c r="C87">
        <v>5</v>
      </c>
      <c r="D87" s="6">
        <v>25000</v>
      </c>
      <c r="E87" s="9" t="s">
        <v>36</v>
      </c>
      <c r="F87" s="9" t="s">
        <v>15</v>
      </c>
      <c r="G87" s="7">
        <f>PRODUCT(Tabela1[[#This Row],[vendas]],Tabela1[[#This Row],[valor_do_veiculo]])</f>
        <v>125000</v>
      </c>
    </row>
    <row r="88" spans="1:7" x14ac:dyDescent="0.35">
      <c r="A88" s="1">
        <v>44682</v>
      </c>
      <c r="B88">
        <v>11</v>
      </c>
      <c r="C88">
        <v>5</v>
      </c>
      <c r="D88" s="6">
        <v>18000</v>
      </c>
      <c r="E88" s="9" t="s">
        <v>36</v>
      </c>
      <c r="F88" s="9" t="s">
        <v>15</v>
      </c>
      <c r="G88" s="7">
        <f>PRODUCT(Tabela1[[#This Row],[vendas]],Tabela1[[#This Row],[valor_do_veiculo]])</f>
        <v>90000</v>
      </c>
    </row>
    <row r="89" spans="1:7" x14ac:dyDescent="0.35">
      <c r="A89" s="1">
        <v>44774</v>
      </c>
      <c r="B89">
        <v>11</v>
      </c>
      <c r="C89">
        <v>4</v>
      </c>
      <c r="D89" s="6">
        <v>32000</v>
      </c>
      <c r="E89" s="9" t="s">
        <v>36</v>
      </c>
      <c r="F89" s="9" t="s">
        <v>15</v>
      </c>
      <c r="G89" s="7">
        <f>PRODUCT(Tabela1[[#This Row],[vendas]],Tabela1[[#This Row],[valor_do_veiculo]])</f>
        <v>128000</v>
      </c>
    </row>
    <row r="90" spans="1:7" x14ac:dyDescent="0.35">
      <c r="A90" s="1">
        <v>44835</v>
      </c>
      <c r="B90">
        <v>11</v>
      </c>
      <c r="C90">
        <v>6</v>
      </c>
      <c r="D90" s="6">
        <v>36000</v>
      </c>
      <c r="E90" s="9" t="s">
        <v>36</v>
      </c>
      <c r="F90" s="9" t="s">
        <v>15</v>
      </c>
      <c r="G90" s="7">
        <f>PRODUCT(Tabela1[[#This Row],[vendas]],Tabela1[[#This Row],[valor_do_veiculo]])</f>
        <v>216000</v>
      </c>
    </row>
    <row r="91" spans="1:7" x14ac:dyDescent="0.35">
      <c r="A91" s="1">
        <v>44866</v>
      </c>
      <c r="B91">
        <v>11</v>
      </c>
      <c r="C91">
        <v>10</v>
      </c>
      <c r="D91" s="6">
        <v>42000</v>
      </c>
      <c r="E91" s="9" t="s">
        <v>36</v>
      </c>
      <c r="F91" s="9" t="s">
        <v>15</v>
      </c>
      <c r="G91" s="7">
        <f>PRODUCT(Tabela1[[#This Row],[vendas]],Tabela1[[#This Row],[valor_do_veiculo]])</f>
        <v>420000</v>
      </c>
    </row>
    <row r="92" spans="1:7" x14ac:dyDescent="0.35">
      <c r="A92" s="1">
        <v>44593</v>
      </c>
      <c r="B92">
        <v>11</v>
      </c>
      <c r="C92">
        <v>3</v>
      </c>
      <c r="D92" s="6">
        <v>60000</v>
      </c>
      <c r="E92" s="9" t="s">
        <v>37</v>
      </c>
      <c r="F92" s="9" t="s">
        <v>15</v>
      </c>
      <c r="G92" s="7">
        <f>PRODUCT(Tabela1[[#This Row],[vendas]],Tabela1[[#This Row],[valor_do_veiculo]])</f>
        <v>180000</v>
      </c>
    </row>
    <row r="93" spans="1:7" x14ac:dyDescent="0.35">
      <c r="A93" s="1">
        <v>44743</v>
      </c>
      <c r="B93">
        <v>11</v>
      </c>
      <c r="C93">
        <v>8</v>
      </c>
      <c r="D93" s="6">
        <v>35000</v>
      </c>
      <c r="E93" s="9" t="s">
        <v>37</v>
      </c>
      <c r="F93" s="9" t="s">
        <v>15</v>
      </c>
      <c r="G93" s="7">
        <f>PRODUCT(Tabela1[[#This Row],[vendas]],Tabela1[[#This Row],[valor_do_veiculo]])</f>
        <v>280000</v>
      </c>
    </row>
    <row r="94" spans="1:7" x14ac:dyDescent="0.35">
      <c r="A94" s="1">
        <v>44621</v>
      </c>
      <c r="B94">
        <v>11</v>
      </c>
      <c r="C94">
        <v>1</v>
      </c>
      <c r="D94" s="6">
        <v>30000</v>
      </c>
      <c r="E94" s="9" t="s">
        <v>38</v>
      </c>
      <c r="F94" s="9" t="s">
        <v>15</v>
      </c>
      <c r="G94" s="7">
        <f>PRODUCT(Tabela1[[#This Row],[vendas]],Tabela1[[#This Row],[valor_do_veiculo]])</f>
        <v>30000</v>
      </c>
    </row>
    <row r="95" spans="1:7" x14ac:dyDescent="0.35">
      <c r="A95" s="1">
        <v>44805</v>
      </c>
      <c r="B95">
        <v>11</v>
      </c>
      <c r="C95">
        <v>1</v>
      </c>
      <c r="D95" s="6">
        <v>32000</v>
      </c>
      <c r="E95" s="9" t="s">
        <v>38</v>
      </c>
      <c r="F95" s="9" t="s">
        <v>15</v>
      </c>
      <c r="G95" s="7">
        <f>PRODUCT(Tabela1[[#This Row],[vendas]],Tabela1[[#This Row],[valor_do_veiculo]])</f>
        <v>32000</v>
      </c>
    </row>
    <row r="96" spans="1:7" x14ac:dyDescent="0.35">
      <c r="A96" s="1">
        <v>44896</v>
      </c>
      <c r="B96">
        <v>11</v>
      </c>
      <c r="C96">
        <v>6</v>
      </c>
      <c r="D96" s="6">
        <v>52000</v>
      </c>
      <c r="E96" s="9" t="s">
        <v>38</v>
      </c>
      <c r="F96" s="9" t="s">
        <v>15</v>
      </c>
      <c r="G96" s="7">
        <f>PRODUCT(Tabela1[[#This Row],[vendas]],Tabela1[[#This Row],[valor_do_veiculo]])</f>
        <v>312000</v>
      </c>
    </row>
    <row r="97" spans="1:7" x14ac:dyDescent="0.35">
      <c r="A97" s="1">
        <v>44713</v>
      </c>
      <c r="B97">
        <v>11</v>
      </c>
      <c r="C97">
        <v>3</v>
      </c>
      <c r="D97" s="6">
        <v>80000</v>
      </c>
      <c r="E97" s="9" t="s">
        <v>39</v>
      </c>
      <c r="F97" s="9" t="s">
        <v>15</v>
      </c>
      <c r="G97" s="7">
        <f>PRODUCT(Tabela1[[#This Row],[vendas]],Tabela1[[#This Row],[valor_do_veiculo]])</f>
        <v>240000</v>
      </c>
    </row>
    <row r="98" spans="1:7" x14ac:dyDescent="0.35">
      <c r="A98" s="1">
        <v>44805</v>
      </c>
      <c r="B98">
        <v>8</v>
      </c>
      <c r="C98">
        <v>5</v>
      </c>
      <c r="D98" s="6">
        <v>240000</v>
      </c>
      <c r="E98" s="9" t="s">
        <v>40</v>
      </c>
      <c r="F98" s="9" t="s">
        <v>17</v>
      </c>
      <c r="G98" s="7">
        <f>PRODUCT(Tabela1[[#This Row],[vendas]],Tabela1[[#This Row],[valor_do_veiculo]])</f>
        <v>1200000</v>
      </c>
    </row>
    <row r="99" spans="1:7" x14ac:dyDescent="0.35">
      <c r="A99" s="1">
        <v>44621</v>
      </c>
      <c r="B99">
        <v>8</v>
      </c>
      <c r="C99">
        <v>2</v>
      </c>
      <c r="D99" s="6">
        <v>300000</v>
      </c>
      <c r="E99" s="9" t="s">
        <v>41</v>
      </c>
      <c r="F99" s="9" t="s">
        <v>17</v>
      </c>
      <c r="G99" s="7">
        <f>PRODUCT(Tabela1[[#This Row],[vendas]],Tabela1[[#This Row],[valor_do_veiculo]])</f>
        <v>600000</v>
      </c>
    </row>
    <row r="100" spans="1:7" x14ac:dyDescent="0.35">
      <c r="A100" s="1">
        <v>44682</v>
      </c>
      <c r="B100">
        <v>8</v>
      </c>
      <c r="C100">
        <v>4</v>
      </c>
      <c r="D100" s="6">
        <v>320000</v>
      </c>
      <c r="E100" s="9" t="s">
        <v>41</v>
      </c>
      <c r="F100" s="9" t="s">
        <v>17</v>
      </c>
      <c r="G100" s="7">
        <f>PRODUCT(Tabela1[[#This Row],[vendas]],Tabela1[[#This Row],[valor_do_veiculo]])</f>
        <v>1280000</v>
      </c>
    </row>
    <row r="101" spans="1:7" x14ac:dyDescent="0.35">
      <c r="A101" s="1">
        <v>44835</v>
      </c>
      <c r="B101">
        <v>8</v>
      </c>
      <c r="C101">
        <v>10</v>
      </c>
      <c r="D101" s="6">
        <v>360000</v>
      </c>
      <c r="E101" s="9" t="s">
        <v>41</v>
      </c>
      <c r="F101" s="9" t="s">
        <v>17</v>
      </c>
      <c r="G101" s="7">
        <f>PRODUCT(Tabela1[[#This Row],[vendas]],Tabela1[[#This Row],[valor_do_veiculo]])</f>
        <v>3600000</v>
      </c>
    </row>
    <row r="102" spans="1:7" x14ac:dyDescent="0.35">
      <c r="A102" s="1">
        <v>44896</v>
      </c>
      <c r="B102">
        <v>8</v>
      </c>
      <c r="C102">
        <v>12</v>
      </c>
      <c r="D102" s="6">
        <v>360000</v>
      </c>
      <c r="E102" s="9" t="s">
        <v>41</v>
      </c>
      <c r="F102" s="9" t="s">
        <v>17</v>
      </c>
      <c r="G102" s="7">
        <f>PRODUCT(Tabela1[[#This Row],[vendas]],Tabela1[[#This Row],[valor_do_veiculo]])</f>
        <v>4320000</v>
      </c>
    </row>
    <row r="103" spans="1:7" x14ac:dyDescent="0.35">
      <c r="A103" s="1">
        <v>44743</v>
      </c>
      <c r="B103">
        <v>8</v>
      </c>
      <c r="C103">
        <v>15</v>
      </c>
      <c r="D103" s="6">
        <v>250000</v>
      </c>
      <c r="E103" s="9" t="s">
        <v>42</v>
      </c>
      <c r="F103" s="9" t="s">
        <v>17</v>
      </c>
      <c r="G103" s="7">
        <f>PRODUCT(Tabela1[[#This Row],[vendas]],Tabela1[[#This Row],[valor_do_veiculo]])</f>
        <v>3750000</v>
      </c>
    </row>
    <row r="104" spans="1:7" x14ac:dyDescent="0.35">
      <c r="A104" s="1">
        <v>44652</v>
      </c>
      <c r="B104">
        <v>8</v>
      </c>
      <c r="C104">
        <v>4</v>
      </c>
      <c r="D104" s="6">
        <v>320000</v>
      </c>
      <c r="E104" s="9" t="s">
        <v>43</v>
      </c>
      <c r="F104" s="9" t="s">
        <v>17</v>
      </c>
      <c r="G104" s="7">
        <f>PRODUCT(Tabela1[[#This Row],[vendas]],Tabela1[[#This Row],[valor_do_veiculo]])</f>
        <v>1280000</v>
      </c>
    </row>
    <row r="105" spans="1:7" x14ac:dyDescent="0.35">
      <c r="A105" s="1">
        <v>44743</v>
      </c>
      <c r="B105">
        <v>5</v>
      </c>
      <c r="C105">
        <v>20</v>
      </c>
      <c r="D105" s="6">
        <v>140000</v>
      </c>
      <c r="E105" s="9" t="s">
        <v>44</v>
      </c>
      <c r="F105" s="9" t="s">
        <v>18</v>
      </c>
      <c r="G105" s="7">
        <f>PRODUCT(Tabela1[[#This Row],[vendas]],Tabela1[[#This Row],[valor_do_veiculo]])</f>
        <v>2800000</v>
      </c>
    </row>
    <row r="106" spans="1:7" x14ac:dyDescent="0.35">
      <c r="A106" s="1">
        <v>44774</v>
      </c>
      <c r="B106">
        <v>5</v>
      </c>
      <c r="C106">
        <v>10</v>
      </c>
      <c r="D106" s="6">
        <v>14000</v>
      </c>
      <c r="E106" s="9" t="s">
        <v>44</v>
      </c>
      <c r="F106" s="9" t="s">
        <v>18</v>
      </c>
      <c r="G106" s="7">
        <f>PRODUCT(Tabela1[[#This Row],[vendas]],Tabela1[[#This Row],[valor_do_veiculo]])</f>
        <v>140000</v>
      </c>
    </row>
    <row r="107" spans="1:7" x14ac:dyDescent="0.35">
      <c r="A107" s="1">
        <v>44805</v>
      </c>
      <c r="B107">
        <v>5</v>
      </c>
      <c r="C107">
        <v>4</v>
      </c>
      <c r="D107" s="6">
        <v>120000</v>
      </c>
      <c r="E107" s="9" t="s">
        <v>44</v>
      </c>
      <c r="F107" s="9" t="s">
        <v>18</v>
      </c>
      <c r="G107" s="7">
        <f>PRODUCT(Tabela1[[#This Row],[vendas]],Tabela1[[#This Row],[valor_do_veiculo]])</f>
        <v>480000</v>
      </c>
    </row>
    <row r="108" spans="1:7" x14ac:dyDescent="0.35">
      <c r="A108" s="1">
        <v>44866</v>
      </c>
      <c r="B108">
        <v>5</v>
      </c>
      <c r="C108">
        <v>6</v>
      </c>
      <c r="D108" s="6">
        <v>158000</v>
      </c>
      <c r="E108" s="9" t="s">
        <v>44</v>
      </c>
      <c r="F108" s="9" t="s">
        <v>18</v>
      </c>
      <c r="G108" s="7">
        <f>PRODUCT(Tabela1[[#This Row],[vendas]],Tabela1[[#This Row],[valor_do_veiculo]])</f>
        <v>948000</v>
      </c>
    </row>
    <row r="109" spans="1:7" x14ac:dyDescent="0.35">
      <c r="A109" s="1">
        <v>44593</v>
      </c>
      <c r="B109">
        <v>5</v>
      </c>
      <c r="C109">
        <v>15</v>
      </c>
      <c r="D109" s="6">
        <v>45000</v>
      </c>
      <c r="E109" s="9" t="s">
        <v>45</v>
      </c>
      <c r="F109" s="9" t="s">
        <v>18</v>
      </c>
      <c r="G109" s="7">
        <f>PRODUCT(Tabela1[[#This Row],[vendas]],Tabela1[[#This Row],[valor_do_veiculo]])</f>
        <v>675000</v>
      </c>
    </row>
    <row r="110" spans="1:7" x14ac:dyDescent="0.35">
      <c r="A110" s="1">
        <v>44682</v>
      </c>
      <c r="B110">
        <v>5</v>
      </c>
      <c r="C110">
        <v>3</v>
      </c>
      <c r="D110" s="6">
        <v>35000</v>
      </c>
      <c r="E110" s="9" t="s">
        <v>45</v>
      </c>
      <c r="F110" s="9" t="s">
        <v>18</v>
      </c>
      <c r="G110" s="7">
        <f>PRODUCT(Tabela1[[#This Row],[vendas]],Tabela1[[#This Row],[valor_do_veiculo]])</f>
        <v>105000</v>
      </c>
    </row>
    <row r="111" spans="1:7" x14ac:dyDescent="0.35">
      <c r="A111" s="1">
        <v>44835</v>
      </c>
      <c r="B111">
        <v>5</v>
      </c>
      <c r="C111">
        <v>2</v>
      </c>
      <c r="D111" s="6">
        <v>60000</v>
      </c>
      <c r="E111" s="9" t="s">
        <v>45</v>
      </c>
      <c r="F111" s="9" t="s">
        <v>18</v>
      </c>
      <c r="G111" s="7">
        <f>PRODUCT(Tabela1[[#This Row],[vendas]],Tabela1[[#This Row],[valor_do_veiculo]])</f>
        <v>120000</v>
      </c>
    </row>
    <row r="112" spans="1:7" x14ac:dyDescent="0.35">
      <c r="A112" s="1">
        <v>44896</v>
      </c>
      <c r="B112">
        <v>5</v>
      </c>
      <c r="C112">
        <v>3</v>
      </c>
      <c r="D112" s="6">
        <v>75000</v>
      </c>
      <c r="E112" s="9" t="s">
        <v>45</v>
      </c>
      <c r="F112" s="9" t="s">
        <v>18</v>
      </c>
      <c r="G112" s="7">
        <f>PRODUCT(Tabela1[[#This Row],[vendas]],Tabela1[[#This Row],[valor_do_veiculo]])</f>
        <v>225000</v>
      </c>
    </row>
    <row r="113" spans="1:7" x14ac:dyDescent="0.35">
      <c r="A113" s="1">
        <v>44562</v>
      </c>
      <c r="B113">
        <v>2</v>
      </c>
      <c r="C113">
        <v>2</v>
      </c>
      <c r="D113" s="6">
        <v>40000</v>
      </c>
      <c r="E113" s="9" t="s">
        <v>46</v>
      </c>
      <c r="F113" s="9" t="s">
        <v>19</v>
      </c>
      <c r="G113" s="7">
        <f>PRODUCT(Tabela1[[#This Row],[vendas]],Tabela1[[#This Row],[valor_do_veiculo]])</f>
        <v>80000</v>
      </c>
    </row>
    <row r="114" spans="1:7" x14ac:dyDescent="0.35">
      <c r="A114" s="1">
        <v>44593</v>
      </c>
      <c r="B114">
        <v>2</v>
      </c>
      <c r="C114">
        <v>6</v>
      </c>
      <c r="D114" s="6">
        <v>30000</v>
      </c>
      <c r="E114" s="9" t="s">
        <v>46</v>
      </c>
      <c r="F114" s="9" t="s">
        <v>19</v>
      </c>
      <c r="G114" s="7">
        <f>PRODUCT(Tabela1[[#This Row],[vendas]],Tabela1[[#This Row],[valor_do_veiculo]])</f>
        <v>180000</v>
      </c>
    </row>
    <row r="115" spans="1:7" x14ac:dyDescent="0.35">
      <c r="A115" s="1">
        <v>44621</v>
      </c>
      <c r="B115">
        <v>2</v>
      </c>
      <c r="C115">
        <v>1</v>
      </c>
      <c r="D115" s="6">
        <v>28000</v>
      </c>
      <c r="E115" s="9" t="s">
        <v>46</v>
      </c>
      <c r="F115" s="9" t="s">
        <v>19</v>
      </c>
      <c r="G115" s="7">
        <f>PRODUCT(Tabela1[[#This Row],[vendas]],Tabela1[[#This Row],[valor_do_veiculo]])</f>
        <v>28000</v>
      </c>
    </row>
    <row r="116" spans="1:7" x14ac:dyDescent="0.35">
      <c r="A116" s="1">
        <v>44743</v>
      </c>
      <c r="B116">
        <v>2</v>
      </c>
      <c r="C116">
        <v>1</v>
      </c>
      <c r="D116" s="6">
        <v>120000</v>
      </c>
      <c r="E116" s="9" t="s">
        <v>47</v>
      </c>
      <c r="F116" s="9" t="s">
        <v>19</v>
      </c>
      <c r="G116" s="7">
        <f>PRODUCT(Tabela1[[#This Row],[vendas]],Tabela1[[#This Row],[valor_do_veiculo]])</f>
        <v>120000</v>
      </c>
    </row>
    <row r="117" spans="1:7" x14ac:dyDescent="0.35">
      <c r="A117" s="1">
        <v>44562</v>
      </c>
      <c r="B117">
        <v>2</v>
      </c>
      <c r="C117">
        <v>1</v>
      </c>
      <c r="D117" s="6">
        <v>35000</v>
      </c>
      <c r="E117" s="9" t="s">
        <v>48</v>
      </c>
      <c r="F117" s="9" t="s">
        <v>19</v>
      </c>
      <c r="G117" s="7">
        <f>PRODUCT(Tabela1[[#This Row],[vendas]],Tabela1[[#This Row],[valor_do_veiculo]])</f>
        <v>35000</v>
      </c>
    </row>
    <row r="118" spans="1:7" x14ac:dyDescent="0.35">
      <c r="A118" s="1">
        <v>44835</v>
      </c>
      <c r="B118">
        <v>2</v>
      </c>
      <c r="C118">
        <v>2</v>
      </c>
      <c r="D118" s="6">
        <v>45000</v>
      </c>
      <c r="E118" s="9" t="s">
        <v>48</v>
      </c>
      <c r="F118" s="9" t="s">
        <v>19</v>
      </c>
      <c r="G118" s="7">
        <f>PRODUCT(Tabela1[[#This Row],[vendas]],Tabela1[[#This Row],[valor_do_veiculo]])</f>
        <v>90000</v>
      </c>
    </row>
    <row r="119" spans="1:7" x14ac:dyDescent="0.35">
      <c r="A119" s="1">
        <v>44652</v>
      </c>
      <c r="B119">
        <v>2</v>
      </c>
      <c r="C119">
        <v>1</v>
      </c>
      <c r="D119" s="6">
        <v>99000</v>
      </c>
      <c r="E119" s="9" t="s">
        <v>49</v>
      </c>
      <c r="F119" s="9" t="s">
        <v>19</v>
      </c>
      <c r="G119" s="7">
        <f>PRODUCT(Tabela1[[#This Row],[vendas]],Tabela1[[#This Row],[valor_do_veiculo]])</f>
        <v>99000</v>
      </c>
    </row>
    <row r="120" spans="1:7" x14ac:dyDescent="0.35">
      <c r="A120" s="1">
        <v>44774</v>
      </c>
      <c r="B120">
        <v>2</v>
      </c>
      <c r="C120">
        <v>6</v>
      </c>
      <c r="D120" s="6">
        <v>60000</v>
      </c>
      <c r="E120" s="9" t="s">
        <v>50</v>
      </c>
      <c r="F120" s="9" t="s">
        <v>19</v>
      </c>
      <c r="G120" s="7">
        <f>PRODUCT(Tabela1[[#This Row],[vendas]],Tabela1[[#This Row],[valor_do_veiculo]])</f>
        <v>360000</v>
      </c>
    </row>
    <row r="121" spans="1:7" x14ac:dyDescent="0.35">
      <c r="A121" s="1">
        <v>44682</v>
      </c>
      <c r="B121">
        <v>2</v>
      </c>
      <c r="C121">
        <v>2</v>
      </c>
      <c r="D121" s="6">
        <v>90000</v>
      </c>
      <c r="E121" s="9" t="s">
        <v>51</v>
      </c>
      <c r="F121" s="9" t="s">
        <v>19</v>
      </c>
      <c r="G121" s="7">
        <f>PRODUCT(Tabela1[[#This Row],[vendas]],Tabela1[[#This Row],[valor_do_veiculo]])</f>
        <v>180000</v>
      </c>
    </row>
    <row r="122" spans="1:7" x14ac:dyDescent="0.35">
      <c r="A122" s="1">
        <v>44562</v>
      </c>
      <c r="B122">
        <v>2</v>
      </c>
      <c r="C122">
        <v>35</v>
      </c>
      <c r="D122" s="6">
        <v>35000</v>
      </c>
      <c r="E122" s="9" t="s">
        <v>52</v>
      </c>
      <c r="F122" s="9" t="s">
        <v>19</v>
      </c>
      <c r="G122" s="7">
        <f>PRODUCT(Tabela1[[#This Row],[vendas]],Tabela1[[#This Row],[valor_do_veiculo]])</f>
        <v>1225000</v>
      </c>
    </row>
    <row r="123" spans="1:7" x14ac:dyDescent="0.35">
      <c r="A123" s="1">
        <v>44593</v>
      </c>
      <c r="B123">
        <v>2</v>
      </c>
      <c r="C123">
        <v>40</v>
      </c>
      <c r="D123" s="6">
        <v>35000</v>
      </c>
      <c r="E123" s="9" t="s">
        <v>52</v>
      </c>
      <c r="F123" s="9" t="s">
        <v>19</v>
      </c>
      <c r="G123" s="7">
        <f>PRODUCT(Tabela1[[#This Row],[vendas]],Tabela1[[#This Row],[valor_do_veiculo]])</f>
        <v>1400000</v>
      </c>
    </row>
    <row r="124" spans="1:7" x14ac:dyDescent="0.35">
      <c r="A124" s="1">
        <v>44621</v>
      </c>
      <c r="B124">
        <v>2</v>
      </c>
      <c r="C124">
        <v>30</v>
      </c>
      <c r="D124" s="6">
        <v>35000</v>
      </c>
      <c r="E124" s="9" t="s">
        <v>52</v>
      </c>
      <c r="F124" s="9" t="s">
        <v>19</v>
      </c>
      <c r="G124" s="7">
        <f>PRODUCT(Tabela1[[#This Row],[vendas]],Tabela1[[#This Row],[valor_do_veiculo]])</f>
        <v>1050000</v>
      </c>
    </row>
    <row r="125" spans="1:7" x14ac:dyDescent="0.35">
      <c r="A125" s="1">
        <v>44652</v>
      </c>
      <c r="B125">
        <v>2</v>
      </c>
      <c r="C125">
        <v>45</v>
      </c>
      <c r="D125" s="6">
        <v>30000</v>
      </c>
      <c r="E125" s="9" t="s">
        <v>52</v>
      </c>
      <c r="F125" s="9" t="s">
        <v>19</v>
      </c>
      <c r="G125" s="7">
        <f>PRODUCT(Tabela1[[#This Row],[vendas]],Tabela1[[#This Row],[valor_do_veiculo]])</f>
        <v>1350000</v>
      </c>
    </row>
    <row r="126" spans="1:7" x14ac:dyDescent="0.35">
      <c r="A126" s="1">
        <v>44682</v>
      </c>
      <c r="B126">
        <v>2</v>
      </c>
      <c r="C126">
        <v>45</v>
      </c>
      <c r="D126" s="6">
        <v>29000</v>
      </c>
      <c r="E126" s="9" t="s">
        <v>52</v>
      </c>
      <c r="F126" s="9" t="s">
        <v>19</v>
      </c>
      <c r="G126" s="7">
        <f>PRODUCT(Tabela1[[#This Row],[vendas]],Tabela1[[#This Row],[valor_do_veiculo]])</f>
        <v>1305000</v>
      </c>
    </row>
    <row r="127" spans="1:7" x14ac:dyDescent="0.35">
      <c r="A127" s="1">
        <v>44713</v>
      </c>
      <c r="B127">
        <v>2</v>
      </c>
      <c r="C127">
        <v>35</v>
      </c>
      <c r="D127" s="6">
        <v>30000</v>
      </c>
      <c r="E127" s="9" t="s">
        <v>52</v>
      </c>
      <c r="F127" s="9" t="s">
        <v>19</v>
      </c>
      <c r="G127" s="7">
        <f>PRODUCT(Tabela1[[#This Row],[vendas]],Tabela1[[#This Row],[valor_do_veiculo]])</f>
        <v>1050000</v>
      </c>
    </row>
    <row r="128" spans="1:7" x14ac:dyDescent="0.35">
      <c r="A128" s="1">
        <v>44743</v>
      </c>
      <c r="B128">
        <v>2</v>
      </c>
      <c r="C128">
        <v>35</v>
      </c>
      <c r="D128" s="6">
        <v>35000</v>
      </c>
      <c r="E128" s="9" t="s">
        <v>52</v>
      </c>
      <c r="F128" s="9" t="s">
        <v>19</v>
      </c>
      <c r="G128" s="7">
        <f>PRODUCT(Tabela1[[#This Row],[vendas]],Tabela1[[#This Row],[valor_do_veiculo]])</f>
        <v>1225000</v>
      </c>
    </row>
    <row r="129" spans="1:7" x14ac:dyDescent="0.35">
      <c r="A129" s="1">
        <v>44774</v>
      </c>
      <c r="B129">
        <v>2</v>
      </c>
      <c r="C129">
        <v>20</v>
      </c>
      <c r="D129" s="6">
        <v>38000</v>
      </c>
      <c r="E129" s="9" t="s">
        <v>52</v>
      </c>
      <c r="F129" s="9" t="s">
        <v>19</v>
      </c>
      <c r="G129" s="7">
        <f>PRODUCT(Tabela1[[#This Row],[vendas]],Tabela1[[#This Row],[valor_do_veiculo]])</f>
        <v>760000</v>
      </c>
    </row>
    <row r="130" spans="1:7" x14ac:dyDescent="0.35">
      <c r="A130" s="1">
        <v>44805</v>
      </c>
      <c r="B130">
        <v>2</v>
      </c>
      <c r="C130">
        <v>21</v>
      </c>
      <c r="D130" s="6">
        <v>45000</v>
      </c>
      <c r="E130" s="9" t="s">
        <v>52</v>
      </c>
      <c r="F130" s="9" t="s">
        <v>19</v>
      </c>
      <c r="G130" s="7">
        <f>PRODUCT(Tabela1[[#This Row],[vendas]],Tabela1[[#This Row],[valor_do_veiculo]])</f>
        <v>945000</v>
      </c>
    </row>
    <row r="131" spans="1:7" x14ac:dyDescent="0.35">
      <c r="A131" s="1">
        <v>44835</v>
      </c>
      <c r="B131">
        <v>2</v>
      </c>
      <c r="C131">
        <v>17</v>
      </c>
      <c r="D131" s="6">
        <v>54000</v>
      </c>
      <c r="E131" s="9" t="s">
        <v>52</v>
      </c>
      <c r="F131" s="9" t="s">
        <v>19</v>
      </c>
      <c r="G131" s="7">
        <f>PRODUCT(Tabela1[[#This Row],[vendas]],Tabela1[[#This Row],[valor_do_veiculo]])</f>
        <v>918000</v>
      </c>
    </row>
    <row r="132" spans="1:7" x14ac:dyDescent="0.35">
      <c r="A132" s="1">
        <v>44866</v>
      </c>
      <c r="B132">
        <v>2</v>
      </c>
      <c r="C132">
        <v>26</v>
      </c>
      <c r="D132" s="6">
        <v>58000</v>
      </c>
      <c r="E132" s="9" t="s">
        <v>52</v>
      </c>
      <c r="F132" s="9" t="s">
        <v>19</v>
      </c>
      <c r="G132" s="7">
        <f>PRODUCT(Tabela1[[#This Row],[vendas]],Tabela1[[#This Row],[valor_do_veiculo]])</f>
        <v>1508000</v>
      </c>
    </row>
    <row r="133" spans="1:7" x14ac:dyDescent="0.35">
      <c r="A133" s="1">
        <v>44896</v>
      </c>
      <c r="B133">
        <v>2</v>
      </c>
      <c r="C133">
        <v>24</v>
      </c>
      <c r="D133" s="6">
        <v>68000</v>
      </c>
      <c r="E133" s="9" t="s">
        <v>52</v>
      </c>
      <c r="F133" s="9" t="s">
        <v>19</v>
      </c>
      <c r="G133" s="7">
        <f>PRODUCT(Tabela1[[#This Row],[vendas]],Tabela1[[#This Row],[valor_do_veiculo]])</f>
        <v>1632000</v>
      </c>
    </row>
  </sheetData>
  <mergeCells count="4">
    <mergeCell ref="R79:S79"/>
    <mergeCell ref="K17:L17"/>
    <mergeCell ref="K20:L20"/>
    <mergeCell ref="I14:J14"/>
  </mergeCells>
  <phoneticPr fontId="18" type="noConversion"/>
  <pageMargins left="0.511811024" right="0.511811024" top="0.78740157499999996" bottom="0.78740157499999996" header="0.31496062000000002" footer="0.31496062000000002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44"/>
  <sheetViews>
    <sheetView topLeftCell="J1" zoomScaleNormal="100" workbookViewId="0">
      <selection activeCell="N3" sqref="N3:O43"/>
    </sheetView>
  </sheetViews>
  <sheetFormatPr defaultRowHeight="14.5" x14ac:dyDescent="0.35"/>
  <cols>
    <col min="1" max="1" width="17" bestFit="1" customWidth="1"/>
    <col min="2" max="2" width="14.453125" bestFit="1" customWidth="1"/>
    <col min="4" max="4" width="17" bestFit="1" customWidth="1"/>
    <col min="5" max="5" width="25" bestFit="1" customWidth="1"/>
    <col min="6" max="6" width="22.90625" bestFit="1" customWidth="1"/>
    <col min="7" max="7" width="17" bestFit="1" customWidth="1"/>
    <col min="8" max="8" width="15.08984375" bestFit="1" customWidth="1"/>
    <col min="9" max="9" width="16.1796875" bestFit="1" customWidth="1"/>
    <col min="10" max="10" width="17" bestFit="1" customWidth="1"/>
    <col min="11" max="11" width="25" bestFit="1" customWidth="1"/>
    <col min="12" max="13" width="14.453125" bestFit="1" customWidth="1"/>
    <col min="14" max="14" width="17" bestFit="1" customWidth="1"/>
    <col min="15" max="16" width="14.453125" bestFit="1" customWidth="1"/>
    <col min="17" max="17" width="24.54296875" bestFit="1" customWidth="1"/>
    <col min="18" max="18" width="18.81640625" customWidth="1"/>
    <col min="19" max="19" width="4.453125" customWidth="1"/>
    <col min="20" max="20" width="9.7265625" customWidth="1"/>
    <col min="21" max="21" width="17" bestFit="1" customWidth="1"/>
    <col min="22" max="22" width="14.453125" bestFit="1" customWidth="1"/>
    <col min="23" max="23" width="14.81640625" bestFit="1" customWidth="1"/>
    <col min="24" max="24" width="17" bestFit="1" customWidth="1"/>
    <col min="25" max="25" width="14.453125" bestFit="1" customWidth="1"/>
    <col min="26" max="26" width="11.54296875" customWidth="1"/>
    <col min="27" max="27" width="7.7265625" bestFit="1" customWidth="1"/>
    <col min="28" max="28" width="2.81640625" bestFit="1" customWidth="1"/>
    <col min="29" max="29" width="7.7265625" bestFit="1" customWidth="1"/>
    <col min="30" max="37" width="2.81640625" bestFit="1" customWidth="1"/>
    <col min="38" max="38" width="10" bestFit="1" customWidth="1"/>
  </cols>
  <sheetData>
    <row r="3" spans="1:29" x14ac:dyDescent="0.35">
      <c r="A3" s="2" t="s">
        <v>53</v>
      </c>
      <c r="B3" t="s">
        <v>55</v>
      </c>
      <c r="D3" s="2" t="s">
        <v>53</v>
      </c>
      <c r="E3" t="s">
        <v>63</v>
      </c>
      <c r="G3" s="2" t="s">
        <v>53</v>
      </c>
      <c r="H3" t="s">
        <v>64</v>
      </c>
      <c r="J3" s="2" t="s">
        <v>61</v>
      </c>
      <c r="K3" t="s">
        <v>63</v>
      </c>
      <c r="L3" t="s">
        <v>55</v>
      </c>
      <c r="N3" s="2" t="s">
        <v>53</v>
      </c>
      <c r="O3" t="s">
        <v>55</v>
      </c>
      <c r="AB3" s="16"/>
      <c r="AC3" s="16"/>
    </row>
    <row r="4" spans="1:29" x14ac:dyDescent="0.35">
      <c r="A4" s="3" t="s">
        <v>7</v>
      </c>
      <c r="B4">
        <v>33</v>
      </c>
      <c r="D4" s="3">
        <v>206</v>
      </c>
      <c r="E4">
        <v>72000</v>
      </c>
      <c r="G4" s="3" t="s">
        <v>7</v>
      </c>
      <c r="H4">
        <v>3.6666666666666665</v>
      </c>
      <c r="J4" s="3" t="s">
        <v>7</v>
      </c>
      <c r="K4">
        <v>1418400</v>
      </c>
      <c r="L4">
        <v>33</v>
      </c>
      <c r="N4" s="3">
        <v>206</v>
      </c>
      <c r="O4">
        <v>6</v>
      </c>
    </row>
    <row r="5" spans="1:29" x14ac:dyDescent="0.35">
      <c r="A5" s="3" t="s">
        <v>8</v>
      </c>
      <c r="B5">
        <v>433</v>
      </c>
      <c r="D5" s="3">
        <v>208</v>
      </c>
      <c r="E5">
        <v>7425000</v>
      </c>
      <c r="G5" s="3" t="s">
        <v>8</v>
      </c>
      <c r="H5">
        <v>19.681818181818183</v>
      </c>
      <c r="J5" s="3" t="s">
        <v>8</v>
      </c>
      <c r="K5">
        <v>15447000</v>
      </c>
      <c r="L5">
        <v>433</v>
      </c>
      <c r="N5" s="3">
        <v>208</v>
      </c>
      <c r="O5">
        <v>90</v>
      </c>
    </row>
    <row r="6" spans="1:29" x14ac:dyDescent="0.35">
      <c r="A6" s="3" t="s">
        <v>9</v>
      </c>
      <c r="B6">
        <v>26</v>
      </c>
      <c r="D6" s="3">
        <v>307</v>
      </c>
      <c r="E6">
        <v>19000</v>
      </c>
      <c r="G6" s="3" t="s">
        <v>9</v>
      </c>
      <c r="H6">
        <v>2.1666666666666665</v>
      </c>
      <c r="J6" s="3" t="s">
        <v>9</v>
      </c>
      <c r="K6">
        <v>1430000</v>
      </c>
      <c r="L6">
        <v>26</v>
      </c>
      <c r="N6" s="3">
        <v>307</v>
      </c>
      <c r="O6">
        <v>1</v>
      </c>
    </row>
    <row r="7" spans="1:29" x14ac:dyDescent="0.35">
      <c r="A7" s="3" t="s">
        <v>10</v>
      </c>
      <c r="B7">
        <v>345</v>
      </c>
      <c r="D7" s="3">
        <v>2008</v>
      </c>
      <c r="E7">
        <v>570000</v>
      </c>
      <c r="G7" s="3" t="s">
        <v>10</v>
      </c>
      <c r="H7">
        <v>23</v>
      </c>
      <c r="J7" s="3" t="s">
        <v>10</v>
      </c>
      <c r="K7">
        <v>13586000</v>
      </c>
      <c r="L7">
        <v>345</v>
      </c>
      <c r="N7" s="3">
        <v>2008</v>
      </c>
      <c r="O7">
        <v>7</v>
      </c>
    </row>
    <row r="8" spans="1:29" x14ac:dyDescent="0.35">
      <c r="A8" s="3" t="s">
        <v>11</v>
      </c>
      <c r="B8">
        <v>38</v>
      </c>
      <c r="D8" s="3" t="s">
        <v>12</v>
      </c>
      <c r="E8">
        <v>154000</v>
      </c>
      <c r="G8" s="3" t="s">
        <v>11</v>
      </c>
      <c r="H8">
        <v>3.8</v>
      </c>
      <c r="J8" s="3" t="s">
        <v>11</v>
      </c>
      <c r="K8">
        <v>6374000</v>
      </c>
      <c r="L8">
        <v>38</v>
      </c>
      <c r="N8" s="3" t="s">
        <v>12</v>
      </c>
      <c r="O8">
        <v>4</v>
      </c>
    </row>
    <row r="9" spans="1:29" x14ac:dyDescent="0.35">
      <c r="A9" s="3" t="s">
        <v>13</v>
      </c>
      <c r="B9">
        <v>23</v>
      </c>
      <c r="D9" s="3" t="s">
        <v>40</v>
      </c>
      <c r="E9">
        <v>1200000</v>
      </c>
      <c r="G9" s="3" t="s">
        <v>13</v>
      </c>
      <c r="H9">
        <v>3.2857142857142856</v>
      </c>
      <c r="J9" s="3" t="s">
        <v>13</v>
      </c>
      <c r="K9">
        <v>601000</v>
      </c>
      <c r="L9">
        <v>23</v>
      </c>
      <c r="N9" s="3" t="s">
        <v>40</v>
      </c>
      <c r="O9">
        <v>5</v>
      </c>
    </row>
    <row r="10" spans="1:29" x14ac:dyDescent="0.35">
      <c r="A10" s="3" t="s">
        <v>34</v>
      </c>
      <c r="B10">
        <v>104</v>
      </c>
      <c r="D10" s="3" t="s">
        <v>35</v>
      </c>
      <c r="E10">
        <v>350000</v>
      </c>
      <c r="G10" s="3" t="s">
        <v>34</v>
      </c>
      <c r="H10">
        <v>11.555555555555555</v>
      </c>
      <c r="J10" s="3" t="s">
        <v>34</v>
      </c>
      <c r="K10">
        <v>8086000</v>
      </c>
      <c r="L10">
        <v>104</v>
      </c>
      <c r="N10" s="3" t="s">
        <v>35</v>
      </c>
      <c r="O10">
        <v>5</v>
      </c>
    </row>
    <row r="11" spans="1:29" x14ac:dyDescent="0.35">
      <c r="A11" s="3" t="s">
        <v>15</v>
      </c>
      <c r="B11">
        <v>57</v>
      </c>
      <c r="D11" s="3" t="s">
        <v>26</v>
      </c>
      <c r="E11">
        <v>254000</v>
      </c>
      <c r="G11" s="3" t="s">
        <v>15</v>
      </c>
      <c r="H11">
        <v>4.75</v>
      </c>
      <c r="J11" s="3" t="s">
        <v>15</v>
      </c>
      <c r="K11">
        <v>2403000</v>
      </c>
      <c r="L11">
        <v>57</v>
      </c>
      <c r="N11" s="3" t="s">
        <v>26</v>
      </c>
      <c r="O11">
        <v>6</v>
      </c>
    </row>
    <row r="12" spans="1:29" x14ac:dyDescent="0.35">
      <c r="A12" s="3" t="s">
        <v>17</v>
      </c>
      <c r="B12">
        <v>52</v>
      </c>
      <c r="D12" s="3" t="s">
        <v>36</v>
      </c>
      <c r="E12">
        <v>979000</v>
      </c>
      <c r="G12" s="3" t="s">
        <v>17</v>
      </c>
      <c r="H12">
        <v>7.4285714285714288</v>
      </c>
      <c r="J12" s="3" t="s">
        <v>17</v>
      </c>
      <c r="K12">
        <v>16030000</v>
      </c>
      <c r="L12">
        <v>52</v>
      </c>
      <c r="N12" s="3" t="s">
        <v>36</v>
      </c>
      <c r="O12">
        <v>30</v>
      </c>
    </row>
    <row r="13" spans="1:29" x14ac:dyDescent="0.35">
      <c r="A13" s="3" t="s">
        <v>18</v>
      </c>
      <c r="B13">
        <v>63</v>
      </c>
      <c r="D13" s="3" t="s">
        <v>44</v>
      </c>
      <c r="E13">
        <v>4368000</v>
      </c>
      <c r="G13" s="3" t="s">
        <v>18</v>
      </c>
      <c r="H13">
        <v>7.875</v>
      </c>
      <c r="J13" s="3" t="s">
        <v>18</v>
      </c>
      <c r="K13">
        <v>5493000</v>
      </c>
      <c r="L13">
        <v>63</v>
      </c>
      <c r="N13" s="3" t="s">
        <v>44</v>
      </c>
      <c r="O13">
        <v>40</v>
      </c>
    </row>
    <row r="14" spans="1:29" x14ac:dyDescent="0.35">
      <c r="A14" s="3" t="s">
        <v>19</v>
      </c>
      <c r="B14">
        <v>395</v>
      </c>
      <c r="D14" s="3" t="s">
        <v>14</v>
      </c>
      <c r="E14">
        <v>320000</v>
      </c>
      <c r="G14" s="3" t="s">
        <v>19</v>
      </c>
      <c r="H14">
        <v>18.80952380952381</v>
      </c>
      <c r="J14" s="3" t="s">
        <v>19</v>
      </c>
      <c r="K14">
        <v>15540000</v>
      </c>
      <c r="L14">
        <v>395</v>
      </c>
      <c r="N14" s="3" t="s">
        <v>14</v>
      </c>
      <c r="O14">
        <v>4</v>
      </c>
    </row>
    <row r="15" spans="1:29" x14ac:dyDescent="0.35">
      <c r="A15" s="3" t="s">
        <v>54</v>
      </c>
      <c r="B15">
        <v>1569</v>
      </c>
      <c r="D15" s="3" t="s">
        <v>37</v>
      </c>
      <c r="E15">
        <v>460000</v>
      </c>
      <c r="G15" s="3" t="s">
        <v>54</v>
      </c>
      <c r="H15">
        <v>11.886363636363637</v>
      </c>
      <c r="J15" s="3" t="s">
        <v>54</v>
      </c>
      <c r="K15">
        <v>86408400</v>
      </c>
      <c r="L15">
        <v>1569</v>
      </c>
      <c r="N15" s="3" t="s">
        <v>37</v>
      </c>
      <c r="O15">
        <v>11</v>
      </c>
    </row>
    <row r="16" spans="1:29" x14ac:dyDescent="0.35">
      <c r="A16" s="15" t="s">
        <v>56</v>
      </c>
      <c r="B16" s="15"/>
      <c r="D16" s="3" t="s">
        <v>29</v>
      </c>
      <c r="E16">
        <v>124000</v>
      </c>
      <c r="N16" s="3" t="s">
        <v>29</v>
      </c>
      <c r="O16">
        <v>1</v>
      </c>
    </row>
    <row r="17" spans="1:15" x14ac:dyDescent="0.35">
      <c r="A17" s="4" t="str">
        <f>VLOOKUP(B17,CHOOSE({1,2},B4:B14,A4:A14),2,0)</f>
        <v>Fiat</v>
      </c>
      <c r="B17" s="5">
        <f>LARGE(B4:B14,1)</f>
        <v>433</v>
      </c>
      <c r="D17" s="3" t="s">
        <v>22</v>
      </c>
      <c r="E17">
        <v>270000</v>
      </c>
      <c r="N17" s="3" t="s">
        <v>22</v>
      </c>
      <c r="O17">
        <v>1</v>
      </c>
    </row>
    <row r="18" spans="1:15" x14ac:dyDescent="0.35">
      <c r="D18" s="3" t="s">
        <v>23</v>
      </c>
      <c r="E18">
        <v>870000</v>
      </c>
      <c r="N18" s="3" t="s">
        <v>23</v>
      </c>
      <c r="O18">
        <v>6</v>
      </c>
    </row>
    <row r="19" spans="1:15" x14ac:dyDescent="0.35">
      <c r="D19" s="3" t="s">
        <v>41</v>
      </c>
      <c r="E19">
        <v>9800000</v>
      </c>
      <c r="N19" s="3" t="s">
        <v>41</v>
      </c>
      <c r="O19">
        <v>28</v>
      </c>
    </row>
    <row r="20" spans="1:15" x14ac:dyDescent="0.35">
      <c r="D20" s="3" t="s">
        <v>46</v>
      </c>
      <c r="E20">
        <v>288000</v>
      </c>
      <c r="N20" s="3" t="s">
        <v>46</v>
      </c>
      <c r="O20">
        <v>9</v>
      </c>
    </row>
    <row r="21" spans="1:15" x14ac:dyDescent="0.35">
      <c r="D21" s="3" t="s">
        <v>24</v>
      </c>
      <c r="E21">
        <v>165000</v>
      </c>
      <c r="N21" s="3" t="s">
        <v>24</v>
      </c>
      <c r="O21">
        <v>14</v>
      </c>
    </row>
    <row r="22" spans="1:15" x14ac:dyDescent="0.35">
      <c r="D22" s="3" t="s">
        <v>25</v>
      </c>
      <c r="E22">
        <v>125000</v>
      </c>
      <c r="N22" s="3" t="s">
        <v>25</v>
      </c>
      <c r="O22">
        <v>5</v>
      </c>
    </row>
    <row r="23" spans="1:15" x14ac:dyDescent="0.35">
      <c r="D23" s="3" t="s">
        <v>47</v>
      </c>
      <c r="E23">
        <v>120000</v>
      </c>
      <c r="N23" s="3" t="s">
        <v>47</v>
      </c>
      <c r="O23">
        <v>1</v>
      </c>
    </row>
    <row r="24" spans="1:15" x14ac:dyDescent="0.35">
      <c r="D24" s="3" t="s">
        <v>48</v>
      </c>
      <c r="E24">
        <v>125000</v>
      </c>
      <c r="N24" s="3" t="s">
        <v>48</v>
      </c>
      <c r="O24">
        <v>3</v>
      </c>
    </row>
    <row r="25" spans="1:15" x14ac:dyDescent="0.35">
      <c r="D25" s="3" t="s">
        <v>30</v>
      </c>
      <c r="E25">
        <v>2580000</v>
      </c>
      <c r="N25" s="3" t="s">
        <v>30</v>
      </c>
      <c r="O25">
        <v>10</v>
      </c>
    </row>
    <row r="26" spans="1:15" x14ac:dyDescent="0.35">
      <c r="D26" s="3" t="s">
        <v>31</v>
      </c>
      <c r="E26">
        <v>990000</v>
      </c>
      <c r="N26" s="3" t="s">
        <v>31</v>
      </c>
      <c r="O26">
        <v>14</v>
      </c>
    </row>
    <row r="27" spans="1:15" x14ac:dyDescent="0.35">
      <c r="D27" s="3" t="s">
        <v>33</v>
      </c>
      <c r="E27">
        <v>601000</v>
      </c>
      <c r="N27" s="3" t="s">
        <v>33</v>
      </c>
      <c r="O27">
        <v>23</v>
      </c>
    </row>
    <row r="28" spans="1:15" x14ac:dyDescent="0.35">
      <c r="D28" s="3" t="s">
        <v>16</v>
      </c>
      <c r="E28">
        <v>14747000</v>
      </c>
      <c r="N28" s="3" t="s">
        <v>16</v>
      </c>
      <c r="O28">
        <v>414</v>
      </c>
    </row>
    <row r="29" spans="1:15" x14ac:dyDescent="0.35">
      <c r="D29" s="3" t="s">
        <v>6</v>
      </c>
      <c r="E29">
        <v>1418400</v>
      </c>
      <c r="N29" s="3" t="s">
        <v>6</v>
      </c>
      <c r="O29">
        <v>33</v>
      </c>
    </row>
    <row r="30" spans="1:15" x14ac:dyDescent="0.35">
      <c r="D30" s="3" t="s">
        <v>32</v>
      </c>
      <c r="E30">
        <v>2680000</v>
      </c>
      <c r="N30" s="3" t="s">
        <v>32</v>
      </c>
      <c r="O30">
        <v>13</v>
      </c>
    </row>
    <row r="31" spans="1:15" x14ac:dyDescent="0.35">
      <c r="D31" s="3" t="s">
        <v>20</v>
      </c>
      <c r="E31">
        <v>35000</v>
      </c>
      <c r="N31" s="3" t="s">
        <v>20</v>
      </c>
      <c r="O31">
        <v>3</v>
      </c>
    </row>
    <row r="32" spans="1:15" x14ac:dyDescent="0.35">
      <c r="D32" s="3" t="s">
        <v>27</v>
      </c>
      <c r="E32">
        <v>13243000</v>
      </c>
      <c r="K32" t="s">
        <v>59</v>
      </c>
      <c r="L32" t="s">
        <v>55</v>
      </c>
      <c r="M32" t="s">
        <v>60</v>
      </c>
      <c r="N32" s="3" t="s">
        <v>27</v>
      </c>
      <c r="O32">
        <v>338</v>
      </c>
    </row>
    <row r="33" spans="4:15" x14ac:dyDescent="0.35">
      <c r="D33" s="3" t="s">
        <v>49</v>
      </c>
      <c r="E33">
        <v>99000</v>
      </c>
      <c r="K33" t="s">
        <v>7</v>
      </c>
      <c r="L33">
        <v>33</v>
      </c>
      <c r="M33">
        <v>12876600</v>
      </c>
      <c r="N33" s="3" t="s">
        <v>49</v>
      </c>
      <c r="O33">
        <v>1</v>
      </c>
    </row>
    <row r="34" spans="4:15" x14ac:dyDescent="0.35">
      <c r="D34" s="3" t="s">
        <v>28</v>
      </c>
      <c r="E34">
        <v>89000</v>
      </c>
      <c r="K34" t="s">
        <v>8</v>
      </c>
      <c r="L34">
        <v>433</v>
      </c>
      <c r="M34">
        <v>323451000</v>
      </c>
      <c r="N34" s="3" t="s">
        <v>28</v>
      </c>
      <c r="O34">
        <v>1</v>
      </c>
    </row>
    <row r="35" spans="4:15" x14ac:dyDescent="0.35">
      <c r="D35" s="3" t="s">
        <v>38</v>
      </c>
      <c r="E35">
        <v>374000</v>
      </c>
      <c r="K35" t="s">
        <v>9</v>
      </c>
      <c r="L35">
        <v>26</v>
      </c>
      <c r="M35">
        <v>14274000</v>
      </c>
      <c r="N35" s="3" t="s">
        <v>38</v>
      </c>
      <c r="O35">
        <v>8</v>
      </c>
    </row>
    <row r="36" spans="4:15" x14ac:dyDescent="0.35">
      <c r="D36" s="3" t="s">
        <v>39</v>
      </c>
      <c r="E36">
        <v>240000</v>
      </c>
      <c r="K36" t="s">
        <v>10</v>
      </c>
      <c r="L36">
        <v>345</v>
      </c>
      <c r="M36">
        <v>233220000</v>
      </c>
      <c r="N36" s="3" t="s">
        <v>39</v>
      </c>
      <c r="O36">
        <v>3</v>
      </c>
    </row>
    <row r="37" spans="4:15" x14ac:dyDescent="0.35">
      <c r="D37" s="3" t="s">
        <v>50</v>
      </c>
      <c r="E37">
        <v>360000</v>
      </c>
      <c r="K37" t="s">
        <v>11</v>
      </c>
      <c r="L37">
        <v>38</v>
      </c>
      <c r="M37">
        <v>55632000</v>
      </c>
      <c r="N37" s="3" t="s">
        <v>50</v>
      </c>
      <c r="O37">
        <v>6</v>
      </c>
    </row>
    <row r="38" spans="4:15" x14ac:dyDescent="0.35">
      <c r="D38" s="3" t="s">
        <v>51</v>
      </c>
      <c r="E38">
        <v>180000</v>
      </c>
      <c r="K38" t="s">
        <v>13</v>
      </c>
      <c r="L38">
        <v>23</v>
      </c>
      <c r="M38">
        <v>4255000</v>
      </c>
      <c r="N38" s="3" t="s">
        <v>51</v>
      </c>
      <c r="O38">
        <v>2</v>
      </c>
    </row>
    <row r="39" spans="4:15" x14ac:dyDescent="0.35">
      <c r="D39" s="3" t="s">
        <v>21</v>
      </c>
      <c r="E39">
        <v>191000</v>
      </c>
      <c r="K39" t="s">
        <v>34</v>
      </c>
      <c r="L39">
        <v>104</v>
      </c>
      <c r="M39">
        <v>63752000</v>
      </c>
      <c r="N39" s="3" t="s">
        <v>21</v>
      </c>
      <c r="O39">
        <v>8</v>
      </c>
    </row>
    <row r="40" spans="4:15" x14ac:dyDescent="0.35">
      <c r="D40" s="3" t="s">
        <v>52</v>
      </c>
      <c r="E40">
        <v>14368000</v>
      </c>
      <c r="K40" t="s">
        <v>15</v>
      </c>
      <c r="L40">
        <v>57</v>
      </c>
      <c r="M40">
        <v>29184000</v>
      </c>
      <c r="N40" s="3" t="s">
        <v>52</v>
      </c>
      <c r="O40">
        <v>373</v>
      </c>
    </row>
    <row r="41" spans="4:15" x14ac:dyDescent="0.35">
      <c r="D41" s="3" t="s">
        <v>42</v>
      </c>
      <c r="E41">
        <v>3750000</v>
      </c>
      <c r="K41" t="s">
        <v>17</v>
      </c>
      <c r="L41">
        <v>52</v>
      </c>
      <c r="M41">
        <v>111800000</v>
      </c>
      <c r="N41" s="3" t="s">
        <v>42</v>
      </c>
      <c r="O41">
        <v>15</v>
      </c>
    </row>
    <row r="42" spans="4:15" x14ac:dyDescent="0.35">
      <c r="D42" s="3" t="s">
        <v>43</v>
      </c>
      <c r="E42">
        <v>1280000</v>
      </c>
      <c r="K42" t="s">
        <v>18</v>
      </c>
      <c r="L42">
        <v>63</v>
      </c>
      <c r="M42">
        <v>40761000</v>
      </c>
      <c r="N42" s="3" t="s">
        <v>43</v>
      </c>
      <c r="O42">
        <v>4</v>
      </c>
    </row>
    <row r="43" spans="4:15" x14ac:dyDescent="0.35">
      <c r="D43" s="3" t="s">
        <v>45</v>
      </c>
      <c r="E43">
        <v>1125000</v>
      </c>
      <c r="K43" t="s">
        <v>19</v>
      </c>
      <c r="L43">
        <v>395</v>
      </c>
      <c r="M43">
        <v>410405000</v>
      </c>
      <c r="N43" s="3" t="s">
        <v>45</v>
      </c>
      <c r="O43">
        <v>23</v>
      </c>
    </row>
    <row r="44" spans="4:15" x14ac:dyDescent="0.35">
      <c r="D44" s="3" t="s">
        <v>54</v>
      </c>
      <c r="E44">
        <v>86408400</v>
      </c>
      <c r="N44" s="3" t="s">
        <v>54</v>
      </c>
      <c r="O44">
        <v>1569</v>
      </c>
    </row>
  </sheetData>
  <mergeCells count="2">
    <mergeCell ref="A16:B16"/>
    <mergeCell ref="AB3:AC3"/>
  </mergeCell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MS SQL (5)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Henrique Vieira de Oliveira</dc:creator>
  <cp:lastModifiedBy>Gabriel Henrique Vieira de Oliveira</cp:lastModifiedBy>
  <dcterms:created xsi:type="dcterms:W3CDTF">2023-02-28T19:38:24Z</dcterms:created>
  <dcterms:modified xsi:type="dcterms:W3CDTF">2023-03-10T22:12:41Z</dcterms:modified>
</cp:coreProperties>
</file>