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YE BYE INSS" sheetId="1" r:id="rId4"/>
  </sheets>
  <definedNames/>
  <calcPr/>
  <extLst>
    <ext uri="GoogleSheetsCustomDataVersion2">
      <go:sheetsCustomData xmlns:go="http://customooxmlschemas.google.com/" r:id="rId5" roundtripDataChecksum="zqwG4kcoRXPiPtnV9aoADtEA5MmwImvsFQ92i0GGx0g="/>
    </ext>
  </extLst>
</workbook>
</file>

<file path=xl/sharedStrings.xml><?xml version="1.0" encoding="utf-8"?>
<sst xmlns="http://schemas.openxmlformats.org/spreadsheetml/2006/main" count="68" uniqueCount="63">
  <si>
    <t>META 1: alcançar R$30 de dividendos mensais</t>
  </si>
  <si>
    <t xml:space="preserve">K </t>
  </si>
  <si>
    <t>R</t>
  </si>
  <si>
    <t>A</t>
  </si>
  <si>
    <t>K</t>
  </si>
  <si>
    <t>E</t>
  </si>
  <si>
    <t>N</t>
  </si>
  <si>
    <t>caixa</t>
  </si>
  <si>
    <t>reits</t>
  </si>
  <si>
    <t>ações br</t>
  </si>
  <si>
    <t>criptomoedas</t>
  </si>
  <si>
    <t>exterior stocks</t>
  </si>
  <si>
    <t>negócios</t>
  </si>
  <si>
    <t>CBD INTER</t>
  </si>
  <si>
    <t>KNCR11</t>
  </si>
  <si>
    <t>BRBI11</t>
  </si>
  <si>
    <t>IDEAL</t>
  </si>
  <si>
    <t>Percentual atual</t>
  </si>
  <si>
    <t>Investimento</t>
  </si>
  <si>
    <t xml:space="preserve">GARE11 </t>
  </si>
  <si>
    <t>CMIG4</t>
  </si>
  <si>
    <r>
      <rPr>
        <rFont val="Arial"/>
        <b/>
        <color theme="1"/>
        <sz val="12.0"/>
      </rPr>
      <t xml:space="preserve">K </t>
    </r>
    <r>
      <rPr>
        <rFont val="Arial"/>
        <b val="0"/>
        <color theme="1"/>
        <sz val="7.0"/>
      </rPr>
      <t>(10-15%)</t>
    </r>
  </si>
  <si>
    <t>NEWL11</t>
  </si>
  <si>
    <t>ITSA4</t>
  </si>
  <si>
    <r>
      <rPr>
        <rFont val="Arial"/>
        <b/>
        <color theme="1"/>
        <sz val="12.0"/>
      </rPr>
      <t xml:space="preserve">R </t>
    </r>
    <r>
      <rPr>
        <rFont val="Arial"/>
        <b val="0"/>
        <color theme="1"/>
        <sz val="7.0"/>
      </rPr>
      <t>(25%)</t>
    </r>
  </si>
  <si>
    <t>RZTR11</t>
  </si>
  <si>
    <t>FIQE3</t>
  </si>
  <si>
    <r>
      <rPr>
        <rFont val="Arial"/>
        <b/>
        <color theme="1"/>
        <sz val="12.0"/>
      </rPr>
      <t xml:space="preserve">A </t>
    </r>
    <r>
      <rPr>
        <rFont val="Arial"/>
        <b val="0"/>
        <color theme="1"/>
        <sz val="7.0"/>
      </rPr>
      <t>(25%)</t>
    </r>
  </si>
  <si>
    <t>CPTS11</t>
  </si>
  <si>
    <r>
      <rPr>
        <rFont val="Arial"/>
        <b/>
        <color theme="1"/>
        <sz val="12.0"/>
      </rPr>
      <t xml:space="preserve">K </t>
    </r>
    <r>
      <rPr>
        <rFont val="Arial"/>
        <b val="0"/>
        <color theme="1"/>
        <sz val="7.0"/>
      </rPr>
      <t>(1-5%)</t>
    </r>
  </si>
  <si>
    <t>PORD11</t>
  </si>
  <si>
    <r>
      <rPr>
        <rFont val="Arial"/>
        <b/>
        <color theme="1"/>
        <sz val="12.0"/>
      </rPr>
      <t xml:space="preserve">E </t>
    </r>
    <r>
      <rPr>
        <rFont val="Arial"/>
        <b val="0"/>
        <color theme="1"/>
        <sz val="7.0"/>
      </rPr>
      <t>(25%)</t>
    </r>
  </si>
  <si>
    <t>XPLG11</t>
  </si>
  <si>
    <r>
      <rPr>
        <rFont val="Arial"/>
        <b/>
        <color theme="1"/>
        <sz val="12.0"/>
      </rPr>
      <t>N</t>
    </r>
    <r>
      <rPr>
        <rFont val="Arial"/>
        <b val="0"/>
        <color theme="1"/>
        <sz val="7.0"/>
      </rPr>
      <t xml:space="preserve"> (10-15%)</t>
    </r>
  </si>
  <si>
    <t>GGRC11</t>
  </si>
  <si>
    <t>MXRF11</t>
  </si>
  <si>
    <t>Patrimônio total</t>
  </si>
  <si>
    <t>HSML11</t>
  </si>
  <si>
    <t>Aporte mensal</t>
  </si>
  <si>
    <t>HSLG11</t>
  </si>
  <si>
    <t>BTLG11</t>
  </si>
  <si>
    <t>Começamos em:</t>
  </si>
  <si>
    <t>Primeira meta batida em :</t>
  </si>
  <si>
    <t>Valor aplicado</t>
  </si>
  <si>
    <t>Yield mensal consolidado</t>
  </si>
  <si>
    <t>Saldo bruto</t>
  </si>
  <si>
    <t>Yield mensal FIIs</t>
  </si>
  <si>
    <t>Ganho de capital</t>
  </si>
  <si>
    <t>Em percentual</t>
  </si>
  <si>
    <t>Proventos pagos</t>
  </si>
  <si>
    <t>Total de Proventos</t>
  </si>
  <si>
    <t>PERFORMANCE</t>
  </si>
  <si>
    <t>Taxa de crescimento dos proventos</t>
  </si>
  <si>
    <t>Mês</t>
  </si>
  <si>
    <t>Média</t>
  </si>
  <si>
    <t>Proventos</t>
  </si>
  <si>
    <t>Δ em R$</t>
  </si>
  <si>
    <t>-</t>
  </si>
  <si>
    <t>Δ em %</t>
  </si>
  <si>
    <t>Cara, se você veio até aqui, só quero te dizer que:</t>
  </si>
  <si>
    <r>
      <rPr>
        <rFont val="Arial"/>
        <color theme="1"/>
      </rPr>
      <t xml:space="preserve">Isso que estamos fazendo juntos, vai muito além do que investir seu dinheiro, isso é realmente uma disrupção do seu padrão de vida, isso vai mudar tudo ao seu redor, terão dificuldades, não será fácil,
mas eu tenho 2 coisas para te dizer:
1) Eu estou com você, do fundo do coração, te ajudando o máximo que eu consigo e que Deus me permite! </t>
    </r>
    <r>
      <rPr>
        <rFont val="Arial"/>
        <b/>
        <i/>
        <color theme="1"/>
      </rPr>
      <t>EU CONFIO EM VOCÊ</t>
    </r>
    <r>
      <rPr>
        <rFont val="Arial"/>
        <color theme="1"/>
      </rPr>
      <t xml:space="preserve">;
2) Deus só tem planos bons para nós, Ele quer que tenhamos uma vida próspera na Terra, antes de irmos para o Reino de Deus. Ele estará contigo, te provendo, te iluminando, te abençoado, cuidando de você.
O conhecimento tem um preço, você precisará aumentar seu nível a cada vídeo dessa série, eu estou aqui para te levar junto, mas não posso te forçar a caminhar, quero milhares comigo, e espero que você que leu isso seja 
um deles, nosso propósito é muito maior do que muitos imaginam e eu digo isso com toda alegria:
</t>
    </r>
    <r>
      <rPr>
        <rFont val="Arial"/>
        <b/>
        <i/>
        <color theme="1"/>
      </rPr>
      <t>É TUDO PARA HONRA E GLÓRIA DO NOME DE JESUS!</t>
    </r>
  </si>
  <si>
    <t>Está comigo??</t>
  </si>
  <si>
    <t>Compartilha esse vídeo ai com 5 pessoas que você ama e que quer ter a vida transformada também.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</si>
</sst>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%"/>
    <numFmt numFmtId="165" formatCode="[$R$ -416]#,##0.00"/>
    <numFmt numFmtId="166" formatCode="mmm/d"/>
    <numFmt numFmtId="167" formatCode="0.000%"/>
  </numFmts>
  <fonts count="11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i/>
      <sz val="6.0"/>
      <color theme="1"/>
      <name val="Arial"/>
    </font>
    <font>
      <b/>
      <sz val="12.0"/>
      <color theme="1"/>
      <name val="Arial"/>
    </font>
    <font>
      <sz val="12.0"/>
      <color theme="1"/>
      <name val="Arial"/>
    </font>
    <font>
      <color theme="1"/>
      <name val="Arial"/>
      <scheme val="minor"/>
    </font>
    <font>
      <sz val="6.0"/>
      <color theme="1"/>
      <name val="Arial"/>
    </font>
    <font>
      <b/>
      <i/>
      <sz val="11.0"/>
      <color theme="1"/>
      <name val="Arial"/>
    </font>
    <font/>
    <font>
      <b/>
      <i/>
      <sz val="13.0"/>
      <color rgb="FF34A853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6FA8DC"/>
        <bgColor rgb="FF6FA8DC"/>
      </patternFill>
    </fill>
    <fill>
      <patternFill patternType="solid">
        <fgColor rgb="FFEAD1DC"/>
        <bgColor rgb="FFEAD1DC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Border="1" applyFill="1" applyFont="1"/>
    <xf borderId="2" fillId="3" fontId="2" numFmtId="0" xfId="0" applyBorder="1" applyFill="1" applyFont="1"/>
    <xf borderId="2" fillId="4" fontId="2" numFmtId="0" xfId="0" applyBorder="1" applyFill="1" applyFont="1"/>
    <xf borderId="2" fillId="5" fontId="2" numFmtId="0" xfId="0" applyBorder="1" applyFill="1" applyFont="1"/>
    <xf borderId="2" fillId="6" fontId="2" numFmtId="0" xfId="0" applyBorder="1" applyFill="1" applyFont="1"/>
    <xf borderId="3" fillId="7" fontId="2" numFmtId="0" xfId="0" applyBorder="1" applyFill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2" fontId="1" numFmtId="0" xfId="0" applyBorder="1" applyFont="1"/>
    <xf borderId="0" fillId="3" fontId="1" numFmtId="0" xfId="0" applyFont="1"/>
    <xf borderId="0" fillId="4" fontId="1" numFmtId="0" xfId="0" applyAlignment="1" applyFont="1">
      <alignment readingOrder="0"/>
    </xf>
    <xf borderId="0" fillId="5" fontId="1" numFmtId="0" xfId="0" applyFont="1"/>
    <xf borderId="0" fillId="8" fontId="1" numFmtId="0" xfId="0" applyFill="1" applyFont="1"/>
    <xf borderId="8" fillId="7" fontId="1" numFmtId="0" xfId="0" applyBorder="1" applyFont="1"/>
    <xf borderId="0" fillId="0" fontId="1" numFmtId="0" xfId="0" applyAlignment="1" applyFont="1">
      <alignment vertical="bottom"/>
    </xf>
    <xf borderId="0" fillId="2" fontId="2" numFmtId="0" xfId="0" applyAlignment="1" applyFont="1">
      <alignment horizontal="center"/>
    </xf>
    <xf borderId="0" fillId="2" fontId="2" numFmtId="0" xfId="0" applyFont="1"/>
    <xf borderId="0" fillId="3" fontId="1" numFmtId="0" xfId="0" applyAlignment="1" applyFont="1">
      <alignment readingOrder="0"/>
    </xf>
    <xf borderId="0" fillId="2" fontId="4" numFmtId="0" xfId="0" applyAlignment="1" applyFont="1">
      <alignment horizontal="left" readingOrder="0" vertical="bottom"/>
    </xf>
    <xf borderId="0" fillId="0" fontId="5" numFmtId="164" xfId="0" applyAlignment="1" applyFont="1" applyNumberFormat="1">
      <alignment horizontal="center" vertical="bottom"/>
    </xf>
    <xf borderId="0" fillId="0" fontId="5" numFmtId="9" xfId="0" applyAlignment="1" applyFont="1" applyNumberFormat="1">
      <alignment horizontal="center" readingOrder="0" vertical="bottom"/>
    </xf>
    <xf borderId="0" fillId="0" fontId="5" numFmtId="165" xfId="0" applyAlignment="1" applyFont="1" applyNumberFormat="1">
      <alignment horizontal="center" vertical="bottom"/>
    </xf>
    <xf borderId="0" fillId="2" fontId="4" numFmtId="0" xfId="0" applyAlignment="1" applyFont="1">
      <alignment horizontal="left" vertical="bottom"/>
    </xf>
    <xf borderId="0" fillId="0" fontId="5" numFmtId="164" xfId="0" applyAlignment="1" applyFont="1" applyNumberFormat="1">
      <alignment horizontal="center" readingOrder="0" vertical="bottom"/>
    </xf>
    <xf borderId="0" fillId="4" fontId="1" numFmtId="0" xfId="0" applyFont="1"/>
    <xf borderId="0" fillId="0" fontId="5" numFmtId="165" xfId="0" applyAlignment="1" applyFont="1" applyNumberFormat="1">
      <alignment horizontal="center" readingOrder="0" vertical="bottom"/>
    </xf>
    <xf borderId="4" fillId="2" fontId="1" numFmtId="0" xfId="0" applyBorder="1" applyFont="1"/>
    <xf borderId="5" fillId="3" fontId="1" numFmtId="0" xfId="0" applyBorder="1" applyFont="1"/>
    <xf borderId="5" fillId="4" fontId="1" numFmtId="0" xfId="0" applyBorder="1" applyFont="1"/>
    <xf borderId="5" fillId="5" fontId="1" numFmtId="0" xfId="0" applyBorder="1" applyFont="1"/>
    <xf borderId="5" fillId="8" fontId="1" numFmtId="0" xfId="0" applyBorder="1" applyFont="1"/>
    <xf borderId="6" fillId="7" fontId="1" numFmtId="0" xfId="0" applyBorder="1" applyFont="1"/>
    <xf borderId="0" fillId="0" fontId="1" numFmtId="0" xfId="0" applyFont="1"/>
    <xf borderId="0" fillId="0" fontId="1" numFmtId="166" xfId="0" applyAlignment="1" applyFont="1" applyNumberFormat="1">
      <alignment horizontal="left"/>
    </xf>
    <xf borderId="9" fillId="0" fontId="6" numFmtId="0" xfId="0" applyBorder="1" applyFont="1"/>
    <xf borderId="9" fillId="0" fontId="1" numFmtId="0" xfId="0" applyBorder="1" applyFont="1"/>
    <xf borderId="9" fillId="0" fontId="6" numFmtId="166" xfId="0" applyAlignment="1" applyBorder="1" applyFont="1" applyNumberFormat="1">
      <alignment horizontal="left" readingOrder="0"/>
    </xf>
    <xf borderId="0" fillId="0" fontId="7" numFmtId="0" xfId="0" applyAlignment="1" applyFont="1">
      <alignment vertical="bottom"/>
    </xf>
    <xf borderId="0" fillId="0" fontId="1" numFmtId="165" xfId="0" applyAlignment="1" applyFont="1" applyNumberForma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10" xfId="0" applyAlignment="1" applyFont="1" applyNumberFormat="1">
      <alignment vertical="bottom"/>
    </xf>
    <xf borderId="0" fillId="0" fontId="1" numFmtId="166" xfId="0" applyAlignment="1" applyFont="1" applyNumberFormat="1">
      <alignment vertical="bottom"/>
    </xf>
    <xf borderId="0" fillId="0" fontId="1" numFmtId="165" xfId="0" applyAlignment="1" applyFont="1" applyNumberFormat="1">
      <alignment horizontal="right" vertical="bottom"/>
    </xf>
    <xf borderId="0" fillId="0" fontId="1" numFmtId="167" xfId="0" applyAlignment="1" applyFont="1" applyNumberFormat="1">
      <alignment horizontal="right" vertical="bottom"/>
    </xf>
    <xf borderId="6" fillId="0" fontId="1" numFmtId="166" xfId="0" applyAlignment="1" applyBorder="1" applyFont="1" applyNumberFormat="1">
      <alignment horizontal="right" vertical="bottom"/>
    </xf>
    <xf borderId="10" fillId="0" fontId="1" numFmtId="166" xfId="0" applyAlignment="1" applyBorder="1" applyFont="1" applyNumberFormat="1">
      <alignment horizontal="right" vertical="bottom"/>
    </xf>
    <xf borderId="10" fillId="0" fontId="6" numFmtId="166" xfId="0" applyAlignment="1" applyBorder="1" applyFont="1" applyNumberFormat="1">
      <alignment readingOrder="0"/>
    </xf>
    <xf borderId="3" fillId="0" fontId="1" numFmtId="165" xfId="0" applyAlignment="1" applyBorder="1" applyFont="1" applyNumberFormat="1">
      <alignment horizontal="right" readingOrder="0" vertical="bottom"/>
    </xf>
    <xf borderId="11" fillId="0" fontId="1" numFmtId="165" xfId="0" applyAlignment="1" applyBorder="1" applyFont="1" applyNumberFormat="1">
      <alignment horizontal="right" readingOrder="0" vertical="bottom"/>
    </xf>
    <xf borderId="11" fillId="0" fontId="1" numFmtId="165" xfId="0" applyAlignment="1" applyBorder="1" applyFont="1" applyNumberFormat="1">
      <alignment readingOrder="0" vertical="bottom"/>
    </xf>
    <xf borderId="11" fillId="0" fontId="6" numFmtId="0" xfId="0" applyAlignment="1" applyBorder="1" applyFont="1">
      <alignment readingOrder="0"/>
    </xf>
    <xf borderId="0" fillId="9" fontId="1" numFmtId="165" xfId="0" applyAlignment="1" applyFill="1" applyFont="1" applyNumberFormat="1">
      <alignment horizontal="right" readingOrder="0" vertical="bottom"/>
    </xf>
    <xf borderId="0" fillId="9" fontId="1" numFmtId="165" xfId="0" applyAlignment="1" applyFont="1" applyNumberFormat="1">
      <alignment readingOrder="0" vertical="bottom"/>
    </xf>
    <xf borderId="0" fillId="9" fontId="6" numFmtId="0" xfId="0" applyAlignment="1" applyFont="1">
      <alignment readingOrder="0"/>
    </xf>
    <xf borderId="6" fillId="0" fontId="1" numFmtId="166" xfId="0" applyAlignment="1" applyBorder="1" applyFont="1" applyNumberFormat="1">
      <alignment horizontal="right" readingOrder="0" vertical="bottom"/>
    </xf>
    <xf borderId="10" fillId="0" fontId="1" numFmtId="166" xfId="0" applyAlignment="1" applyBorder="1" applyFont="1" applyNumberFormat="1">
      <alignment horizontal="right" readingOrder="0" vertical="bottom"/>
    </xf>
    <xf borderId="0" fillId="0" fontId="6" numFmtId="165" xfId="0" applyFont="1" applyNumberFormat="1"/>
    <xf borderId="0" fillId="0" fontId="1" numFmtId="165" xfId="0" applyAlignment="1" applyFont="1" applyNumberFormat="1">
      <alignment vertical="bottom"/>
    </xf>
    <xf borderId="12" fillId="0" fontId="8" numFmtId="0" xfId="0" applyAlignment="1" applyBorder="1" applyFont="1">
      <alignment horizontal="center" vertical="bottom"/>
    </xf>
    <xf borderId="13" fillId="0" fontId="9" numFmtId="0" xfId="0" applyBorder="1" applyFont="1"/>
    <xf borderId="12" fillId="0" fontId="10" numFmtId="10" xfId="0" applyAlignment="1" applyBorder="1" applyFont="1" applyNumberFormat="1">
      <alignment horizontal="center" vertical="bottom"/>
    </xf>
    <xf borderId="0" fillId="0" fontId="6" numFmtId="10" xfId="0" applyFont="1" applyNumberFormat="1"/>
    <xf borderId="0" fillId="0" fontId="1" numFmtId="0" xfId="0" applyAlignment="1" applyFont="1">
      <alignment readingOrder="0" vertical="bottom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0" fontId="6" numFmtId="165" xfId="0" applyAlignment="1" applyFont="1" applyNumberFormat="1">
      <alignment horizontal="center"/>
    </xf>
    <xf borderId="0" fillId="10" fontId="1" numFmtId="165" xfId="0" applyAlignment="1" applyFill="1" applyFont="1" applyNumberFormat="1">
      <alignment horizontal="right" readingOrder="0" vertical="bottom"/>
    </xf>
    <xf borderId="0" fillId="9" fontId="1" numFmtId="10" xfId="0" applyAlignment="1" applyFont="1" applyNumberFormat="1">
      <alignment horizontal="right" readingOrder="0" vertical="bottom"/>
    </xf>
    <xf borderId="0" fillId="0" fontId="6" numFmtId="10" xfId="0" applyAlignment="1" applyFont="1" applyNumberFormat="1">
      <alignment horizontal="center"/>
    </xf>
    <xf borderId="0" fillId="0" fontId="6" numFmtId="0" xfId="0" applyAlignment="1" applyFont="1">
      <alignment horizontal="center"/>
    </xf>
    <xf borderId="0" fillId="0" fontId="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25"/>
    <col customWidth="1" min="2" max="2" width="10.5"/>
    <col customWidth="1" min="3" max="3" width="12.63"/>
    <col customWidth="1" min="4" max="4" width="12.0"/>
    <col customWidth="1" min="5" max="5" width="9.75"/>
    <col customWidth="1" min="6" max="6" width="10.25"/>
    <col customWidth="1" min="7" max="7" width="11.25"/>
    <col customWidth="1" min="8" max="8" width="7.5"/>
    <col customWidth="1" min="9" max="9" width="9.25"/>
    <col customWidth="1" min="10" max="10" width="13.63"/>
    <col customWidth="1" min="11" max="11" width="13.88"/>
  </cols>
  <sheetData>
    <row r="1" ht="15.75" customHeight="1">
      <c r="B1" s="1" t="s">
        <v>0</v>
      </c>
    </row>
    <row r="2" ht="15.75" customHeight="1">
      <c r="B2" s="2" t="s">
        <v>1</v>
      </c>
      <c r="C2" s="3" t="s">
        <v>2</v>
      </c>
      <c r="D2" s="4" t="s">
        <v>3</v>
      </c>
      <c r="E2" s="5" t="s">
        <v>4</v>
      </c>
      <c r="F2" s="6" t="s">
        <v>5</v>
      </c>
      <c r="G2" s="7" t="s">
        <v>6</v>
      </c>
    </row>
    <row r="3" ht="9.75" customHeight="1">
      <c r="B3" s="8" t="s">
        <v>7</v>
      </c>
      <c r="C3" s="9" t="s">
        <v>8</v>
      </c>
      <c r="D3" s="9" t="s">
        <v>9</v>
      </c>
      <c r="E3" s="9" t="s">
        <v>10</v>
      </c>
      <c r="F3" s="9" t="s">
        <v>11</v>
      </c>
      <c r="G3" s="10" t="s">
        <v>12</v>
      </c>
    </row>
    <row r="4" ht="15.75" customHeight="1">
      <c r="B4" s="11" t="s">
        <v>13</v>
      </c>
      <c r="C4" s="12" t="s">
        <v>14</v>
      </c>
      <c r="D4" s="13" t="s">
        <v>15</v>
      </c>
      <c r="E4" s="14"/>
      <c r="F4" s="15"/>
      <c r="G4" s="16"/>
      <c r="I4" s="17"/>
      <c r="J4" s="18" t="s">
        <v>16</v>
      </c>
      <c r="K4" s="19" t="s">
        <v>17</v>
      </c>
      <c r="L4" s="19" t="s">
        <v>18</v>
      </c>
    </row>
    <row r="5" ht="15.75" customHeight="1">
      <c r="B5" s="11"/>
      <c r="C5" s="20" t="s">
        <v>19</v>
      </c>
      <c r="D5" s="13" t="s">
        <v>20</v>
      </c>
      <c r="E5" s="14"/>
      <c r="F5" s="15"/>
      <c r="G5" s="16"/>
      <c r="I5" s="21" t="s">
        <v>21</v>
      </c>
      <c r="J5" s="22">
        <v>0.12</v>
      </c>
      <c r="K5" s="23">
        <v>0.2</v>
      </c>
      <c r="L5" s="24">
        <f t="shared" ref="L5:L10" si="1">($K$12+$K$13)*K5</f>
        <v>816.63</v>
      </c>
    </row>
    <row r="6" ht="15.75" customHeight="1">
      <c r="B6" s="11"/>
      <c r="C6" s="20" t="s">
        <v>22</v>
      </c>
      <c r="D6" s="13" t="s">
        <v>23</v>
      </c>
      <c r="E6" s="14"/>
      <c r="F6" s="15"/>
      <c r="G6" s="16"/>
      <c r="I6" s="25" t="s">
        <v>24</v>
      </c>
      <c r="J6" s="22">
        <v>0.25</v>
      </c>
      <c r="K6" s="23">
        <v>0.6</v>
      </c>
      <c r="L6" s="24">
        <f t="shared" si="1"/>
        <v>2449.89</v>
      </c>
    </row>
    <row r="7" ht="15.75" customHeight="1">
      <c r="B7" s="11"/>
      <c r="C7" s="20" t="s">
        <v>25</v>
      </c>
      <c r="D7" s="13" t="s">
        <v>26</v>
      </c>
      <c r="E7" s="14"/>
      <c r="F7" s="15"/>
      <c r="G7" s="16"/>
      <c r="I7" s="25" t="s">
        <v>27</v>
      </c>
      <c r="J7" s="22">
        <v>0.25</v>
      </c>
      <c r="K7" s="26">
        <v>0.2</v>
      </c>
      <c r="L7" s="24">
        <f t="shared" si="1"/>
        <v>816.63</v>
      </c>
    </row>
    <row r="8" ht="15.75" customHeight="1">
      <c r="B8" s="11"/>
      <c r="C8" s="20" t="s">
        <v>28</v>
      </c>
      <c r="D8" s="27"/>
      <c r="E8" s="14"/>
      <c r="F8" s="15"/>
      <c r="G8" s="16"/>
      <c r="I8" s="25" t="s">
        <v>29</v>
      </c>
      <c r="J8" s="22">
        <v>0.03</v>
      </c>
      <c r="K8" s="22">
        <v>0.0</v>
      </c>
      <c r="L8" s="24">
        <f t="shared" si="1"/>
        <v>0</v>
      </c>
    </row>
    <row r="9" ht="15.75" customHeight="1">
      <c r="B9" s="11"/>
      <c r="C9" s="20" t="s">
        <v>30</v>
      </c>
      <c r="D9" s="27"/>
      <c r="E9" s="14"/>
      <c r="F9" s="15"/>
      <c r="G9" s="16"/>
      <c r="I9" s="25" t="s">
        <v>31</v>
      </c>
      <c r="J9" s="22">
        <v>0.25</v>
      </c>
      <c r="K9" s="26">
        <v>0.0</v>
      </c>
      <c r="L9" s="24">
        <f t="shared" si="1"/>
        <v>0</v>
      </c>
    </row>
    <row r="10" ht="15.75" customHeight="1">
      <c r="B10" s="11"/>
      <c r="C10" s="20" t="s">
        <v>32</v>
      </c>
      <c r="D10" s="27"/>
      <c r="E10" s="14"/>
      <c r="F10" s="15"/>
      <c r="G10" s="16"/>
      <c r="I10" s="25" t="s">
        <v>33</v>
      </c>
      <c r="J10" s="22">
        <v>0.1</v>
      </c>
      <c r="K10" s="22">
        <v>0.0</v>
      </c>
      <c r="L10" s="24">
        <f t="shared" si="1"/>
        <v>0</v>
      </c>
    </row>
    <row r="11" ht="15.75" customHeight="1">
      <c r="B11" s="11"/>
      <c r="C11" s="20" t="s">
        <v>34</v>
      </c>
      <c r="D11" s="27"/>
      <c r="E11" s="14"/>
      <c r="F11" s="15"/>
      <c r="G11" s="16"/>
    </row>
    <row r="12" ht="15.75" customHeight="1">
      <c r="B12" s="11"/>
      <c r="C12" s="20" t="s">
        <v>35</v>
      </c>
      <c r="D12" s="27"/>
      <c r="E12" s="14"/>
      <c r="F12" s="15"/>
      <c r="G12" s="16"/>
      <c r="J12" s="19" t="s">
        <v>36</v>
      </c>
      <c r="K12" s="28">
        <f>B21</f>
        <v>3814.45</v>
      </c>
    </row>
    <row r="13" ht="15.75" customHeight="1">
      <c r="B13" s="11"/>
      <c r="C13" s="20" t="s">
        <v>37</v>
      </c>
      <c r="D13" s="27"/>
      <c r="E13" s="14"/>
      <c r="F13" s="15"/>
      <c r="G13" s="16"/>
      <c r="J13" s="19" t="s">
        <v>38</v>
      </c>
      <c r="K13" s="28">
        <v>268.7</v>
      </c>
    </row>
    <row r="14" ht="15.75" customHeight="1">
      <c r="B14" s="11"/>
      <c r="C14" s="20" t="s">
        <v>39</v>
      </c>
      <c r="D14" s="27"/>
      <c r="E14" s="14"/>
      <c r="F14" s="15"/>
      <c r="G14" s="16"/>
    </row>
    <row r="15" ht="15.75" customHeight="1">
      <c r="B15" s="11"/>
      <c r="C15" s="20" t="s">
        <v>40</v>
      </c>
      <c r="D15" s="27"/>
      <c r="E15" s="14"/>
      <c r="F15" s="15"/>
      <c r="G15" s="16"/>
    </row>
    <row r="16" ht="15.75" customHeight="1">
      <c r="B16" s="29"/>
      <c r="C16" s="30"/>
      <c r="D16" s="31"/>
      <c r="E16" s="32"/>
      <c r="F16" s="33"/>
      <c r="G16" s="34"/>
    </row>
    <row r="17" ht="15.75" customHeight="1">
      <c r="B17" s="35" t="s">
        <v>41</v>
      </c>
      <c r="D17" s="36">
        <v>45283.0</v>
      </c>
    </row>
    <row r="18" ht="15.75" customHeight="1">
      <c r="A18" s="37"/>
      <c r="B18" s="38" t="s">
        <v>42</v>
      </c>
      <c r="C18" s="37"/>
      <c r="D18" s="39">
        <v>45741.0</v>
      </c>
      <c r="E18" s="37"/>
      <c r="F18" s="37"/>
      <c r="G18" s="37"/>
      <c r="H18" s="37"/>
      <c r="I18" s="37"/>
      <c r="J18" s="37"/>
      <c r="K18" s="37"/>
      <c r="L18" s="37"/>
    </row>
    <row r="19" ht="15.75" customHeight="1"/>
    <row r="20" ht="15.75" customHeight="1">
      <c r="A20" s="40" t="s">
        <v>43</v>
      </c>
      <c r="B20" s="41">
        <v>3984.39</v>
      </c>
      <c r="C20" s="42"/>
      <c r="D20" s="40" t="s">
        <v>44</v>
      </c>
      <c r="E20" s="43">
        <f>C30/B20</f>
        <v>0.007805460811</v>
      </c>
      <c r="F20" s="42"/>
      <c r="G20" s="42"/>
      <c r="H20" s="42"/>
      <c r="I20" s="42"/>
      <c r="J20" s="42"/>
      <c r="K20" s="42"/>
    </row>
    <row r="21" ht="15.75" customHeight="1">
      <c r="A21" s="40" t="s">
        <v>45</v>
      </c>
      <c r="B21" s="41">
        <v>3814.45</v>
      </c>
      <c r="C21" s="44"/>
      <c r="D21" s="40" t="s">
        <v>46</v>
      </c>
      <c r="E21" s="43">
        <f>C30/3084.59</f>
        <v>0.01008237724</v>
      </c>
      <c r="F21" s="44"/>
      <c r="G21" s="44"/>
      <c r="H21" s="44"/>
      <c r="I21" s="44"/>
      <c r="J21" s="44"/>
      <c r="K21" s="44"/>
    </row>
    <row r="22" ht="15.75" customHeight="1">
      <c r="A22" s="40" t="s">
        <v>47</v>
      </c>
      <c r="B22" s="45">
        <f>B21-B20</f>
        <v>-169.94</v>
      </c>
      <c r="C22" s="42"/>
      <c r="D22" s="42"/>
      <c r="E22" s="42"/>
      <c r="F22" s="42"/>
      <c r="G22" s="42"/>
      <c r="H22" s="42"/>
      <c r="I22" s="42"/>
      <c r="J22" s="42"/>
      <c r="K22" s="42"/>
    </row>
    <row r="23" ht="15.75" customHeight="1">
      <c r="A23" s="40" t="s">
        <v>48</v>
      </c>
      <c r="B23" s="46">
        <f>B22/B20</f>
        <v>-0.04265144727</v>
      </c>
      <c r="C23" s="42"/>
      <c r="D23" s="42"/>
      <c r="E23" s="42"/>
      <c r="F23" s="42"/>
      <c r="G23" s="42"/>
      <c r="H23" s="42"/>
      <c r="I23" s="42"/>
      <c r="J23" s="42"/>
      <c r="K23" s="42"/>
    </row>
    <row r="24" ht="9.0" customHeight="1">
      <c r="A24" s="42"/>
      <c r="B24" s="43"/>
      <c r="C24" s="42"/>
      <c r="D24" s="42"/>
      <c r="E24" s="42"/>
      <c r="F24" s="42"/>
      <c r="G24" s="42"/>
      <c r="H24" s="42"/>
      <c r="I24" s="42"/>
      <c r="J24" s="42"/>
      <c r="K24" s="42"/>
    </row>
    <row r="25" ht="15.75" customHeight="1">
      <c r="A25" s="42" t="s">
        <v>49</v>
      </c>
      <c r="C25" s="42"/>
      <c r="D25" s="42"/>
      <c r="E25" s="42"/>
      <c r="F25" s="42"/>
      <c r="G25" s="42"/>
      <c r="H25" s="42"/>
      <c r="I25" s="42"/>
      <c r="J25" s="42"/>
      <c r="K25" s="42"/>
    </row>
    <row r="26" ht="15.75" customHeight="1">
      <c r="A26" s="47">
        <v>45315.0</v>
      </c>
      <c r="B26" s="48">
        <v>45346.0</v>
      </c>
      <c r="C26" s="48">
        <v>45375.0</v>
      </c>
      <c r="D26" s="48">
        <v>45406.0</v>
      </c>
      <c r="E26" s="48">
        <v>45436.0</v>
      </c>
      <c r="F26" s="48">
        <v>45467.0</v>
      </c>
      <c r="G26" s="48">
        <v>45497.0</v>
      </c>
      <c r="H26" s="48">
        <v>45528.0</v>
      </c>
      <c r="I26" s="48">
        <v>45559.0</v>
      </c>
      <c r="J26" s="48">
        <v>45589.0</v>
      </c>
      <c r="K26" s="49">
        <v>45620.0</v>
      </c>
      <c r="L26" s="49">
        <v>45650.0</v>
      </c>
    </row>
    <row r="27" ht="15.75" customHeight="1">
      <c r="A27" s="50">
        <v>1.51</v>
      </c>
      <c r="B27" s="51">
        <v>2.86</v>
      </c>
      <c r="C27" s="51">
        <v>4.14</v>
      </c>
      <c r="D27" s="51">
        <v>5.64</v>
      </c>
      <c r="E27" s="52">
        <v>7.17</v>
      </c>
      <c r="F27" s="52">
        <v>8.69</v>
      </c>
      <c r="G27" s="52">
        <v>11.1</v>
      </c>
      <c r="H27" s="52">
        <v>13.16</v>
      </c>
      <c r="I27" s="52">
        <v>14.48</v>
      </c>
      <c r="J27" s="52">
        <v>16.86</v>
      </c>
      <c r="K27" s="53">
        <v>18.63</v>
      </c>
      <c r="L27" s="53">
        <v>23.85</v>
      </c>
    </row>
    <row r="28" ht="8.25" customHeight="1">
      <c r="A28" s="54"/>
      <c r="B28" s="54"/>
      <c r="C28" s="54"/>
      <c r="D28" s="54"/>
      <c r="E28" s="55"/>
      <c r="F28" s="55"/>
      <c r="G28" s="55"/>
      <c r="H28" s="55"/>
      <c r="I28" s="55"/>
      <c r="J28" s="55"/>
      <c r="K28" s="56"/>
      <c r="L28" s="56"/>
    </row>
    <row r="29" ht="15.75" customHeight="1">
      <c r="A29" s="57">
        <v>45682.0</v>
      </c>
      <c r="B29" s="58">
        <v>45713.0</v>
      </c>
      <c r="C29" s="58">
        <v>45741.0</v>
      </c>
      <c r="D29" s="58">
        <v>45772.0</v>
      </c>
      <c r="E29" s="58">
        <v>45802.0</v>
      </c>
      <c r="F29" s="58">
        <v>45833.0</v>
      </c>
      <c r="G29" s="58">
        <v>45863.0</v>
      </c>
      <c r="H29" s="58">
        <v>45894.0</v>
      </c>
      <c r="I29" s="58">
        <v>45925.0</v>
      </c>
      <c r="J29" s="58">
        <v>45955.0</v>
      </c>
      <c r="K29" s="58">
        <v>45986.0</v>
      </c>
      <c r="L29" s="58">
        <v>46016.0</v>
      </c>
    </row>
    <row r="30" ht="15.75" customHeight="1">
      <c r="A30" s="50">
        <v>25.12</v>
      </c>
      <c r="B30" s="51">
        <v>28.21</v>
      </c>
      <c r="C30" s="51">
        <v>31.1</v>
      </c>
      <c r="D30" s="51"/>
      <c r="E30" s="52"/>
      <c r="F30" s="52"/>
      <c r="G30" s="52"/>
      <c r="H30" s="52"/>
      <c r="I30" s="52"/>
      <c r="J30" s="52"/>
      <c r="K30" s="53"/>
      <c r="L30" s="53"/>
    </row>
    <row r="31" ht="8.25" customHeight="1">
      <c r="A31" s="54"/>
      <c r="B31" s="54"/>
      <c r="C31" s="54"/>
      <c r="D31" s="54"/>
      <c r="E31" s="55"/>
      <c r="F31" s="55"/>
      <c r="G31" s="55"/>
      <c r="H31" s="55"/>
      <c r="I31" s="55"/>
      <c r="J31" s="55"/>
      <c r="K31" s="56"/>
      <c r="L31" s="56"/>
    </row>
    <row r="32" ht="15.75" customHeight="1">
      <c r="A32" s="40" t="s">
        <v>50</v>
      </c>
      <c r="B32" s="59">
        <f>SUM(A27:M27)+SUM(A30:L30)</f>
        <v>212.52</v>
      </c>
      <c r="C32" s="60"/>
      <c r="D32" s="60"/>
      <c r="E32" s="42"/>
      <c r="F32" s="42"/>
      <c r="G32" s="42"/>
      <c r="H32" s="42"/>
      <c r="I32" s="42"/>
      <c r="J32" s="42"/>
      <c r="K32" s="42"/>
    </row>
    <row r="33" ht="15.75" customHeight="1">
      <c r="A33" s="61" t="s">
        <v>51</v>
      </c>
      <c r="B33" s="62"/>
      <c r="G33" s="42"/>
      <c r="H33" s="42"/>
      <c r="I33" s="42"/>
      <c r="J33" s="42"/>
      <c r="K33" s="42"/>
    </row>
    <row r="34" ht="15.75" customHeight="1">
      <c r="A34" s="63">
        <f>(B21-(B20-B32))/B21</f>
        <v>0.01116281508</v>
      </c>
      <c r="B34" s="62"/>
    </row>
    <row r="35" ht="15.75" customHeight="1">
      <c r="G35" s="64"/>
    </row>
    <row r="36" ht="15.75" customHeight="1">
      <c r="B36" s="64"/>
    </row>
    <row r="37" ht="15.75" customHeight="1">
      <c r="G37" s="64"/>
    </row>
    <row r="38" ht="15.75" customHeight="1">
      <c r="A38" s="65" t="s">
        <v>52</v>
      </c>
      <c r="B38" s="65"/>
      <c r="C38" s="65"/>
      <c r="E38" s="42"/>
      <c r="F38" s="42"/>
      <c r="G38" s="42"/>
      <c r="H38" s="42"/>
      <c r="I38" s="42"/>
      <c r="J38" s="42"/>
      <c r="K38" s="42"/>
      <c r="L38" s="42"/>
    </row>
    <row r="39" ht="15.75" customHeight="1">
      <c r="A39" s="66" t="s">
        <v>53</v>
      </c>
      <c r="B39" s="47">
        <v>45315.0</v>
      </c>
      <c r="C39" s="48">
        <v>45346.0</v>
      </c>
      <c r="D39" s="48">
        <v>45375.0</v>
      </c>
      <c r="E39" s="48">
        <v>45406.0</v>
      </c>
      <c r="F39" s="48">
        <v>45436.0</v>
      </c>
      <c r="G39" s="48">
        <v>45467.0</v>
      </c>
      <c r="H39" s="48">
        <v>45497.0</v>
      </c>
      <c r="I39" s="48">
        <v>45528.0</v>
      </c>
      <c r="J39" s="48">
        <v>45559.0</v>
      </c>
      <c r="K39" s="48">
        <v>45589.0</v>
      </c>
      <c r="L39" s="49">
        <v>45620.0</v>
      </c>
      <c r="M39" s="49">
        <v>45650.0</v>
      </c>
      <c r="N39" s="67" t="s">
        <v>54</v>
      </c>
    </row>
    <row r="40" ht="15.75" customHeight="1">
      <c r="A40" s="66" t="s">
        <v>55</v>
      </c>
      <c r="B40" s="50">
        <v>1.51</v>
      </c>
      <c r="C40" s="51">
        <v>2.86</v>
      </c>
      <c r="D40" s="51">
        <v>4.14</v>
      </c>
      <c r="E40" s="51">
        <v>5.64</v>
      </c>
      <c r="F40" s="52">
        <v>7.17</v>
      </c>
      <c r="G40" s="52">
        <v>8.69</v>
      </c>
      <c r="H40" s="52">
        <v>11.1</v>
      </c>
      <c r="I40" s="52">
        <v>13.16</v>
      </c>
      <c r="J40" s="52">
        <v>14.48</v>
      </c>
      <c r="K40" s="52">
        <v>16.86</v>
      </c>
      <c r="L40" s="53">
        <v>18.63</v>
      </c>
      <c r="M40" s="53">
        <v>23.85</v>
      </c>
      <c r="N40" s="68">
        <f>SUM(B40:M40)/12</f>
        <v>10.67416667</v>
      </c>
    </row>
    <row r="41" ht="15.75" customHeight="1">
      <c r="A41" s="66" t="s">
        <v>56</v>
      </c>
      <c r="B41" s="69" t="s">
        <v>57</v>
      </c>
      <c r="C41" s="69">
        <f t="shared" ref="C41:M41" si="2">C40-B40</f>
        <v>1.35</v>
      </c>
      <c r="D41" s="69">
        <f t="shared" si="2"/>
        <v>1.28</v>
      </c>
      <c r="E41" s="69">
        <f t="shared" si="2"/>
        <v>1.5</v>
      </c>
      <c r="F41" s="69">
        <f t="shared" si="2"/>
        <v>1.53</v>
      </c>
      <c r="G41" s="69">
        <f t="shared" si="2"/>
        <v>1.52</v>
      </c>
      <c r="H41" s="69">
        <f t="shared" si="2"/>
        <v>2.41</v>
      </c>
      <c r="I41" s="69">
        <f t="shared" si="2"/>
        <v>2.06</v>
      </c>
      <c r="J41" s="69">
        <f t="shared" si="2"/>
        <v>1.32</v>
      </c>
      <c r="K41" s="69">
        <f t="shared" si="2"/>
        <v>2.38</v>
      </c>
      <c r="L41" s="69">
        <f t="shared" si="2"/>
        <v>1.77</v>
      </c>
      <c r="M41" s="69">
        <f t="shared" si="2"/>
        <v>5.22</v>
      </c>
      <c r="N41" s="68">
        <f t="shared" ref="N41:N42" si="4">SUM(C41:M41)/11</f>
        <v>2.030909091</v>
      </c>
    </row>
    <row r="42" ht="15.75" customHeight="1">
      <c r="A42" s="66" t="s">
        <v>58</v>
      </c>
      <c r="B42" s="54" t="s">
        <v>57</v>
      </c>
      <c r="C42" s="70">
        <f t="shared" ref="C42:M42" si="3">(C40-B40)/B40</f>
        <v>0.8940397351</v>
      </c>
      <c r="D42" s="70">
        <f t="shared" si="3"/>
        <v>0.4475524476</v>
      </c>
      <c r="E42" s="70">
        <f t="shared" si="3"/>
        <v>0.3623188406</v>
      </c>
      <c r="F42" s="70">
        <f t="shared" si="3"/>
        <v>0.2712765957</v>
      </c>
      <c r="G42" s="70">
        <f t="shared" si="3"/>
        <v>0.2119944212</v>
      </c>
      <c r="H42" s="70">
        <f t="shared" si="3"/>
        <v>0.2773302647</v>
      </c>
      <c r="I42" s="70">
        <f t="shared" si="3"/>
        <v>0.1855855856</v>
      </c>
      <c r="J42" s="70">
        <f t="shared" si="3"/>
        <v>0.1003039514</v>
      </c>
      <c r="K42" s="70">
        <f t="shared" si="3"/>
        <v>0.1643646409</v>
      </c>
      <c r="L42" s="70">
        <f t="shared" si="3"/>
        <v>0.1049822064</v>
      </c>
      <c r="M42" s="70">
        <f t="shared" si="3"/>
        <v>0.2801932367</v>
      </c>
      <c r="N42" s="71">
        <f t="shared" si="4"/>
        <v>0.2999947205</v>
      </c>
    </row>
    <row r="43" ht="15.75" customHeight="1">
      <c r="A43" s="66" t="s">
        <v>53</v>
      </c>
      <c r="B43" s="57">
        <v>45682.0</v>
      </c>
      <c r="C43" s="58">
        <v>45713.0</v>
      </c>
      <c r="D43" s="58">
        <v>45741.0</v>
      </c>
      <c r="E43" s="58">
        <v>45772.0</v>
      </c>
      <c r="F43" s="58">
        <v>45802.0</v>
      </c>
      <c r="G43" s="58">
        <v>45833.0</v>
      </c>
      <c r="H43" s="58">
        <v>45863.0</v>
      </c>
      <c r="I43" s="58">
        <v>45894.0</v>
      </c>
      <c r="J43" s="58">
        <v>45925.0</v>
      </c>
      <c r="K43" s="58">
        <v>45955.0</v>
      </c>
      <c r="L43" s="58">
        <v>45986.0</v>
      </c>
      <c r="M43" s="58">
        <v>46016.0</v>
      </c>
      <c r="N43" s="72"/>
    </row>
    <row r="44" ht="15.75" customHeight="1">
      <c r="A44" s="66" t="s">
        <v>55</v>
      </c>
      <c r="B44" s="50">
        <v>25.12</v>
      </c>
      <c r="C44" s="51">
        <v>28.21</v>
      </c>
      <c r="D44" s="51">
        <v>31.1</v>
      </c>
      <c r="E44" s="51"/>
      <c r="F44" s="52"/>
      <c r="G44" s="52"/>
      <c r="H44" s="52"/>
      <c r="I44" s="52"/>
      <c r="J44" s="52"/>
      <c r="K44" s="52"/>
      <c r="L44" s="53"/>
      <c r="M44" s="53"/>
      <c r="N44" s="68">
        <f>SUM(B44:M44)/12</f>
        <v>7.035833333</v>
      </c>
    </row>
    <row r="45" ht="15.75" customHeight="1">
      <c r="A45" s="66" t="s">
        <v>56</v>
      </c>
      <c r="B45" s="69">
        <f>B44-M40</f>
        <v>1.27</v>
      </c>
      <c r="C45" s="69">
        <f t="shared" ref="C45:M45" si="5">C44-B44</f>
        <v>3.09</v>
      </c>
      <c r="D45" s="69">
        <f t="shared" si="5"/>
        <v>2.89</v>
      </c>
      <c r="E45" s="69">
        <f t="shared" si="5"/>
        <v>-31.1</v>
      </c>
      <c r="F45" s="69">
        <f t="shared" si="5"/>
        <v>0</v>
      </c>
      <c r="G45" s="69">
        <f t="shared" si="5"/>
        <v>0</v>
      </c>
      <c r="H45" s="69">
        <f t="shared" si="5"/>
        <v>0</v>
      </c>
      <c r="I45" s="69">
        <f t="shared" si="5"/>
        <v>0</v>
      </c>
      <c r="J45" s="69">
        <f t="shared" si="5"/>
        <v>0</v>
      </c>
      <c r="K45" s="69">
        <f t="shared" si="5"/>
        <v>0</v>
      </c>
      <c r="L45" s="69">
        <f t="shared" si="5"/>
        <v>0</v>
      </c>
      <c r="M45" s="69">
        <f t="shared" si="5"/>
        <v>0</v>
      </c>
      <c r="N45" s="68">
        <f t="shared" ref="N45:N46" si="7">SUM(C45:M45)/11</f>
        <v>-2.283636364</v>
      </c>
    </row>
    <row r="46" ht="15.75" customHeight="1">
      <c r="A46" s="66" t="s">
        <v>58</v>
      </c>
      <c r="B46" s="70">
        <f>(B44-M40)/M40</f>
        <v>0.05324947589</v>
      </c>
      <c r="C46" s="70">
        <f t="shared" ref="C46:M46" si="6">(C44-B44)/B44</f>
        <v>0.1230095541</v>
      </c>
      <c r="D46" s="70">
        <f t="shared" si="6"/>
        <v>0.1024459412</v>
      </c>
      <c r="E46" s="70">
        <f t="shared" si="6"/>
        <v>-1</v>
      </c>
      <c r="F46" s="70" t="str">
        <f t="shared" si="6"/>
        <v>#DIV/0!</v>
      </c>
      <c r="G46" s="70" t="str">
        <f t="shared" si="6"/>
        <v>#DIV/0!</v>
      </c>
      <c r="H46" s="70" t="str">
        <f t="shared" si="6"/>
        <v>#DIV/0!</v>
      </c>
      <c r="I46" s="70" t="str">
        <f t="shared" si="6"/>
        <v>#DIV/0!</v>
      </c>
      <c r="J46" s="70" t="str">
        <f t="shared" si="6"/>
        <v>#DIV/0!</v>
      </c>
      <c r="K46" s="70" t="str">
        <f t="shared" si="6"/>
        <v>#DIV/0!</v>
      </c>
      <c r="L46" s="70" t="str">
        <f t="shared" si="6"/>
        <v>#DIV/0!</v>
      </c>
      <c r="M46" s="70" t="str">
        <f t="shared" si="6"/>
        <v>#DIV/0!</v>
      </c>
      <c r="N46" s="71" t="str">
        <f t="shared" si="7"/>
        <v>#DIV/0!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>
      <c r="A507" s="35" t="s">
        <v>59</v>
      </c>
    </row>
    <row r="508" ht="15.75" customHeight="1">
      <c r="A508" s="73" t="s">
        <v>60</v>
      </c>
    </row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>
      <c r="A515" s="35" t="s">
        <v>61</v>
      </c>
    </row>
    <row r="516" ht="15.75" customHeight="1">
      <c r="A516" s="35" t="s">
        <v>62</v>
      </c>
    </row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mergeCells count="4">
    <mergeCell ref="A25:B25"/>
    <mergeCell ref="A33:B33"/>
    <mergeCell ref="A34:B34"/>
    <mergeCell ref="A508:L514"/>
  </mergeCells>
  <drawing r:id="rId1"/>
</worksheet>
</file>