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inkadedarling/Desktop/2019 FALL/ACCTG_6610/Assignments/"/>
    </mc:Choice>
  </mc:AlternateContent>
  <xr:revisionPtr revIDLastSave="0" documentId="13_ncr:1_{57630312-1DFB-BC4E-9B1E-314565EE86C8}" xr6:coauthVersionLast="45" xr6:coauthVersionMax="45" xr10:uidLastSave="{00000000-0000-0000-0000-000000000000}"/>
  <bookViews>
    <workbookView xWindow="16800" yWindow="480" windowWidth="1680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I32" i="1"/>
  <c r="I30" i="1"/>
  <c r="I24" i="1"/>
  <c r="B13" i="1" l="1"/>
  <c r="C14" i="1" l="1"/>
  <c r="B14" i="1"/>
  <c r="C15" i="1" l="1"/>
  <c r="B15" i="1"/>
  <c r="B17" i="1" l="1"/>
  <c r="B18" i="1" s="1"/>
  <c r="B16" i="1"/>
  <c r="C16" i="1"/>
  <c r="C17" i="1"/>
  <c r="C18" i="1" s="1"/>
  <c r="C19" i="1" l="1"/>
  <c r="B19" i="1"/>
  <c r="C10" i="1" l="1"/>
</calcChain>
</file>

<file path=xl/sharedStrings.xml><?xml version="1.0" encoding="utf-8"?>
<sst xmlns="http://schemas.openxmlformats.org/spreadsheetml/2006/main" count="33" uniqueCount="29">
  <si>
    <t>Black-Scholes Option-Pricing Model with Dividends</t>
  </si>
  <si>
    <t>Current Stock Price</t>
  </si>
  <si>
    <t>Exercise Price</t>
  </si>
  <si>
    <t>Risk-free Interest Rate</t>
  </si>
  <si>
    <t>(eg. if 10% enter as 0.10)</t>
  </si>
  <si>
    <t>Expected Life of Option</t>
  </si>
  <si>
    <t>Volatility</t>
  </si>
  <si>
    <t>Dividend Yield</t>
  </si>
  <si>
    <t>(This can be set to zero for a stock that pays no dividends)</t>
  </si>
  <si>
    <t>Option Value</t>
  </si>
  <si>
    <t>DO</t>
  </si>
  <si>
    <t>Intermediate Computations</t>
  </si>
  <si>
    <t>NOT</t>
  </si>
  <si>
    <t>CHANGE</t>
  </si>
  <si>
    <t xml:space="preserve">THE </t>
  </si>
  <si>
    <t>FORMULAS</t>
  </si>
  <si>
    <t xml:space="preserve">IN </t>
  </si>
  <si>
    <t>THESE</t>
  </si>
  <si>
    <t>CELLS</t>
  </si>
  <si>
    <t>**Represents the Weighted-Average Exercise Price</t>
  </si>
  <si>
    <t>Remember that under grant date accounting the cumulative expense is equal to the grant date fair value multiplied by the number of options granted.</t>
  </si>
  <si>
    <t># of Options Granted</t>
  </si>
  <si>
    <t>WA-Fair-Value</t>
  </si>
  <si>
    <t>Grant Date Accounting</t>
  </si>
  <si>
    <t>Total Expense</t>
  </si>
  <si>
    <t>Exercise-Date Accounting</t>
  </si>
  <si>
    <t>Market Price at Exercise</t>
  </si>
  <si>
    <t>Market Valueat Exercise</t>
  </si>
  <si>
    <t>Exercise Value at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</si>
</sst>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1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2" borderId="0" xfId="0" applyFill="1"/>
    <xf numFmtId="2" fontId="0" fillId="2" borderId="0" xfId="0" applyNumberForma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1" xfId="0" applyFill="1" applyBorder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9" fontId="5" fillId="0" borderId="1" xfId="1" applyNumberFormat="1" applyFont="1" applyBorder="1" applyAlignment="1">
      <alignment horizontal="right"/>
    </xf>
    <xf numFmtId="0" fontId="0" fillId="4" borderId="0" xfId="0" applyFill="1"/>
    <xf numFmtId="0" fontId="6" fillId="4" borderId="0" xfId="0" applyFont="1" applyFill="1"/>
    <xf numFmtId="0" fontId="1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44" fontId="0" fillId="0" borderId="1" xfId="2" applyFont="1" applyBorder="1" applyAlignment="1">
      <alignment horizontal="right"/>
    </xf>
    <xf numFmtId="171" fontId="2" fillId="0" borderId="1" xfId="2" applyNumberFormat="1" applyFont="1" applyBorder="1" applyAlignment="1">
      <alignment horizontal="right"/>
    </xf>
    <xf numFmtId="44" fontId="0" fillId="0" borderId="1" xfId="2" applyNumberFormat="1" applyFont="1" applyBorder="1" applyAlignment="1">
      <alignment horizontal="right"/>
    </xf>
    <xf numFmtId="169" fontId="0" fillId="0" borderId="0" xfId="0" applyNumberFormat="1" applyFont="1"/>
    <xf numFmtId="0" fontId="0" fillId="4" borderId="0" xfId="0" applyFont="1" applyFill="1"/>
    <xf numFmtId="44" fontId="0" fillId="0" borderId="1" xfId="2" applyFont="1" applyBorder="1"/>
    <xf numFmtId="171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E14" zoomScale="99" workbookViewId="0">
      <selection activeCell="H47" sqref="H47"/>
    </sheetView>
  </sheetViews>
  <sheetFormatPr baseColWidth="10" defaultColWidth="8.83203125" defaultRowHeight="15" x14ac:dyDescent="0.2"/>
  <cols>
    <col min="1" max="1" width="25.5" bestFit="1" customWidth="1"/>
    <col min="4" max="4" width="11.5" style="2" bestFit="1" customWidth="1"/>
    <col min="5" max="5" width="10.33203125" bestFit="1" customWidth="1"/>
    <col min="7" max="7" width="19.83203125" customWidth="1"/>
    <col min="8" max="8" width="22.33203125" customWidth="1"/>
    <col min="9" max="9" width="25.5" customWidth="1"/>
    <col min="10" max="10" width="21.83203125" customWidth="1"/>
    <col min="11" max="11" width="15.83203125" customWidth="1"/>
    <col min="12" max="12" width="13.83203125" customWidth="1"/>
    <col min="13" max="13" width="13.83203125" bestFit="1" customWidth="1"/>
  </cols>
  <sheetData>
    <row r="1" spans="1:4" x14ac:dyDescent="0.2">
      <c r="A1" s="1" t="s">
        <v>0</v>
      </c>
    </row>
    <row r="3" spans="1:4" x14ac:dyDescent="0.2">
      <c r="A3" t="s">
        <v>1</v>
      </c>
      <c r="C3" s="9">
        <v>50.95</v>
      </c>
      <c r="D3" s="10" t="s">
        <v>19</v>
      </c>
    </row>
    <row r="4" spans="1:4" x14ac:dyDescent="0.2">
      <c r="A4" t="s">
        <v>2</v>
      </c>
      <c r="C4" s="9">
        <v>50.95</v>
      </c>
      <c r="D4" s="10"/>
    </row>
    <row r="5" spans="1:4" x14ac:dyDescent="0.2">
      <c r="A5" t="s">
        <v>3</v>
      </c>
      <c r="C5" s="9">
        <v>0.02</v>
      </c>
      <c r="D5" s="3" t="s">
        <v>4</v>
      </c>
    </row>
    <row r="6" spans="1:4" x14ac:dyDescent="0.2">
      <c r="A6" t="s">
        <v>5</v>
      </c>
      <c r="C6" s="9">
        <v>4.7</v>
      </c>
    </row>
    <row r="7" spans="1:4" x14ac:dyDescent="0.2">
      <c r="A7" t="s">
        <v>6</v>
      </c>
      <c r="C7" s="9">
        <v>0.22</v>
      </c>
      <c r="D7" s="3" t="s">
        <v>4</v>
      </c>
    </row>
    <row r="8" spans="1:4" x14ac:dyDescent="0.2">
      <c r="A8" t="s">
        <v>7</v>
      </c>
      <c r="C8" s="9">
        <v>1.4999999999999999E-2</v>
      </c>
      <c r="D8" s="3" t="s">
        <v>8</v>
      </c>
    </row>
    <row r="10" spans="1:4" x14ac:dyDescent="0.2">
      <c r="A10" s="4" t="s">
        <v>9</v>
      </c>
      <c r="B10" s="5"/>
      <c r="C10" s="6">
        <f>C3*B19/EXP(C6*C8)-C4*C19/EXP(C5*C6)</f>
        <v>9.4076735308402561</v>
      </c>
      <c r="D10" s="7"/>
    </row>
    <row r="11" spans="1:4" x14ac:dyDescent="0.2">
      <c r="A11" s="5"/>
      <c r="B11" s="5"/>
      <c r="C11" s="5"/>
      <c r="D11" s="7" t="s">
        <v>10</v>
      </c>
    </row>
    <row r="12" spans="1:4" x14ac:dyDescent="0.2">
      <c r="A12" s="8" t="s">
        <v>11</v>
      </c>
      <c r="B12" s="5"/>
      <c r="C12" s="5"/>
      <c r="D12" s="7" t="s">
        <v>12</v>
      </c>
    </row>
    <row r="13" spans="1:4" x14ac:dyDescent="0.2">
      <c r="A13" s="5"/>
      <c r="B13" s="5">
        <f>C7^2*C6</f>
        <v>0.22748000000000002</v>
      </c>
      <c r="C13" s="5"/>
      <c r="D13" s="7" t="s">
        <v>13</v>
      </c>
    </row>
    <row r="14" spans="1:4" x14ac:dyDescent="0.2">
      <c r="A14" s="5"/>
      <c r="B14" s="5">
        <f>(LN($C3/$C4)+$C5*$C6-$C8*$C6+$B13/2)/SQRT($B13)</f>
        <v>0.28774587043155503</v>
      </c>
      <c r="C14" s="5">
        <f>(LN($C3/$C4)+$C5*$C6-$C8*$C6-$B13/2)/SQRT($B13)</f>
        <v>-0.18920276411937861</v>
      </c>
      <c r="D14" s="7" t="s">
        <v>14</v>
      </c>
    </row>
    <row r="15" spans="1:4" x14ac:dyDescent="0.2">
      <c r="A15" s="5"/>
      <c r="B15" s="5">
        <f>ABS(B14)</f>
        <v>0.28774587043155503</v>
      </c>
      <c r="C15" s="5">
        <f>ABS(C14)</f>
        <v>0.18920276411937861</v>
      </c>
      <c r="D15" s="7" t="s">
        <v>15</v>
      </c>
    </row>
    <row r="16" spans="1:4" x14ac:dyDescent="0.2">
      <c r="A16" s="5"/>
      <c r="B16" s="5">
        <f>EXP(B15^2/-2)/2.506628</f>
        <v>0.38276377076076962</v>
      </c>
      <c r="C16" s="5">
        <f>EXP(C15^2/-2)/2.506628</f>
        <v>0.39186524281683305</v>
      </c>
      <c r="D16" s="7" t="s">
        <v>16</v>
      </c>
    </row>
    <row r="17" spans="1:13" x14ac:dyDescent="0.2">
      <c r="A17" s="5"/>
      <c r="B17" s="5">
        <f>1/(1+B15*0.2316419)</f>
        <v>0.93751113281820908</v>
      </c>
      <c r="C17" s="5">
        <f>1/(1+C15*0.2316419)</f>
        <v>0.95801289324437033</v>
      </c>
      <c r="D17" s="7" t="s">
        <v>17</v>
      </c>
    </row>
    <row r="18" spans="1:13" x14ac:dyDescent="0.2">
      <c r="A18" s="5"/>
      <c r="B18" s="5">
        <f>0.31938153*B17-0.356563782*B17^2+1.781477937*B17^3-1.821255978*B17^4+1.330274429*B17^5</f>
        <v>1.0104685236655797</v>
      </c>
      <c r="C18" s="5">
        <f>0.31938153*C17-0.356563782*C17^2+1.781477937*C17^3-1.821255978*C17^4+1.330274429*C17^5</f>
        <v>1.0844723241352798</v>
      </c>
      <c r="D18" s="7" t="s">
        <v>18</v>
      </c>
    </row>
    <row r="19" spans="1:13" x14ac:dyDescent="0.2">
      <c r="A19" s="5"/>
      <c r="B19" s="5">
        <f>IF(B14&gt;0,1-B16*B18,B16*B18)</f>
        <v>0.61322925764669467</v>
      </c>
      <c r="C19" s="5">
        <f>IF(C14&gt;0,1-C16*C18,C16*C18)</f>
        <v>0.4249670106254067</v>
      </c>
      <c r="D19" s="7"/>
    </row>
    <row r="21" spans="1:13" ht="80" x14ac:dyDescent="0.2">
      <c r="A21" s="12" t="s">
        <v>20</v>
      </c>
      <c r="F21" s="17"/>
      <c r="G21" s="17"/>
      <c r="H21" s="17"/>
      <c r="I21" s="17"/>
      <c r="J21" s="17"/>
    </row>
    <row r="22" spans="1:13" x14ac:dyDescent="0.2">
      <c r="F22" s="17"/>
      <c r="G22" s="13" t="s">
        <v>23</v>
      </c>
      <c r="H22" s="13"/>
      <c r="I22" s="13"/>
      <c r="J22" s="17"/>
    </row>
    <row r="23" spans="1:13" x14ac:dyDescent="0.2">
      <c r="F23" s="17"/>
      <c r="G23" s="14" t="s">
        <v>21</v>
      </c>
      <c r="H23" s="14" t="s">
        <v>22</v>
      </c>
      <c r="I23" s="15" t="s">
        <v>24</v>
      </c>
      <c r="J23" s="20"/>
    </row>
    <row r="24" spans="1:13" x14ac:dyDescent="0.2">
      <c r="F24" s="17"/>
      <c r="G24" s="16">
        <v>77000000</v>
      </c>
      <c r="H24" s="23">
        <v>9.41</v>
      </c>
      <c r="I24" s="22">
        <f>G24*H24</f>
        <v>724570000</v>
      </c>
      <c r="J24" s="17"/>
    </row>
    <row r="25" spans="1:13" x14ac:dyDescent="0.2">
      <c r="F25" s="17"/>
      <c r="G25" s="18"/>
      <c r="H25" s="17"/>
      <c r="I25" s="19"/>
      <c r="J25" s="17"/>
    </row>
    <row r="26" spans="1:13" x14ac:dyDescent="0.2">
      <c r="F26" s="17"/>
      <c r="G26" s="17"/>
      <c r="H26" s="17"/>
      <c r="I26" s="17"/>
      <c r="J26" s="17"/>
    </row>
    <row r="27" spans="1:13" x14ac:dyDescent="0.2">
      <c r="F27" s="17"/>
      <c r="G27" s="17"/>
      <c r="H27" s="17"/>
      <c r="I27" s="17"/>
      <c r="J27" s="17"/>
      <c r="K27" s="17"/>
    </row>
    <row r="28" spans="1:13" x14ac:dyDescent="0.2">
      <c r="F28" s="17"/>
      <c r="G28" s="13" t="s">
        <v>25</v>
      </c>
      <c r="H28" s="13"/>
      <c r="I28" s="13"/>
      <c r="J28" s="13"/>
      <c r="K28" s="17"/>
    </row>
    <row r="29" spans="1:13" x14ac:dyDescent="0.2">
      <c r="F29" s="17"/>
      <c r="G29" s="14" t="s">
        <v>21</v>
      </c>
      <c r="H29" s="15" t="s">
        <v>26</v>
      </c>
      <c r="I29" s="15" t="s">
        <v>27</v>
      </c>
      <c r="J29" s="15" t="s">
        <v>24</v>
      </c>
      <c r="K29" s="20"/>
      <c r="L29" s="11"/>
      <c r="M29" s="11"/>
    </row>
    <row r="30" spans="1:13" x14ac:dyDescent="0.2">
      <c r="F30" s="17"/>
      <c r="G30" s="16">
        <v>77000000</v>
      </c>
      <c r="H30" s="21">
        <v>100</v>
      </c>
      <c r="I30" s="22">
        <f>G30*H30</f>
        <v>7700000000</v>
      </c>
      <c r="J30" s="22">
        <f>I30-I32</f>
        <v>3776850000</v>
      </c>
      <c r="K30" s="25"/>
      <c r="L30" s="24"/>
      <c r="M30" s="24"/>
    </row>
    <row r="31" spans="1:13" x14ac:dyDescent="0.2">
      <c r="F31" s="17"/>
      <c r="G31" s="20"/>
      <c r="H31" s="14" t="s">
        <v>2</v>
      </c>
      <c r="I31" s="14" t="s">
        <v>28</v>
      </c>
      <c r="J31" s="17"/>
      <c r="K31" s="17"/>
    </row>
    <row r="32" spans="1:13" x14ac:dyDescent="0.2">
      <c r="F32" s="17"/>
      <c r="G32" s="17"/>
      <c r="H32" s="26">
        <v>50.95</v>
      </c>
      <c r="I32" s="27">
        <f>H32*G30</f>
        <v>3923150000</v>
      </c>
      <c r="J32" s="17"/>
      <c r="K32" s="17"/>
    </row>
    <row r="33" spans="6:11" x14ac:dyDescent="0.2">
      <c r="F33" s="17"/>
      <c r="G33" s="17"/>
      <c r="H33" s="17"/>
      <c r="I33" s="17"/>
      <c r="J33" s="17"/>
      <c r="K33" s="17"/>
    </row>
    <row r="34" spans="6:11" x14ac:dyDescent="0.2">
      <c r="F34" s="17"/>
      <c r="G34" s="17"/>
      <c r="H34" s="17"/>
      <c r="I34" s="17"/>
      <c r="J34" s="17"/>
      <c r="K34" s="17"/>
    </row>
  </sheetData>
  <mergeCells count="2">
    <mergeCell ref="G22:I22"/>
    <mergeCell ref="G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CONNER KINKADE DARLING</cp:lastModifiedBy>
  <dcterms:created xsi:type="dcterms:W3CDTF">2017-10-17T16:22:31Z</dcterms:created>
  <dcterms:modified xsi:type="dcterms:W3CDTF">2019-10-22T18:21:42Z</dcterms:modified>
</cp:coreProperties>
</file>