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454" documentId="13_ncr:1_{DBEB54B7-8C9A-40C2-9BEC-806A0CAE1E88}" xr6:coauthVersionLast="47" xr6:coauthVersionMax="47" xr10:uidLastSave="{3618203C-20EF-4F85-834E-B1EDCCA49486}"/>
  <bookViews>
    <workbookView xWindow="-120" yWindow="-120" windowWidth="29040" windowHeight="15720" tabRatio="500" firstSheet="1" activeTab="1" xr2:uid="{00000000-000D-0000-FFFF-FFFF00000000}"/>
  </bookViews>
  <sheets>
    <sheet name="Sommaire" sheetId="9" r:id="rId1"/>
    <sheet name="Assurance Qualité" sheetId="6" r:id="rId2"/>
    <sheet name="Fonctionnalités" sheetId="8"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4" i="9" l="1"/>
  <c r="F22" i="6"/>
  <c r="E24" i="8"/>
  <c r="E13" i="8"/>
  <c r="D27" i="8"/>
  <c r="F49" i="6"/>
  <c r="C18" i="6"/>
  <c r="E8" i="8"/>
  <c r="E9" i="8"/>
  <c r="E10" i="8"/>
  <c r="E11" i="8"/>
  <c r="E12" i="8"/>
  <c r="E14" i="8"/>
  <c r="J44" i="6"/>
  <c r="G44" i="6"/>
  <c r="D40"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4" i="8"/>
  <c r="E43" i="8"/>
  <c r="E42" i="8"/>
  <c r="E31" i="8"/>
  <c r="E30" i="8"/>
  <c r="E29" i="8"/>
  <c r="E18" i="8"/>
  <c r="E17" i="8"/>
  <c r="J11" i="6"/>
  <c r="I11" i="6"/>
  <c r="G11" i="6"/>
  <c r="F11" i="6"/>
  <c r="D11" i="6"/>
  <c r="C11" i="6"/>
  <c r="D18" i="6"/>
  <c r="F18" i="6"/>
  <c r="G18" i="6"/>
  <c r="I18" i="6"/>
  <c r="J18" i="6"/>
  <c r="C22" i="6"/>
  <c r="D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9" i="8"/>
  <c r="E22" i="8"/>
  <c r="E23" i="8"/>
  <c r="E25" i="8"/>
  <c r="E26" i="8"/>
  <c r="D58" i="6" l="1"/>
  <c r="G58" i="6"/>
  <c r="F58" i="6"/>
  <c r="F59" i="6" s="1"/>
  <c r="C5" i="9" s="1"/>
  <c r="C58" i="6"/>
  <c r="C59" i="6" s="1"/>
  <c r="C4" i="9" s="1"/>
  <c r="I58" i="6"/>
  <c r="J58" i="6"/>
  <c r="G7" i="9"/>
  <c r="I59" i="6" l="1"/>
  <c r="C6" i="9" s="1"/>
  <c r="D15" i="8" l="1"/>
  <c r="E21" i="8"/>
  <c r="E27" i="8" s="1"/>
  <c r="E34" i="8"/>
  <c r="E35" i="8"/>
  <c r="E36" i="8"/>
  <c r="E37" i="8"/>
  <c r="E38" i="8"/>
  <c r="E40" i="8" l="1"/>
  <c r="B6" i="9" s="1"/>
  <c r="E15" i="8"/>
  <c r="B4" i="9"/>
  <c r="D4" i="9" s="1"/>
  <c r="B5" i="9"/>
  <c r="D6" i="9" l="1"/>
  <c r="G6" i="9" s="1"/>
  <c r="D5" i="9"/>
  <c r="G5" i="9" s="1"/>
</calcChain>
</file>

<file path=xl/sharedStrings.xml><?xml version="1.0" encoding="utf-8"?>
<sst xmlns="http://schemas.openxmlformats.org/spreadsheetml/2006/main" count="267" uniqueCount="174">
  <si>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</si>
  <si>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</si>
  <si>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</si>
  <si>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</si>
  <si>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</si>
  <si>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</si>
  <si>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</si>
  <si>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</si>
  <si>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</si>
  <si>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</si>
  <si>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</si>
  <si>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</si>
  <si>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</si>
  <si>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</si>
  <si>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</si>
  <si>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</si>
  <si>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</si>
  <si>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</si>
  <si>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1.1 Utilisation des Cadriciels</t>
  </si>
  <si>
    <t>Le projet respecte les meilleures pratiques des cadriciels utilisés. (Exemple: séparation des responsabilités dans les Components et Services d'Angular, respect de la sémantique HTTP avec Express, etc.)</t>
  </si>
  <si>
    <t>NewQuestionComponent a bcp logique pour component, ModifiedQuestionComponent.saveQuestion, plusieurs (plusieurs) pages (admin, game, newgame,) ont beaucoup trop de logique, devraient utiliser des services. Les fonctions is-valid-game devraient être gérées par un service.</t>
  </si>
  <si>
    <r>
      <rPr>
        <b/>
        <sz val="11"/>
        <color rgb="FF000000"/>
        <rFont val="Calibri"/>
      </rPr>
      <t xml:space="preserve">game-page-questions.component.ts: </t>
    </r>
    <r>
      <rPr>
        <sz val="11"/>
        <color rgb="FF000000"/>
        <rFont val="Calibri"/>
      </rPr>
      <t xml:space="preserve">vous utilisez à la fois addEventListener, et @HostListener ? Une autre solution aurait été d'utiliser document:keydown.  </t>
    </r>
    <r>
      <rPr>
        <b/>
        <sz val="11"/>
        <color rgb="FF000000"/>
        <rFont val="Calibri"/>
      </rPr>
      <t>admin.service.ts</t>
    </r>
    <r>
      <rPr>
        <sz val="11"/>
        <color rgb="FF000000"/>
        <rFont val="Calibri"/>
      </rPr>
      <t xml:space="preserve"> </t>
    </r>
    <r>
      <rPr>
        <i/>
        <sz val="11"/>
        <color rgb="FF000000"/>
        <rFont val="Calibri"/>
      </rPr>
      <t>exportGameAsJson</t>
    </r>
    <r>
      <rPr>
        <sz val="11"/>
        <color rgb="FF000000"/>
        <rFont val="Calibri"/>
      </rPr>
      <t xml:space="preserve"> utilise document.createElement, créee un élément sur le DOM au lieu d'utiliser des components angular, et ne le supprime jamais.
La gestion des événements WS ne devrait pas se trouver directement dans server.ts  : ayez une classe dédiée à cette gestion</t>
    </r>
  </si>
  <si>
    <t>1.2 Arborescence</t>
  </si>
  <si>
    <t>Le projet respecte une arborescence de fichier claire,uniforme et structurée.
Les noms de fichiers et dossiers respectent le format kebab-case.</t>
  </si>
  <si>
    <t>Services pêle-mêles alors que les components sont divisés</t>
  </si>
  <si>
    <t>Sous-total</t>
  </si>
  <si>
    <t>2. Classe</t>
  </si>
  <si>
    <t>2.1 Responsabilité</t>
  </si>
  <si>
    <t>La classe n'a qu'une responsabilitée.</t>
  </si>
  <si>
    <t>NewQuestionComponent et ModifiedQuestionComponent. Les pages admin, game et newgame, nottamment, en ont bcp trop</t>
  </si>
  <si>
    <r>
      <rPr>
        <b/>
        <sz val="11"/>
        <color rgb="FF000000"/>
        <rFont val="Calibri"/>
      </rPr>
      <t xml:space="preserve">room.ts(serveur) </t>
    </r>
    <r>
      <rPr>
        <sz val="11"/>
        <color rgb="FF000000"/>
        <rFont val="Calibri"/>
      </rPr>
      <t>a beaucoup trop de responsabilité. le plus problématique est sûrement la validation des réponses et le timer. (timer devrait être une classe séparée, la validation aussi)</t>
    </r>
  </si>
  <si>
    <t>2.2 Attributs</t>
  </si>
  <si>
    <t>La classe comporte uniquement des attributs utilisés.
La classe comporte uniquement des attributs qui sont des états de la classe.
La classe ne comporte pas d'attribut utilisé seulement dans les tests.</t>
  </si>
  <si>
    <t>game-page-questions.component : answerGivenIsCorrect, answerStatusEnum answerStatus, sont inutilisés</t>
  </si>
  <si>
    <r>
      <rPr>
        <b/>
        <sz val="11"/>
        <color rgb="FF000000"/>
        <rFont val="Calibri"/>
      </rPr>
      <t>game-page-questions.componnent.ts</t>
    </r>
    <r>
      <rPr>
        <sz val="11"/>
        <color rgb="FF000000"/>
        <rFont val="Calibri"/>
      </rPr>
      <t xml:space="preserve"> </t>
    </r>
    <r>
      <rPr>
        <i/>
        <sz val="11"/>
        <color rgb="FF000000"/>
        <rFont val="Calibri"/>
      </rPr>
      <t>answerGivenIsCorrect</t>
    </r>
    <r>
      <rPr>
        <sz val="11"/>
        <color rgb="FF000000"/>
        <rFont val="Calibri"/>
      </rPr>
      <t xml:space="preserve"> est inutilisée. </t>
    </r>
    <r>
      <rPr>
        <b/>
        <sz val="11"/>
        <color rgb="FF000000"/>
        <rFont val="Calibri"/>
      </rPr>
      <t xml:space="preserve">question-bank.component.ts </t>
    </r>
    <r>
      <rPr>
        <i/>
        <sz val="11"/>
        <color rgb="FF000000"/>
        <rFont val="Calibri"/>
      </rPr>
      <t xml:space="preserve"> selectedRowIds </t>
    </r>
    <r>
      <rPr>
        <sz val="11"/>
        <color rgb="FF000000"/>
        <rFont val="Calibri"/>
      </rPr>
      <t xml:space="preserve">inutilisés. </t>
    </r>
    <r>
      <rPr>
        <b/>
        <sz val="11"/>
        <color rgb="FF000000"/>
        <rFont val="Calibri"/>
      </rPr>
      <t>room.ts</t>
    </r>
    <r>
      <rPr>
        <sz val="11"/>
        <color rgb="FF000000"/>
        <rFont val="Calibri"/>
      </rPr>
      <t xml:space="preserve"> a 24 attributs, c'est beaucoup trop.</t>
    </r>
  </si>
  <si>
    <t>2.3 Accessibilité</t>
  </si>
  <si>
    <t>La classe minimise l'accessibilité des membres. (Bonne utilisation de public/private/protected pour les attributs et les fonctions)
Les méthodes get/set font une validation quelconque sur les attributs privés.</t>
  </si>
  <si>
    <t>game-page-questions.component aurait du avoir beaucoup moins de @Input, et utiliser des getters pour son HTML. Dans la même classe, selectedChoices aurait pu être private,</t>
  </si>
  <si>
    <r>
      <rPr>
        <b/>
        <sz val="11"/>
        <color rgb="FF000000"/>
        <rFont val="Calibri"/>
      </rPr>
      <t xml:space="preserve">game-page-questions.component.ts: </t>
    </r>
    <r>
      <rPr>
        <sz val="11"/>
        <color rgb="FF000000"/>
        <rFont val="Calibri"/>
      </rPr>
      <t xml:space="preserve">le nombre d'@Input est toujours très élevé. Voir si possible de regrouper ceux qui peuvent l'être (par exemple, </t>
    </r>
    <r>
      <rPr>
        <i/>
        <sz val="11"/>
        <color rgb="FF000000"/>
        <rFont val="Calibri"/>
      </rPr>
      <t>question</t>
    </r>
    <r>
      <rPr>
        <sz val="11"/>
        <color rgb="FF000000"/>
        <rFont val="Calibri"/>
      </rPr>
      <t xml:space="preserve"> et </t>
    </r>
    <r>
      <rPr>
        <i/>
        <sz val="11"/>
        <color rgb="FF000000"/>
        <rFont val="Calibri"/>
      </rPr>
      <t>choices</t>
    </r>
    <r>
      <rPr>
        <sz val="11"/>
        <color rgb="FF000000"/>
        <rFont val="Calibri"/>
      </rPr>
      <t xml:space="preserve">). selectedChoices aurait toujours pu être private. </t>
    </r>
    <r>
      <rPr>
        <b/>
        <sz val="11"/>
        <color rgb="FF000000"/>
        <rFont val="Calibri"/>
      </rPr>
      <t xml:space="preserve">create-qgame-page.component.ts: </t>
    </r>
    <r>
      <rPr>
        <i/>
        <sz val="11"/>
        <color rgb="FF000000"/>
        <rFont val="Calibri"/>
      </rPr>
      <t xml:space="preserve">modifiedQuestion, games, </t>
    </r>
    <r>
      <rPr>
        <b/>
        <sz val="11"/>
        <color rgb="FF000000"/>
        <rFont val="Calibri"/>
      </rPr>
      <t xml:space="preserve">question-bank.component.ts </t>
    </r>
    <r>
      <rPr>
        <i/>
        <sz val="11"/>
        <color rgb="FF000000"/>
        <rFont val="Calibri"/>
      </rPr>
      <t xml:space="preserve">questionToAdd, defaultDisplayedColumns </t>
    </r>
    <r>
      <rPr>
        <b/>
        <sz val="11"/>
        <color rgb="FF000000"/>
        <rFont val="Calibri"/>
      </rPr>
      <t xml:space="preserve">room.ts </t>
    </r>
    <r>
      <rPr>
        <i/>
        <sz val="11"/>
        <color rgb="FF000000"/>
        <rFont val="Calibri"/>
      </rPr>
      <t xml:space="preserve"> allAnswersForQuestion, globalAnswerIndex, lockedAnswers, assertedAnswers, firstAnswerForBonus </t>
    </r>
    <r>
      <rPr>
        <sz val="11"/>
        <color rgb="FF000000"/>
        <rFont val="Calibri"/>
      </rPr>
      <t>auraient du être private.</t>
    </r>
  </si>
  <si>
    <t>2.4 Couplage</t>
  </si>
  <si>
    <t>La classe minimise le couplage aux autres classes.
La classe minimise les longues chaînes d'appels (ex : foo.bar.baz.foo)</t>
  </si>
  <si>
    <t>this.gameData.questions[this.previousQuestionIndex].points</t>
  </si>
  <si>
    <t>2.5 Valeur par défaut</t>
  </si>
  <si>
    <t>La classe initialise tous ses attributs de la même façon. Soit à la définition, soit dans le constructeur.</t>
  </si>
  <si>
    <t>3. Fonctions et méthodes</t>
  </si>
  <si>
    <t>3.1 Utilité</t>
  </si>
  <si>
    <t>La fonction est utilie et non-triviale.
La fonction ne peut pas être fragmenté en plusieurs fonctions.
La fonction n'a pas une longueur trop grande.</t>
  </si>
  <si>
    <t xml:space="preserve">addQuestion de NewQuestionComponent, gestion des selectedChoices dans toggleAnswer de gamepagequestion, adminpage: getValidGameTitle, importGamesFromFile, removeUnwantedFields   fonction fléchée validateQuestionChoicesImport </t>
  </si>
  <si>
    <r>
      <rPr>
        <b/>
        <sz val="11"/>
        <color rgb="FF000000"/>
        <rFont val="Calibri"/>
      </rPr>
      <t xml:space="preserve">handler-new-question.service.ts: </t>
    </r>
    <r>
      <rPr>
        <i/>
        <sz val="11"/>
        <color rgb="FF000000"/>
        <rFont val="Calibri"/>
      </rPr>
      <t>addQuestion</t>
    </r>
    <r>
      <rPr>
        <sz val="11"/>
        <color rgb="FF000000"/>
        <rFont val="Calibri"/>
      </rPr>
      <t xml:space="preserve"> est un bon progrès, mais 3 éléments auraient pu être modifiés: suppression de la ligne 36, transfert des lignes 23 à 31 dans une méthode séparée. La ligne 23 pourrait se lire: </t>
    </r>
    <r>
      <rPr>
        <i/>
        <sz val="11"/>
        <color rgb="FF000000"/>
        <rFont val="Calibri"/>
      </rPr>
      <t xml:space="preserve">return this.addQuestionToQuiz(newQuestion, addToBank) </t>
    </r>
    <r>
      <rPr>
        <b/>
        <sz val="11"/>
        <color rgb="FF000000"/>
        <rFont val="Calibri"/>
      </rPr>
      <t xml:space="preserve">histogram.component.ts: </t>
    </r>
    <r>
      <rPr>
        <sz val="11"/>
        <color rgb="FF000000"/>
        <rFont val="Calibri"/>
      </rPr>
      <t xml:space="preserve">Lignes 63 à 69 auraient du être une fct séparée, (Et lui passer en paramètres </t>
    </r>
    <r>
      <rPr>
        <i/>
        <sz val="11"/>
        <color rgb="FF000000"/>
        <rFont val="Calibri"/>
      </rPr>
      <t xml:space="preserve">this.questionsGame[0] </t>
    </r>
    <r>
      <rPr>
        <sz val="11"/>
        <color rgb="FF000000"/>
        <rFont val="Calibri"/>
      </rPr>
      <t xml:space="preserve">par souci de lisibilité) </t>
    </r>
    <r>
      <rPr>
        <b/>
        <sz val="11"/>
        <color rgb="FF000000"/>
        <rFont val="Calibri"/>
      </rPr>
      <t>admin.service.ts:144</t>
    </r>
    <r>
      <rPr>
        <sz val="11"/>
        <color rgb="FF000000"/>
        <rFont val="Calibri"/>
      </rPr>
      <t xml:space="preserve"> else inutile sie ligne 144 à l'extérieur du else if. </t>
    </r>
    <r>
      <rPr>
        <b/>
        <sz val="11"/>
        <color rgb="FF000000"/>
        <rFont val="Calibri"/>
      </rPr>
      <t>games.services.ts</t>
    </r>
    <r>
      <rPr>
        <sz val="11"/>
        <color rgb="FF000000"/>
        <rFont val="Calibri"/>
      </rPr>
      <t xml:space="preserve"> </t>
    </r>
    <r>
      <rPr>
        <i/>
        <sz val="11"/>
        <color rgb="FF000000"/>
        <rFont val="Calibri"/>
      </rPr>
      <t xml:space="preserve">setupWebSocketEvents </t>
    </r>
    <r>
      <rPr>
        <sz val="11"/>
        <color rgb="FF000000"/>
        <rFont val="Calibri"/>
      </rPr>
      <t xml:space="preserve">plusieurs écouteurs d'événements (onGameLaunch, par exemple) auraient du être dans des fonctions séparées. (Les fonctions lambda appellent des méthodes) </t>
    </r>
    <r>
      <rPr>
        <b/>
        <sz val="11"/>
        <color rgb="FF000000"/>
        <rFont val="Calibri"/>
      </rPr>
      <t>server.ts</t>
    </r>
    <r>
      <rPr>
        <sz val="11"/>
        <color rgb="FF000000"/>
        <rFont val="Calibri"/>
      </rPr>
      <t xml:space="preserve"> Même chose que </t>
    </r>
    <r>
      <rPr>
        <i/>
        <sz val="11"/>
        <color rgb="FF000000"/>
        <rFont val="Calibri"/>
      </rPr>
      <t>games.services.ts</t>
    </r>
  </si>
  <si>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</si>
  <si>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</si>
  <si>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</si>
  <si>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</si>
  <si>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</si>
  <si>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</si>
  <si>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</si>
  <si>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plusieurs return await, subscribes qui ne sont pas sauvegardés et unsubscribed</t>
  </si>
  <si>
    <r>
      <rPr>
        <b/>
        <sz val="11"/>
        <color rgb="FF000000"/>
        <rFont val="Calibri"/>
      </rPr>
      <t>admin.service.ts:87</t>
    </r>
    <r>
      <rPr>
        <sz val="11"/>
        <color rgb="FF000000"/>
        <rFont val="Calibri"/>
      </rPr>
      <t xml:space="preserve">, le </t>
    </r>
    <r>
      <rPr>
        <i/>
        <sz val="11"/>
        <color rgb="FF000000"/>
        <rFont val="Calibri"/>
      </rPr>
      <t>if</t>
    </r>
    <r>
      <rPr>
        <sz val="11"/>
        <color rgb="FF000000"/>
        <rFont val="Calibri"/>
      </rPr>
      <t xml:space="preserve"> sera toujours à vrai car on vérifie que la promesse existe, et non la valeur de retour de la promesse! </t>
    </r>
    <r>
      <rPr>
        <b/>
        <sz val="11"/>
        <color rgb="FF000000"/>
        <rFont val="Calibri"/>
      </rPr>
      <t>game-page-questions.component.ts:58</t>
    </r>
    <r>
      <rPr>
        <sz val="11"/>
        <color rgb="FF000000"/>
        <rFont val="Calibri"/>
      </rPr>
      <t xml:space="preserve"> le removeEventListener ne retire pas l'événement créé, car chaque fois que </t>
    </r>
    <r>
      <rPr>
        <i/>
        <sz val="11"/>
        <color rgb="FF000000"/>
        <rFont val="Calibri"/>
      </rPr>
      <t>bind</t>
    </r>
    <r>
      <rPr>
        <sz val="11"/>
        <color rgb="FF000000"/>
        <rFont val="Calibri"/>
      </rPr>
      <t xml:space="preserve"> est appelé, une nouvelle fonction est créée. </t>
    </r>
    <r>
      <rPr>
        <b/>
        <sz val="11"/>
        <color rgb="FF000000"/>
        <rFont val="Calibri"/>
      </rPr>
      <t xml:space="preserve">game.service.ts, match.service.ts et questions.service.ts </t>
    </r>
    <r>
      <rPr>
        <sz val="11"/>
        <color rgb="FF000000"/>
        <rFont val="Calibri"/>
      </rPr>
      <t>ont encore des return await</t>
    </r>
  </si>
  <si>
    <t>4.3 Message d'erreur</t>
  </si>
  <si>
    <t>Le message d'erreur est précis et compréhensible par l'utilisateur moyen.</t>
  </si>
  <si>
    <t>Plusieurs erreurs avec les JSON invalides</t>
  </si>
  <si>
    <t>5. Variables et constantes</t>
  </si>
  <si>
    <t>5.1 Groupement</t>
  </si>
  <si>
    <t>Les constantes sont regroupées ensemble en groupes logiques.</t>
  </si>
  <si>
    <t>MESSAGE_NOT_FOUND se répète + bcp de DURATION, MAX_DURATION, MIN_DURATION. Devrait être regroupées, et nommées plus significativement.</t>
  </si>
  <si>
    <r>
      <rPr>
        <b/>
        <sz val="11"/>
        <color rgb="FF000000"/>
        <rFont val="Calibri"/>
      </rPr>
      <t>game-validation.service.ts</t>
    </r>
    <r>
      <rPr>
        <sz val="11"/>
        <color rgb="FF000000"/>
        <rFont val="Calibri"/>
      </rPr>
      <t xml:space="preserve"> minDuration et maxDuration sont encore là, mais en minuscules. </t>
    </r>
    <r>
      <rPr>
        <b/>
        <sz val="11"/>
        <color rgb="FF000000"/>
        <rFont val="Calibri"/>
      </rPr>
      <t>question-validation-service.ts</t>
    </r>
    <r>
      <rPr>
        <sz val="11"/>
        <color rgb="FF000000"/>
        <rFont val="Calibri"/>
      </rPr>
      <t xml:space="preserve"> </t>
    </r>
    <r>
      <rPr>
        <i/>
        <sz val="11"/>
        <color rgb="FF000000"/>
        <rFont val="Calibri"/>
      </rPr>
      <t>Max_points et Min_points</t>
    </r>
    <r>
      <rPr>
        <sz val="11"/>
        <color rgb="FF000000"/>
        <rFont val="Calibri"/>
      </rPr>
      <t xml:space="preserve"> devraient être des constantes globales. Regroupez vos constantes.</t>
    </r>
  </si>
  <si>
    <t>5.2 Environnement</t>
  </si>
  <si>
    <t>Des variables d'environnements sont utilisées lorsque possible.</t>
  </si>
  <si>
    <t>utilisation de localhost sur le client</t>
  </si>
  <si>
    <t>5.3 Contexte d'utilisation</t>
  </si>
  <si>
    <t>La constante est utilisé dans un contexte lié à la logique d'affaire. (Exemple d'erreur: const DEUX = 2,  bonne utilisation: WAIT_TIME = 5000 )</t>
  </si>
  <si>
    <t>utilisation de baseDix, ONE_SECOND_IN_MS</t>
  </si>
  <si>
    <t>BASE_TEN, si c'est en majuscules et en anglais, ce n'est pas moins un problème. ONE_SECOND_IN_MS est encore présente</t>
  </si>
  <si>
    <t>6. Expressions booléennes</t>
  </si>
  <si>
    <t>6.1 Expression</t>
  </si>
  <si>
    <t>L'expression booléenne n'est pas comparée à true ou false. (Exemple d'erreur: x === true)</t>
  </si>
  <si>
    <t>game-page.component.ts:112</t>
  </si>
  <si>
    <t>histogram.component.ts:93, new-game-page.component.ts:54</t>
  </si>
  <si>
    <t>6.2 Logique négative</t>
  </si>
  <si>
    <t>L'expression booléenne évite la logique négative. (Exemple d'erreur:  if( !notFound(…) )</t>
  </si>
  <si>
    <r>
      <rPr>
        <sz val="11"/>
        <color rgb="FF000000"/>
        <rFont val="Calibri"/>
      </rPr>
      <t xml:space="preserve">attention à </t>
    </r>
    <r>
      <rPr>
        <b/>
        <sz val="11"/>
        <color rgb="FF000000"/>
        <rFont val="Calibri"/>
      </rPr>
      <t>chat.service.ts:43</t>
    </r>
  </si>
  <si>
    <t>6.3 Ternaire</t>
  </si>
  <si>
    <t>L'expression booléenne utilise un ternaire dans le bon scénario.</t>
  </si>
  <si>
    <t>choiceComponent.ngOnInit(), GameService:55, createQgamePageComponent:124</t>
  </si>
  <si>
    <r>
      <rPr>
        <b/>
        <sz val="11"/>
        <color rgb="FF000000"/>
        <rFont val="Calibri"/>
      </rPr>
      <t>choice.component.ts:ngOnInit</t>
    </r>
    <r>
      <rPr>
        <sz val="11"/>
        <color rgb="FF000000"/>
        <rFont val="Calibri"/>
      </rPr>
      <t xml:space="preserve"> encore une fois, un ternaire aurait été efficace. </t>
    </r>
    <r>
      <rPr>
        <b/>
        <sz val="11"/>
        <color rgb="FF000000"/>
        <rFont val="Calibri"/>
      </rPr>
      <t xml:space="preserve">game.service.ts </t>
    </r>
    <r>
      <rPr>
        <i/>
        <sz val="11"/>
        <color rgb="FF000000"/>
        <rFont val="Calibri"/>
      </rPr>
      <t>totalQuestionDurationValue</t>
    </r>
    <r>
      <rPr>
        <sz val="11"/>
        <color rgb="FF000000"/>
        <rFont val="Calibri"/>
      </rPr>
      <t xml:space="preserve"> aurait pu être un ternaire. </t>
    </r>
    <r>
      <rPr>
        <b/>
        <sz val="11"/>
        <color rgb="FF000000"/>
        <rFont val="Calibri"/>
      </rPr>
      <t>host-game-page.component.ts:</t>
    </r>
    <r>
      <rPr>
        <i/>
        <sz val="11"/>
        <color rgb="FF000000"/>
        <rFont val="Calibri"/>
      </rPr>
      <t xml:space="preserve">currentQuestionArray() </t>
    </r>
    <r>
      <rPr>
        <sz val="11"/>
        <color rgb="FF000000"/>
        <rFont val="Calibri"/>
      </rPr>
      <t xml:space="preserve">aurait pu être un ternaire. </t>
    </r>
    <r>
      <rPr>
        <b/>
        <sz val="11"/>
        <color rgb="FF000000"/>
        <rFont val="Calibri"/>
      </rPr>
      <t>new-game-page.component.ts:54</t>
    </r>
    <r>
      <rPr>
        <sz val="11"/>
        <color rgb="FF000000"/>
        <rFont val="Calibri"/>
      </rPr>
      <t xml:space="preserve"> vous auriez pu retourner le résultat de la condition! </t>
    </r>
    <r>
      <rPr>
        <b/>
        <sz val="11"/>
        <color rgb="FF000000"/>
        <rFont val="Calibri"/>
      </rPr>
      <t>:64 :75</t>
    </r>
    <r>
      <rPr>
        <sz val="11"/>
        <color rgb="FF000000"/>
        <rFont val="Calibri"/>
      </rPr>
      <t xml:space="preserve">, suggestion aurait pu être un ternaire (et une méthode séparée) </t>
    </r>
    <r>
      <rPr>
        <b/>
        <sz val="11"/>
        <color rgb="FF000000"/>
        <rFont val="Calibri"/>
      </rPr>
      <t>results-view.component.ts</t>
    </r>
    <r>
      <rPr>
        <i/>
        <sz val="11"/>
        <color rgb="FF000000"/>
        <rFont val="Calibri"/>
      </rPr>
      <t xml:space="preserve"> sortDataSources, </t>
    </r>
    <r>
      <rPr>
        <sz val="11"/>
        <color rgb="FF000000"/>
        <rFont val="Calibri"/>
      </rPr>
      <t xml:space="preserve">le if else aurait pu être un ternaire. </t>
    </r>
    <r>
      <rPr>
        <b/>
        <sz val="11"/>
        <color rgb="FF000000"/>
        <rFont val="Calibri"/>
      </rPr>
      <t>game-validation.service.ts:37</t>
    </r>
    <r>
      <rPr>
        <sz val="11"/>
        <color rgb="FF000000"/>
        <rFont val="Calibri"/>
      </rPr>
      <t xml:space="preserve"> On es tout.e.s passé.e.s par là ( game-page-questions.component.ts:109/110 aussi)</t>
    </r>
  </si>
  <si>
    <t>6.4 Prédicats</t>
  </si>
  <si>
    <t>L'expression booléenne est simple.
L'expression booléenne utilise un ou des prédicats pour simplifier une condition complexe.</t>
  </si>
  <si>
    <r>
      <rPr>
        <b/>
        <sz val="11"/>
        <color rgb="FF000000"/>
        <rFont val="Calibri"/>
      </rPr>
      <t xml:space="preserve">game-validation.service.ts </t>
    </r>
    <r>
      <rPr>
        <i/>
        <sz val="11"/>
        <color rgb="FF000000"/>
        <rFont val="Calibri"/>
      </rPr>
      <t>isValidGame</t>
    </r>
    <r>
      <rPr>
        <sz val="11"/>
        <color rgb="FF000000"/>
        <rFont val="Calibri"/>
      </rPr>
      <t xml:space="preserve">, les 3 ifs dans la for auraient pu être regroupés en un prédicat. </t>
    </r>
    <r>
      <rPr>
        <b/>
        <sz val="11"/>
        <color rgb="FF000000"/>
        <rFont val="Calibri"/>
      </rPr>
      <t>question-validation.service:</t>
    </r>
    <r>
      <rPr>
        <i/>
        <sz val="11"/>
        <color rgb="FF000000"/>
        <rFont val="Calibri"/>
      </rPr>
      <t xml:space="preserve">validateQuestion() </t>
    </r>
    <r>
      <rPr>
        <sz val="11"/>
        <color rgb="FF000000"/>
        <rFont val="Calibri"/>
      </rPr>
      <t>: les 3 ifs imbriqués auraient pu être un (ou plusieurs) prédicats.</t>
    </r>
  </si>
  <si>
    <t>7. Qualité générale</t>
  </si>
  <si>
    <t>7.1 Langue</t>
  </si>
  <si>
    <t>La langue utilisée pour les variables, classes et fonctions est uniforme pour tout le code source.
La langue utilisée pour les commentaires doit être uniforme, mais peut être différente que la langue du code source.</t>
  </si>
  <si>
    <t>baseDix</t>
  </si>
  <si>
    <t>7.2 Commentaire</t>
  </si>
  <si>
    <t>Le commentaire est pertinent. (Pas de code mort commenté)</t>
  </si>
  <si>
    <t>question-bank.component.html:48. game.service.ts:44</t>
  </si>
  <si>
    <t>7.3 Enum</t>
  </si>
  <si>
    <t>Le code utilise des enum lorsque c'est pertinent.</t>
  </si>
  <si>
    <t>game-page-questions: vous avez un enum, mais ne l'utilisez pas. Utilisez des enum pour les types de jeux (et cela renforcera votre intellisense!)</t>
  </si>
  <si>
    <t>7.4 Classe et interface</t>
  </si>
  <si>
    <t>Le code n'utilise pas d'objets anonymes JS et priorise les classes et les interfaces.</t>
  </si>
  <si>
    <t>is-valid-game.ts devrait être une classe</t>
  </si>
  <si>
    <t>7.5 Duplication</t>
  </si>
  <si>
    <t>Il n'y a pas de duplication de code.</t>
  </si>
  <si>
    <t>moveQuestionUp et Down, méthode addQuestion de NewQuestionComponent</t>
  </si>
  <si>
    <r>
      <rPr>
        <b/>
        <sz val="11"/>
        <color rgb="FF000000"/>
        <rFont val="Calibri"/>
      </rPr>
      <t>new-game-page.component.ts:</t>
    </r>
    <r>
      <rPr>
        <i/>
        <sz val="11"/>
        <color rgb="FF000000"/>
        <rFont val="Calibri"/>
      </rPr>
      <t xml:space="preserve">snackbarHiddenGame: </t>
    </r>
    <r>
      <rPr>
        <sz val="11"/>
        <color rgb="FF000000"/>
        <rFont val="Calibri"/>
      </rPr>
      <t xml:space="preserve">duplication dans les lignes 65 et 67. Else inutile. De plus, duplication du début des méthodes </t>
    </r>
    <r>
      <rPr>
        <i/>
        <sz val="11"/>
        <color rgb="FF000000"/>
        <rFont val="Calibri"/>
      </rPr>
      <t>snackbarHiddenGame et snackbarDeletedGame
Envoyez une interface dédiée au lieu d'envoyer [[string,Player]] et la convertir en Map à 3 reprises dans game.service avec les mêmes 3 lignes à chaque fois (186 à 188)
Trop d'appels à getRoom() dans server.ts : pourquoi ne pas obtenir 1 seule référence à utiliser dans la fonction au lieu de faire 7-8 appels dans 1 bloc de code (lignes 79 à 87)</t>
    </r>
  </si>
  <si>
    <t>7.6 ESLint</t>
  </si>
  <si>
    <t>Il n'y a pas de "eslint:disable" non justifiés dans le code.
L'utilisation limitée de eslint:disable est tolérée dans les fichiers de test (.spec.ts). (Exemple : nombres magiques)</t>
  </si>
  <si>
    <t>nombre magique à baseDix</t>
  </si>
  <si>
    <r>
      <rPr>
        <sz val="11"/>
        <color rgb="FF000000"/>
        <rFont val="Calibri"/>
      </rPr>
      <t xml:space="preserve"> Liste des Eslint-disable dont la justification est refusée: </t>
    </r>
    <r>
      <rPr>
        <b/>
        <sz val="11"/>
        <color rgb="FF000000"/>
        <rFont val="Calibri"/>
      </rPr>
      <t xml:space="preserve">game-page-questions.component.ts; </t>
    </r>
    <r>
      <rPr>
        <i/>
        <sz val="11"/>
        <color rgb="FF000000"/>
        <rFont val="Calibri"/>
      </rPr>
      <t xml:space="preserve">toggleAnswer, </t>
    </r>
    <r>
      <rPr>
        <sz val="11"/>
        <color rgb="FF000000"/>
        <rFont val="Calibri"/>
      </rPr>
      <t>-1 est un nombre magique.</t>
    </r>
    <r>
      <rPr>
        <b/>
        <sz val="11"/>
        <color rgb="FF000000"/>
        <rFont val="Calibri"/>
      </rPr>
      <t xml:space="preserve"> chat.service.ts:40</t>
    </r>
    <r>
      <rPr>
        <sz val="11"/>
        <color rgb="FF000000"/>
        <rFont val="Calibri"/>
      </rPr>
      <t xml:space="preserve"> Vous auriez pu créer une interface à passer en paramètre. </t>
    </r>
    <r>
      <rPr>
        <b/>
        <sz val="11"/>
        <color rgb="FF000000"/>
        <rFont val="Calibri"/>
      </rPr>
      <t>chat.service.ts:69</t>
    </r>
    <r>
      <rPr>
        <sz val="11"/>
        <color rgb="FF000000"/>
        <rFont val="Calibri"/>
      </rPr>
      <t xml:space="preserve"> la constante NOT_FOUND (qui a disparu) aurait été pertinente pour éviter le nombre magique. </t>
    </r>
    <r>
      <rPr>
        <b/>
        <sz val="11"/>
        <color rgb="FF000000"/>
        <rFont val="Calibri"/>
      </rPr>
      <t xml:space="preserve">handler-new-question.service.ts:17 </t>
    </r>
    <r>
      <rPr>
        <sz val="11"/>
        <color rgb="FF000000"/>
        <rFont val="Calibri"/>
      </rPr>
      <t xml:space="preserve"> aurait pu être pertinent comme disable, justification invalide. Possibilité de gagner 0.25 (donc 2 points) si vous êtes en mesure de fournir la justification.  </t>
    </r>
    <r>
      <rPr>
        <b/>
        <sz val="11"/>
        <color rgb="FF000000"/>
        <rFont val="Calibri"/>
      </rPr>
      <t>server.ts:163</t>
    </r>
    <r>
      <rPr>
        <sz val="11"/>
        <color rgb="FF000000"/>
        <rFont val="Calibri"/>
      </rPr>
      <t xml:space="preserve"> (aucune justification) </t>
    </r>
    <r>
      <rPr>
        <b/>
        <sz val="11"/>
        <color rgb="FF000000"/>
        <rFont val="Calibri"/>
      </rPr>
      <t xml:space="preserve">room.ts:32 </t>
    </r>
    <r>
      <rPr>
        <sz val="11"/>
        <color rgb="FF000000"/>
        <rFont val="Calibri"/>
      </rPr>
      <t xml:space="preserve"> la constante NOT_FOUND aurait été pertinente ici aussi. Commentaire général: sélectionnez toujours quelle règle d'ESlint vous désactivez, n'y allez pas avec un "bazooka"</t>
    </r>
  </si>
  <si>
    <t>7.7 Complexité</t>
  </si>
  <si>
    <t>Le code minimise la complexité cyclomatique. (Exemple : plusieurs if/else ou boucles for imbriqués, opérations complexes, etc.)</t>
  </si>
  <si>
    <t>adminPageComponent:171 else inutile pourrait être simplifié de bcp, NewQuestionComponent.addQuestion,  GamePageQuestionComponent.buttonDetect, NewGamePageComponent.isTheGameModified, QuestionValidationService.validatequestion =&gt; if(true) return true;</t>
  </si>
  <si>
    <r>
      <rPr>
        <b/>
        <sz val="11"/>
        <color rgb="FF000000"/>
        <rFont val="Calibri"/>
      </rPr>
      <t>room.ts</t>
    </r>
    <r>
      <rPr>
        <sz val="11"/>
        <color rgb="FF000000"/>
        <rFont val="Calibri"/>
      </rPr>
      <t xml:space="preserve"> (serveur): </t>
    </r>
    <r>
      <rPr>
        <i/>
        <sz val="11"/>
        <color rgb="FF000000"/>
        <rFont val="Calibri"/>
      </rPr>
      <t>verifyAnswers</t>
    </r>
    <r>
      <rPr>
        <sz val="11"/>
        <color rgb="FF000000"/>
        <rFont val="Calibri"/>
      </rPr>
      <t xml:space="preserve"> a une complexité cyclomatique de 25. </t>
    </r>
    <r>
      <rPr>
        <b/>
        <sz val="11"/>
        <color rgb="FF000000"/>
        <rFont val="Calibri"/>
      </rPr>
      <t xml:space="preserve">histogram.component.ts: </t>
    </r>
    <r>
      <rPr>
        <i/>
        <sz val="11"/>
        <color rgb="FF000000"/>
        <rFont val="Calibri"/>
      </rPr>
      <t>calculateAnswerCounts</t>
    </r>
    <r>
      <rPr>
        <sz val="11"/>
        <color rgb="FF000000"/>
        <rFont val="Calibri"/>
      </rPr>
      <t xml:space="preserve"> a un if dans un if dans une for dans un if dans une for. Duplication également présente dans les débuts de </t>
    </r>
    <r>
      <rPr>
        <i/>
        <sz val="11"/>
        <color rgb="FF000000"/>
        <rFont val="Calibri"/>
      </rPr>
      <t xml:space="preserve">launchGameTest </t>
    </r>
    <r>
      <rPr>
        <sz val="11"/>
        <color rgb="FF000000"/>
        <rFont val="Calibri"/>
      </rPr>
      <t xml:space="preserve">et </t>
    </r>
    <r>
      <rPr>
        <i/>
        <sz val="11"/>
        <color rgb="FF000000"/>
        <rFont val="Calibri"/>
      </rPr>
      <t>launchGame</t>
    </r>
    <r>
      <rPr>
        <b/>
        <sz val="11"/>
        <color rgb="FF000000"/>
        <rFont val="Calibri"/>
      </rPr>
      <t xml:space="preserve"> server.ts</t>
    </r>
    <r>
      <rPr>
        <sz val="11"/>
        <color rgb="FF000000"/>
        <rFont val="Calibri"/>
      </rPr>
      <t xml:space="preserve"> </t>
    </r>
    <r>
      <rPr>
        <i/>
        <sz val="11"/>
        <color rgb="FF000000"/>
        <rFont val="Calibri"/>
      </rPr>
      <t xml:space="preserve">socket.on('leave-room') </t>
    </r>
    <r>
      <rPr>
        <sz val="11"/>
        <color rgb="FF000000"/>
        <rFont val="Calibri"/>
      </rPr>
      <t xml:space="preserve"> a un if dans un else dans un else dans un if. </t>
    </r>
  </si>
  <si>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</si>
  <si>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</si>
  <si>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r>
      <rPr>
        <b/>
        <sz val="11"/>
        <color rgb="FF000000"/>
        <rFont val="Calibri"/>
      </rPr>
      <t xml:space="preserve">histogram.component.ts:56 </t>
    </r>
    <r>
      <rPr>
        <i/>
        <sz val="11"/>
        <color rgb="FF000000"/>
        <rFont val="Calibri"/>
      </rPr>
      <t xml:space="preserve">array </t>
    </r>
    <r>
      <rPr>
        <b/>
        <sz val="11"/>
        <color rgb="FF000000"/>
        <rFont val="Calibri"/>
      </rPr>
      <t xml:space="preserve">question-validation.service.ts: </t>
    </r>
    <r>
      <rPr>
        <i/>
        <sz val="11"/>
        <color rgb="FF000000"/>
        <rFont val="Calibri"/>
      </rPr>
      <t>validatePoints</t>
    </r>
    <r>
      <rPr>
        <sz val="11"/>
        <color rgb="FF000000"/>
        <rFont val="Calibri"/>
      </rPr>
      <t>, pourquoi y a t'il des constantes locales en majuscules?</t>
    </r>
  </si>
  <si>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</si>
  <si>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</si>
  <si>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</si>
  <si>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</si>
  <si>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</si>
  <si>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</si>
  <si>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</si>
  <si>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</si>
  <si>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</si>
  <si>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Supprimez la branche feature/testingMatchServiceServer pour le sprint 3</t>
  </si>
  <si>
    <t>8.4 Gitlab</t>
  </si>
  <si>
    <t>Des Merge Requests sont utilisées pour fusionner vers la branche de production.
Les Merge Requests sont approuvées par au moins un membre de l'équipe avant la fusion.
Les Issues sont mis à jour tout au long du projet.</t>
  </si>
  <si>
    <t>Les issues du sprint 1 sont encore ouvertes (et celles du sprint 2 aussi). Quelques MRs brisent le pipeline et le code et sont quand même mergées.</t>
  </si>
  <si>
    <t>8.5 Fichiers</t>
  </si>
  <si>
    <t>Le projet contient uniquement les fichiers nécessaires. (Exemple: pas de dossier node_modules ou coverage).</t>
  </si>
  <si>
    <t>game-test.component</t>
  </si>
  <si>
    <t>Total QA sprint</t>
  </si>
  <si>
    <t>Note QA sprint</t>
  </si>
  <si>
    <t>Grille de correction LOG2990 - Hiver 2024</t>
  </si>
  <si>
    <t>Fonctionnalités</t>
  </si>
  <si>
    <t>Fonctionnalité</t>
  </si>
  <si>
    <t>Testé</t>
  </si>
  <si>
    <t>Note finale</t>
  </si>
  <si>
    <t>Vue initiale</t>
  </si>
  <si>
    <t>François</t>
  </si>
  <si>
    <t>Vue d'administration</t>
  </si>
  <si>
    <t>On a réussi à importer un JSON invalide, un test échoue</t>
  </si>
  <si>
    <t>Vue de création d'une partie</t>
  </si>
  <si>
    <t>Vue de jeu du joueur</t>
  </si>
  <si>
    <t>Création d'un jeu-questionnaire (QCM)</t>
  </si>
  <si>
    <t>On peut entrer une question avec uniquement des bonnes réponses</t>
  </si>
  <si>
    <t>Banque de questions</t>
  </si>
  <si>
    <t>Tester le jeu</t>
  </si>
  <si>
    <t>Pas de redirection</t>
  </si>
  <si>
    <t>Note finale pour le sprint</t>
  </si>
  <si>
    <t>Beaucoup d'erreurs dans les tests</t>
  </si>
  <si>
    <t>Pénalités</t>
  </si>
  <si>
    <t>Crash</t>
  </si>
  <si>
    <t>Erreur de build</t>
  </si>
  <si>
    <t>Vue d'attente des joueurs</t>
  </si>
  <si>
    <t>Joindre une partie</t>
  </si>
  <si>
    <t>"Organisateur" a pu rejoindre, plusieurs "Olivier" étaient présents dans la salle d'attente. (Visible pour autres joueurs, mais pas organisateur).</t>
  </si>
  <si>
    <t>Vue de jeu de l'organisateur</t>
  </si>
  <si>
    <r>
      <rPr>
        <b/>
        <sz val="11"/>
        <color rgb="FF000000"/>
        <rFont val="Calibri"/>
      </rPr>
      <t>AdminService.prepareGameForImport()</t>
    </r>
    <r>
      <rPr>
        <sz val="11"/>
        <color rgb="FF000000"/>
        <rFont val="Calibri"/>
      </rPr>
      <t xml:space="preserve"> n'a pas testé le cas où </t>
    </r>
    <r>
      <rPr>
        <i/>
        <sz val="11"/>
        <color rgb="FF000000"/>
        <rFont val="Calibri"/>
      </rPr>
      <t>isValidGame</t>
    </r>
    <r>
      <rPr>
        <sz val="11"/>
        <color rgb="FF000000"/>
        <rFont val="Calibri"/>
      </rPr>
      <t xml:space="preserve"> est à false, ce qui aurait permis de détecter une erreur de logique</t>
    </r>
  </si>
  <si>
    <t>Partie de jeu-questionnaire (QCM)</t>
  </si>
  <si>
    <t>Les "refresh" ne sont pas gérés.</t>
  </si>
  <si>
    <t>Vue des résultats</t>
  </si>
  <si>
    <t>Clavardage</t>
  </si>
  <si>
    <t>Attention au format des heures</t>
  </si>
  <si>
    <t>Erreur de build  / déploiement erroné</t>
  </si>
  <si>
    <t>Anciennes fonctionnalités brisées</t>
  </si>
  <si>
    <t>Création d'un jeu-questionnaire (QRL)</t>
  </si>
  <si>
    <t>Partie de jeu-questionnaire (QRL)</t>
  </si>
  <si>
    <t>Compte à rebours intéractif</t>
  </si>
  <si>
    <t>Liste des joueurs intéractive</t>
  </si>
  <si>
    <t>Mode aléatoire</t>
  </si>
  <si>
    <t>Historique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</si>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</sst>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i/>
      <sz val="11"/>
      <color rgb="FF000000"/>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5">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2" borderId="36" xfId="0" applyFont="1" applyFill="1" applyBorder="1" applyAlignment="1">
      <alignment horizontal="left" vertical="center"/>
    </xf>
    <xf numFmtId="0" fontId="15" fillId="9" borderId="33" xfId="0" applyFont="1" applyFill="1" applyBorder="1" applyAlignment="1">
      <alignment horizontal="left" vertical="center" wrapText="1"/>
    </xf>
    <xf numFmtId="0" fontId="14" fillId="9" borderId="33" xfId="0" applyFont="1" applyFill="1" applyBorder="1" applyAlignment="1">
      <alignment horizontal="left" vertical="center" wrapText="1"/>
    </xf>
    <xf numFmtId="0" fontId="14" fillId="9" borderId="27" xfId="0" applyFont="1" applyFill="1" applyBorder="1" applyAlignment="1">
      <alignment horizontal="left" vertical="center" wrapText="1"/>
    </xf>
    <xf numFmtId="0" fontId="14" fillId="9" borderId="24" xfId="0" applyFont="1" applyFill="1" applyBorder="1" applyAlignment="1">
      <alignment horizontal="left" vertical="center" wrapText="1"/>
    </xf>
    <xf numFmtId="0" fontId="15" fillId="9" borderId="36" xfId="0" applyFont="1" applyFill="1" applyBorder="1" applyAlignment="1">
      <alignment horizontal="left" vertical="center" wrapText="1"/>
    </xf>
    <xf numFmtId="0" fontId="15" fillId="12" borderId="33" xfId="0" applyFont="1" applyFill="1" applyBorder="1" applyAlignment="1">
      <alignment horizontal="left" vertical="center"/>
    </xf>
    <xf numFmtId="2" fontId="0" fillId="11" borderId="39" xfId="0" applyNumberFormat="1" applyFill="1" applyBorder="1" applyAlignment="1">
      <alignment horizont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I6" sqref="I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3" t="s">
        <v>0</v>
      </c>
      <c r="C3" s="123" t="s">
        <v>1</v>
      </c>
      <c r="D3" s="123" t="s">
        <v>2</v>
      </c>
      <c r="E3" s="124" t="s">
        <v>3</v>
      </c>
      <c r="F3" s="125" t="s">
        <v>4</v>
      </c>
      <c r="G3" s="126" t="s">
        <v>5</v>
      </c>
    </row>
    <row r="4" spans="1:7">
      <c r="A4" s="105" t="s">
        <v>6</v>
      </c>
      <c r="B4" s="106">
        <f>(Fonctionnalités!E15)</f>
        <v>0.64875000000000005</v>
      </c>
      <c r="C4" s="106">
        <f>'Assurance Qualité'!C59</f>
        <v>0.67749999999999999</v>
      </c>
      <c r="D4" s="106">
        <f>B4*0.6+C4*0.4 - 0.1*E4</f>
        <v>0.66025</v>
      </c>
      <c r="E4" s="107"/>
      <c r="F4" s="108">
        <v>20</v>
      </c>
      <c r="G4" s="222">
        <f t="shared" ref="G4:G7" si="0">D4*F4</f>
        <v>13.205</v>
      </c>
    </row>
    <row r="5" spans="1:7">
      <c r="A5" s="109" t="s">
        <v>7</v>
      </c>
      <c r="B5" s="110">
        <f>(Fonctionnalités!E27)</f>
        <v>0.90687499999999999</v>
      </c>
      <c r="C5" s="110">
        <f>'Assurance Qualité'!F59</f>
        <v>0.66650000000000009</v>
      </c>
      <c r="D5" s="110">
        <f t="shared" ref="D5:D6" si="1">B5*0.6+C5*0.4 - 0.1*E5</f>
        <v>0.81072500000000003</v>
      </c>
      <c r="E5" s="111"/>
      <c r="F5" s="112">
        <v>25</v>
      </c>
      <c r="G5" s="113">
        <f t="shared" si="0"/>
        <v>20.268125000000001</v>
      </c>
    </row>
    <row r="6" spans="1:7">
      <c r="A6" s="114" t="s">
        <v>8</v>
      </c>
      <c r="B6" s="115">
        <f>(Fonctionnalités!E40)</f>
        <v>0</v>
      </c>
      <c r="C6" s="115">
        <f>'Assurance Qualité'!I59</f>
        <v>0</v>
      </c>
      <c r="D6" s="115">
        <f t="shared" si="1"/>
        <v>0</v>
      </c>
      <c r="E6" s="116"/>
      <c r="F6" s="117">
        <v>25</v>
      </c>
      <c r="G6" s="118">
        <f t="shared" si="0"/>
        <v>0</v>
      </c>
    </row>
    <row r="7" spans="1:7">
      <c r="A7" s="119" t="s">
        <v>9</v>
      </c>
      <c r="B7" s="119"/>
      <c r="C7" s="119"/>
      <c r="D7" s="120">
        <v>0</v>
      </c>
      <c r="E7" s="121"/>
      <c r="F7" s="119">
        <v>5</v>
      </c>
      <c r="G7" s="122">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B47" zoomScaleNormal="100" workbookViewId="0">
      <selection activeCell="F45" sqref="F45"/>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45.14062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55" t="s">
        <v>10</v>
      </c>
      <c r="B2" s="255"/>
      <c r="C2" s="255"/>
      <c r="D2" s="255"/>
      <c r="E2" s="255"/>
      <c r="F2" s="255"/>
      <c r="G2" s="255"/>
      <c r="H2" s="255"/>
      <c r="I2" s="255"/>
      <c r="J2" s="255"/>
      <c r="K2" s="255"/>
      <c r="L2" s="7"/>
      <c r="M2" s="7"/>
    </row>
    <row r="4" spans="1:17" ht="18.399999999999999" customHeight="1">
      <c r="A4" s="256" t="s">
        <v>11</v>
      </c>
      <c r="B4" s="256"/>
      <c r="C4" s="256"/>
      <c r="D4" s="256"/>
      <c r="E4" s="256"/>
      <c r="F4" s="256"/>
      <c r="G4" s="256"/>
      <c r="H4" s="256"/>
      <c r="I4" s="256"/>
      <c r="J4" s="256"/>
      <c r="K4" s="256"/>
      <c r="L4" s="4"/>
      <c r="M4" s="4"/>
    </row>
    <row r="5" spans="1:17" ht="18.75">
      <c r="A5" s="11"/>
      <c r="B5" s="41"/>
      <c r="C5" s="2"/>
      <c r="D5" s="2"/>
      <c r="E5" s="41"/>
      <c r="F5" s="2"/>
      <c r="G5" s="2"/>
      <c r="H5" s="41"/>
      <c r="I5" s="2"/>
      <c r="J5" s="2"/>
      <c r="K5" s="41"/>
      <c r="L5" s="2"/>
      <c r="M5" s="2"/>
    </row>
    <row r="6" spans="1:17" ht="18.399999999999999" customHeight="1">
      <c r="A6" s="248" t="s">
        <v>12</v>
      </c>
      <c r="B6" s="260" t="s">
        <v>13</v>
      </c>
      <c r="C6" s="250" t="s">
        <v>6</v>
      </c>
      <c r="D6" s="251"/>
      <c r="E6" s="251"/>
      <c r="F6" s="252" t="s">
        <v>7</v>
      </c>
      <c r="G6" s="253"/>
      <c r="H6" s="254"/>
      <c r="I6" s="257" t="s">
        <v>8</v>
      </c>
      <c r="J6" s="258"/>
      <c r="K6" s="259"/>
      <c r="L6" s="3"/>
      <c r="M6" s="3"/>
      <c r="N6" s="246"/>
      <c r="O6" s="247"/>
      <c r="P6" s="247"/>
    </row>
    <row r="7" spans="1:17" ht="18.75">
      <c r="A7" s="249"/>
      <c r="B7" s="261"/>
      <c r="C7" s="14" t="s">
        <v>14</v>
      </c>
      <c r="D7" s="15" t="s">
        <v>4</v>
      </c>
      <c r="E7" s="21" t="s">
        <v>15</v>
      </c>
      <c r="F7" s="16" t="s">
        <v>14</v>
      </c>
      <c r="G7" s="17" t="s">
        <v>4</v>
      </c>
      <c r="H7" s="20" t="s">
        <v>15</v>
      </c>
      <c r="I7" s="18" t="s">
        <v>14</v>
      </c>
      <c r="J7" s="19" t="s">
        <v>4</v>
      </c>
      <c r="K7" s="22" t="s">
        <v>15</v>
      </c>
      <c r="L7" s="3"/>
      <c r="M7" s="3"/>
      <c r="N7" s="40"/>
      <c r="O7" s="40"/>
      <c r="P7" s="40"/>
      <c r="Q7" s="40"/>
    </row>
    <row r="8" spans="1:17" ht="18.75">
      <c r="A8" s="230" t="s">
        <v>16</v>
      </c>
      <c r="B8" s="230"/>
      <c r="C8" s="223" t="s">
        <v>17</v>
      </c>
      <c r="D8" s="224"/>
      <c r="E8" s="46"/>
      <c r="F8" s="223" t="s">
        <v>17</v>
      </c>
      <c r="G8" s="224"/>
      <c r="H8" s="46"/>
      <c r="I8" s="223" t="s">
        <v>17</v>
      </c>
      <c r="J8" s="224"/>
      <c r="K8" s="46"/>
      <c r="L8" s="3"/>
      <c r="M8" s="3"/>
      <c r="N8" s="40"/>
      <c r="O8" s="40"/>
      <c r="P8" s="40"/>
      <c r="Q8" s="40"/>
    </row>
    <row r="9" spans="1:17" ht="167.25">
      <c r="A9" s="29" t="s">
        <v>18</v>
      </c>
      <c r="B9" s="29" t="s">
        <v>19</v>
      </c>
      <c r="C9" s="98">
        <v>0.25</v>
      </c>
      <c r="D9" s="96">
        <v>6</v>
      </c>
      <c r="E9" s="99" t="s">
        <v>20</v>
      </c>
      <c r="F9" s="100">
        <v>0.5</v>
      </c>
      <c r="G9" s="97">
        <v>6</v>
      </c>
      <c r="H9" s="218" t="s">
        <v>21</v>
      </c>
      <c r="I9" s="102">
        <v>0</v>
      </c>
      <c r="J9" s="103">
        <v>6</v>
      </c>
      <c r="K9" s="104"/>
      <c r="L9" s="3"/>
      <c r="M9" s="3"/>
      <c r="N9" s="40"/>
      <c r="O9" s="40"/>
      <c r="P9" s="40"/>
      <c r="Q9" s="40"/>
    </row>
    <row r="10" spans="1:17" ht="30.75">
      <c r="A10" s="23" t="s">
        <v>22</v>
      </c>
      <c r="B10" s="23" t="s">
        <v>23</v>
      </c>
      <c r="C10" s="98">
        <v>0.75</v>
      </c>
      <c r="D10" s="96">
        <v>2</v>
      </c>
      <c r="E10" s="99" t="s">
        <v>24</v>
      </c>
      <c r="F10" s="100">
        <v>0.75</v>
      </c>
      <c r="G10" s="97">
        <v>2</v>
      </c>
      <c r="H10" s="101" t="s">
        <v>24</v>
      </c>
      <c r="I10" s="102">
        <v>0</v>
      </c>
      <c r="J10" s="103">
        <v>2</v>
      </c>
      <c r="K10" s="104"/>
      <c r="L10" s="3"/>
      <c r="M10" s="3"/>
      <c r="N10" s="40"/>
      <c r="O10" s="40"/>
      <c r="P10" s="40"/>
      <c r="Q10" s="40"/>
    </row>
    <row r="11" spans="1:17" s="30" customFormat="1" ht="15.75">
      <c r="A11" s="225" t="s">
        <v>25</v>
      </c>
      <c r="B11" s="226"/>
      <c r="C11" s="47">
        <f>SUMPRODUCT(C6:C10,D6:D10)</f>
        <v>3</v>
      </c>
      <c r="D11" s="48">
        <f>SUM(D6:D10)</f>
        <v>8</v>
      </c>
      <c r="E11" s="49"/>
      <c r="F11" s="50">
        <f>SUMPRODUCT(F6:F10,G6:G10)</f>
        <v>4.5</v>
      </c>
      <c r="G11" s="51">
        <f>SUM(G6:G10)</f>
        <v>8</v>
      </c>
      <c r="H11" s="52"/>
      <c r="I11" s="53">
        <f>SUMPRODUCT(I6:I10,J6:J10)</f>
        <v>0</v>
      </c>
      <c r="J11" s="54">
        <f>SUM(J6:J10)</f>
        <v>8</v>
      </c>
      <c r="K11" s="55"/>
      <c r="L11" s="56"/>
      <c r="M11" s="56"/>
      <c r="N11" s="44"/>
      <c r="O11" s="44"/>
      <c r="P11" s="44"/>
      <c r="Q11" s="44"/>
    </row>
    <row r="12" spans="1:17" s="12" customFormat="1" ht="18.399999999999999" customHeight="1">
      <c r="A12" s="230" t="s">
        <v>26</v>
      </c>
      <c r="B12" s="230"/>
      <c r="C12" s="223" t="s">
        <v>17</v>
      </c>
      <c r="D12" s="224"/>
      <c r="E12" s="46"/>
      <c r="F12" s="223" t="s">
        <v>17</v>
      </c>
      <c r="G12" s="224"/>
      <c r="H12" s="46"/>
      <c r="I12" s="223" t="s">
        <v>17</v>
      </c>
      <c r="J12" s="224"/>
      <c r="K12" s="46"/>
      <c r="L12" s="4"/>
      <c r="M12" s="4"/>
      <c r="N12" s="43"/>
      <c r="O12" s="43"/>
      <c r="P12" s="43"/>
      <c r="Q12" s="43"/>
    </row>
    <row r="13" spans="1:17" ht="76.5">
      <c r="A13" s="29" t="s">
        <v>27</v>
      </c>
      <c r="B13" s="29" t="s">
        <v>28</v>
      </c>
      <c r="C13" s="79">
        <v>0.5</v>
      </c>
      <c r="D13" s="80">
        <v>3</v>
      </c>
      <c r="E13" s="81" t="s">
        <v>29</v>
      </c>
      <c r="F13" s="89">
        <v>0.75</v>
      </c>
      <c r="G13" s="90">
        <f>D13</f>
        <v>3</v>
      </c>
      <c r="H13" s="220" t="s">
        <v>30</v>
      </c>
      <c r="I13" s="91">
        <v>0</v>
      </c>
      <c r="J13" s="92">
        <f>G13</f>
        <v>3</v>
      </c>
      <c r="K13" s="93"/>
      <c r="L13" s="5"/>
      <c r="M13" s="5"/>
    </row>
    <row r="14" spans="1:17" ht="60.75">
      <c r="A14" s="23" t="s">
        <v>31</v>
      </c>
      <c r="B14" s="23" t="s">
        <v>32</v>
      </c>
      <c r="C14" s="83">
        <v>0</v>
      </c>
      <c r="D14" s="84">
        <v>2</v>
      </c>
      <c r="E14" s="85" t="s">
        <v>33</v>
      </c>
      <c r="F14" s="86">
        <v>0.5</v>
      </c>
      <c r="G14" s="90">
        <f t="shared" ref="G14:G17" si="0">D14</f>
        <v>2</v>
      </c>
      <c r="H14" s="216" t="s">
        <v>34</v>
      </c>
      <c r="I14" s="76">
        <v>0</v>
      </c>
      <c r="J14" s="92">
        <f t="shared" ref="J14:J17" si="1">G14</f>
        <v>2</v>
      </c>
      <c r="K14" s="78"/>
      <c r="L14" s="5"/>
      <c r="M14" s="5"/>
    </row>
    <row r="15" spans="1:17" ht="167.25">
      <c r="A15" s="23" t="s">
        <v>35</v>
      </c>
      <c r="B15" s="23" t="s">
        <v>36</v>
      </c>
      <c r="C15" s="83">
        <v>0</v>
      </c>
      <c r="D15" s="84">
        <v>2</v>
      </c>
      <c r="E15" s="85" t="s">
        <v>37</v>
      </c>
      <c r="F15" s="86">
        <v>0</v>
      </c>
      <c r="G15" s="90">
        <f t="shared" si="0"/>
        <v>2</v>
      </c>
      <c r="H15" s="216" t="s">
        <v>38</v>
      </c>
      <c r="I15" s="76">
        <v>0</v>
      </c>
      <c r="J15" s="92">
        <f t="shared" si="1"/>
        <v>2</v>
      </c>
      <c r="K15" s="78"/>
      <c r="L15" s="5"/>
      <c r="M15" s="5"/>
    </row>
    <row r="16" spans="1:17" ht="30.75">
      <c r="A16" s="23" t="s">
        <v>39</v>
      </c>
      <c r="B16" s="23" t="s">
        <v>40</v>
      </c>
      <c r="C16" s="83">
        <v>0.75</v>
      </c>
      <c r="D16" s="84">
        <v>4</v>
      </c>
      <c r="E16" s="85" t="s">
        <v>41</v>
      </c>
      <c r="F16" s="86">
        <v>1</v>
      </c>
      <c r="G16" s="90">
        <f t="shared" si="0"/>
        <v>4</v>
      </c>
      <c r="H16" s="88"/>
      <c r="I16" s="76">
        <v>0</v>
      </c>
      <c r="J16" s="92">
        <f t="shared" si="1"/>
        <v>4</v>
      </c>
      <c r="K16" s="78"/>
      <c r="L16" s="5"/>
      <c r="M16" s="5"/>
    </row>
    <row r="17" spans="1:17" ht="30.75">
      <c r="A17" s="23" t="s">
        <v>42</v>
      </c>
      <c r="B17" s="23" t="s">
        <v>43</v>
      </c>
      <c r="C17" s="83">
        <v>1</v>
      </c>
      <c r="D17" s="84">
        <v>4</v>
      </c>
      <c r="E17" s="85"/>
      <c r="F17" s="86">
        <v>1</v>
      </c>
      <c r="G17" s="90">
        <f t="shared" si="0"/>
        <v>4</v>
      </c>
      <c r="H17" s="88"/>
      <c r="I17" s="76">
        <v>0</v>
      </c>
      <c r="J17" s="92">
        <f t="shared" si="1"/>
        <v>4</v>
      </c>
      <c r="K17" s="78"/>
      <c r="L17" s="5"/>
      <c r="M17" s="5"/>
    </row>
    <row r="18" spans="1:17" s="30" customFormat="1" ht="15.75">
      <c r="A18" s="225" t="s">
        <v>25</v>
      </c>
      <c r="B18" s="226"/>
      <c r="C18" s="47">
        <f>SUMPRODUCT(C13:C17,D13:D17)</f>
        <v>8.5</v>
      </c>
      <c r="D18" s="48">
        <f>SUM(D13:D17)</f>
        <v>15</v>
      </c>
      <c r="E18" s="49"/>
      <c r="F18" s="50">
        <f>SUMPRODUCT(F13:F17,G13:G17)</f>
        <v>11.25</v>
      </c>
      <c r="G18" s="51">
        <f>SUM(G13:G17)</f>
        <v>15</v>
      </c>
      <c r="H18" s="52"/>
      <c r="I18" s="53">
        <f>SUMPRODUCT(I13:I17,J13:J17)</f>
        <v>0</v>
      </c>
      <c r="J18" s="54">
        <f>SUM(J13:J17)</f>
        <v>15</v>
      </c>
      <c r="K18" s="55"/>
      <c r="L18" s="56"/>
      <c r="M18" s="56"/>
      <c r="N18" s="44"/>
      <c r="O18" s="44"/>
      <c r="P18" s="44"/>
      <c r="Q18" s="44"/>
    </row>
    <row r="19" spans="1:17" s="43" customFormat="1" ht="18.399999999999999" customHeight="1">
      <c r="A19" s="262" t="s">
        <v>44</v>
      </c>
      <c r="B19" s="262"/>
      <c r="C19" s="223" t="s">
        <v>17</v>
      </c>
      <c r="D19" s="224"/>
      <c r="E19" s="46"/>
      <c r="F19" s="223" t="s">
        <v>17</v>
      </c>
      <c r="G19" s="224"/>
      <c r="H19" s="46"/>
      <c r="I19" s="223" t="s">
        <v>17</v>
      </c>
      <c r="J19" s="224"/>
      <c r="K19" s="46"/>
      <c r="L19" s="4"/>
      <c r="M19" s="4"/>
    </row>
    <row r="20" spans="1:17" ht="244.5">
      <c r="A20" s="23" t="s">
        <v>45</v>
      </c>
      <c r="B20" s="23" t="s">
        <v>46</v>
      </c>
      <c r="C20" s="83">
        <v>0</v>
      </c>
      <c r="D20" s="84">
        <v>3</v>
      </c>
      <c r="E20" s="85" t="s">
        <v>47</v>
      </c>
      <c r="F20" s="86">
        <v>0.25</v>
      </c>
      <c r="G20" s="87">
        <v>3</v>
      </c>
      <c r="H20" s="217" t="s">
        <v>48</v>
      </c>
      <c r="I20" s="76">
        <v>0</v>
      </c>
      <c r="J20" s="77">
        <v>3</v>
      </c>
      <c r="K20" s="78"/>
      <c r="L20" s="5"/>
      <c r="M20" s="5"/>
    </row>
    <row r="21" spans="1:17" ht="30.75">
      <c r="A21" s="23" t="s">
        <v>49</v>
      </c>
      <c r="B21" s="23" t="s">
        <v>50</v>
      </c>
      <c r="C21" s="83">
        <v>1</v>
      </c>
      <c r="D21" s="84">
        <v>3</v>
      </c>
      <c r="E21" s="85"/>
      <c r="F21" s="86">
        <v>1</v>
      </c>
      <c r="G21" s="87">
        <v>3</v>
      </c>
      <c r="H21" s="88"/>
      <c r="I21" s="76">
        <v>0</v>
      </c>
      <c r="J21" s="77">
        <v>3</v>
      </c>
      <c r="K21" s="78"/>
      <c r="L21" s="5"/>
      <c r="M21" s="5"/>
    </row>
    <row r="22" spans="1:17" s="44" customFormat="1" ht="15.75">
      <c r="A22" s="263" t="s">
        <v>25</v>
      </c>
      <c r="B22" s="245"/>
      <c r="C22" s="57">
        <f>SUMPRODUCT(C20:C21,D20:D21)</f>
        <v>3</v>
      </c>
      <c r="D22" s="58">
        <f>SUM(D20:D21)</f>
        <v>6</v>
      </c>
      <c r="E22" s="59"/>
      <c r="F22" s="60">
        <f>SUMPRODUCT(F20:F21,G20:G21)</f>
        <v>3.75</v>
      </c>
      <c r="G22" s="61">
        <f>SUM(G20:G21)</f>
        <v>6</v>
      </c>
      <c r="H22" s="62"/>
      <c r="I22" s="63">
        <f>SUMPRODUCT(I20:I21,J20:J21)</f>
        <v>0</v>
      </c>
      <c r="J22" s="64">
        <f>SUM(J20:J21)</f>
        <v>6</v>
      </c>
      <c r="K22" s="65"/>
      <c r="L22" s="56"/>
      <c r="M22" s="56"/>
    </row>
    <row r="23" spans="1:17" ht="18.75" customHeight="1">
      <c r="A23" s="209" t="s">
        <v>51</v>
      </c>
      <c r="B23" s="209"/>
      <c r="C23" s="223" t="s">
        <v>17</v>
      </c>
      <c r="D23" s="224"/>
      <c r="E23" s="46"/>
      <c r="F23" s="223" t="s">
        <v>17</v>
      </c>
      <c r="G23" s="224"/>
      <c r="H23" s="46"/>
      <c r="I23" s="223" t="s">
        <v>17</v>
      </c>
      <c r="J23" s="224"/>
      <c r="K23" s="46"/>
      <c r="L23" s="4"/>
      <c r="M23" s="4"/>
    </row>
    <row r="24" spans="1:17" ht="30.75">
      <c r="A24" s="42" t="s">
        <v>52</v>
      </c>
      <c r="B24" s="42" t="s">
        <v>53</v>
      </c>
      <c r="C24" s="95">
        <v>1</v>
      </c>
      <c r="D24" s="25">
        <v>1</v>
      </c>
      <c r="E24" s="26"/>
      <c r="F24" s="82">
        <v>1</v>
      </c>
      <c r="G24" s="27">
        <v>1</v>
      </c>
      <c r="H24" s="28"/>
      <c r="I24" s="73">
        <v>0</v>
      </c>
      <c r="J24" s="74">
        <v>1</v>
      </c>
      <c r="K24" s="75"/>
      <c r="L24" s="5"/>
      <c r="M24" s="5"/>
    </row>
    <row r="25" spans="1:17" ht="213">
      <c r="A25" s="23" t="s">
        <v>54</v>
      </c>
      <c r="B25" s="23" t="s">
        <v>55</v>
      </c>
      <c r="C25" s="83">
        <v>0</v>
      </c>
      <c r="D25" s="84">
        <v>2</v>
      </c>
      <c r="E25" s="85" t="s">
        <v>56</v>
      </c>
      <c r="F25" s="86">
        <v>0.25</v>
      </c>
      <c r="G25" s="87">
        <v>2</v>
      </c>
      <c r="H25" s="216" t="s">
        <v>57</v>
      </c>
      <c r="I25" s="76">
        <v>0</v>
      </c>
      <c r="J25" s="77">
        <v>2</v>
      </c>
      <c r="K25" s="78"/>
      <c r="L25" s="5"/>
      <c r="M25" s="5"/>
    </row>
    <row r="26" spans="1:17" ht="30.75">
      <c r="A26" s="23" t="s">
        <v>58</v>
      </c>
      <c r="B26" s="23" t="s">
        <v>59</v>
      </c>
      <c r="C26" s="83">
        <v>0</v>
      </c>
      <c r="D26" s="84">
        <v>1</v>
      </c>
      <c r="E26" s="85" t="s">
        <v>60</v>
      </c>
      <c r="F26" s="86">
        <v>1</v>
      </c>
      <c r="G26" s="87">
        <v>1</v>
      </c>
      <c r="H26" s="88"/>
      <c r="I26" s="76">
        <v>0</v>
      </c>
      <c r="J26" s="77">
        <v>1</v>
      </c>
      <c r="K26" s="78"/>
      <c r="L26" s="5"/>
      <c r="M26" s="5"/>
    </row>
    <row r="27" spans="1:17" s="44" customFormat="1" ht="15.75">
      <c r="A27" s="244" t="s">
        <v>25</v>
      </c>
      <c r="B27" s="245"/>
      <c r="C27" s="47">
        <f>SUMPRODUCT(C24:C26,D24:D26)</f>
        <v>1</v>
      </c>
      <c r="D27" s="48">
        <f>SUM(D24:D26)</f>
        <v>4</v>
      </c>
      <c r="E27" s="49"/>
      <c r="F27" s="60">
        <f>SUMPRODUCT(F24:F26,G24:G26)</f>
        <v>2.5</v>
      </c>
      <c r="G27" s="61">
        <f>SUM(G24:G26)</f>
        <v>4</v>
      </c>
      <c r="H27" s="62"/>
      <c r="I27" s="63">
        <f>SUMPRODUCT(I24:I26,J24:J26)</f>
        <v>0</v>
      </c>
      <c r="J27" s="64">
        <f>SUM(J24:J26)</f>
        <v>4</v>
      </c>
      <c r="K27" s="65"/>
      <c r="L27" s="56"/>
      <c r="M27" s="56"/>
    </row>
    <row r="28" spans="1:17" ht="21" customHeight="1">
      <c r="A28" s="262" t="s">
        <v>61</v>
      </c>
      <c r="B28" s="262"/>
      <c r="C28" s="223">
        <v>1</v>
      </c>
      <c r="D28" s="224"/>
      <c r="E28" s="46"/>
      <c r="F28" s="223" t="s">
        <v>17</v>
      </c>
      <c r="G28" s="224"/>
      <c r="H28" s="66"/>
      <c r="I28" s="223" t="s">
        <v>17</v>
      </c>
      <c r="J28" s="224"/>
      <c r="K28" s="46"/>
      <c r="L28" s="9"/>
      <c r="M28" s="4"/>
    </row>
    <row r="29" spans="1:17" ht="121.5">
      <c r="A29" s="31" t="s">
        <v>62</v>
      </c>
      <c r="B29" s="31" t="s">
        <v>63</v>
      </c>
      <c r="C29" s="79">
        <v>0.5</v>
      </c>
      <c r="D29" s="80">
        <v>2</v>
      </c>
      <c r="E29" s="81" t="s">
        <v>64</v>
      </c>
      <c r="F29" s="89">
        <v>0.5</v>
      </c>
      <c r="G29" s="90">
        <f>D29</f>
        <v>2</v>
      </c>
      <c r="H29" s="219" t="s">
        <v>65</v>
      </c>
      <c r="I29" s="91">
        <v>0</v>
      </c>
      <c r="J29" s="92">
        <f>D29</f>
        <v>2</v>
      </c>
      <c r="K29" s="93"/>
      <c r="L29" s="5"/>
      <c r="M29" s="5"/>
    </row>
    <row r="30" spans="1:17">
      <c r="A30" s="24" t="s">
        <v>66</v>
      </c>
      <c r="B30" s="24" t="s">
        <v>67</v>
      </c>
      <c r="C30" s="83">
        <v>0.75</v>
      </c>
      <c r="D30" s="84">
        <v>2</v>
      </c>
      <c r="E30" s="85" t="s">
        <v>68</v>
      </c>
      <c r="F30" s="86">
        <v>1</v>
      </c>
      <c r="G30" s="90">
        <f t="shared" ref="G30:G31" si="2">D30</f>
        <v>2</v>
      </c>
      <c r="H30" s="94"/>
      <c r="I30" s="76">
        <v>0</v>
      </c>
      <c r="J30" s="92">
        <f t="shared" ref="J30:J31" si="3">D30</f>
        <v>2</v>
      </c>
      <c r="K30" s="78"/>
      <c r="L30" s="5"/>
      <c r="M30" s="5"/>
    </row>
    <row r="31" spans="1:17" ht="45.75">
      <c r="A31" s="24" t="s">
        <v>69</v>
      </c>
      <c r="B31" s="24" t="s">
        <v>70</v>
      </c>
      <c r="C31" s="83">
        <v>0.5</v>
      </c>
      <c r="D31" s="84">
        <v>2</v>
      </c>
      <c r="E31" s="85" t="s">
        <v>71</v>
      </c>
      <c r="F31" s="86">
        <v>0.75</v>
      </c>
      <c r="G31" s="90">
        <f t="shared" si="2"/>
        <v>2</v>
      </c>
      <c r="H31" s="94" t="s">
        <v>72</v>
      </c>
      <c r="I31" s="76">
        <v>0</v>
      </c>
      <c r="J31" s="92">
        <f t="shared" si="3"/>
        <v>2</v>
      </c>
      <c r="K31" s="78"/>
      <c r="L31" s="5"/>
      <c r="M31" s="5"/>
    </row>
    <row r="32" spans="1:17" s="44" customFormat="1" ht="15.75">
      <c r="A32" s="225" t="s">
        <v>25</v>
      </c>
      <c r="B32" s="226"/>
      <c r="C32" s="47">
        <f>SUMPRODUCT(C29:C31,D29:D31)</f>
        <v>3.5</v>
      </c>
      <c r="D32" s="48">
        <f>SUM(D29:D31)</f>
        <v>6</v>
      </c>
      <c r="E32" s="49"/>
      <c r="F32" s="50">
        <f>SUMPRODUCT(F29:F31,G29:G31)</f>
        <v>4.5</v>
      </c>
      <c r="G32" s="51">
        <f>SUM(G29:G31)</f>
        <v>6</v>
      </c>
      <c r="H32" s="67"/>
      <c r="I32" s="63">
        <f>SUMPRODUCT(I29:I31,J29:J31)</f>
        <v>0</v>
      </c>
      <c r="J32" s="64">
        <f>SUM(J29:J31)</f>
        <v>6</v>
      </c>
      <c r="K32" s="65"/>
      <c r="L32" s="56"/>
      <c r="M32" s="56"/>
    </row>
    <row r="33" spans="1:13" ht="18.75" customHeight="1">
      <c r="A33" s="230" t="s">
        <v>73</v>
      </c>
      <c r="B33" s="230"/>
      <c r="C33" s="223" t="s">
        <v>17</v>
      </c>
      <c r="D33" s="224"/>
      <c r="E33" s="46"/>
      <c r="F33" s="223" t="s">
        <v>17</v>
      </c>
      <c r="G33" s="224"/>
      <c r="H33" s="46"/>
      <c r="I33" s="68" t="s">
        <v>17</v>
      </c>
      <c r="J33" s="66"/>
      <c r="K33" s="46"/>
      <c r="L33" s="8"/>
      <c r="M33" s="4"/>
    </row>
    <row r="34" spans="1:13" ht="30.75">
      <c r="A34" s="29" t="s">
        <v>74</v>
      </c>
      <c r="B34" s="29" t="s">
        <v>75</v>
      </c>
      <c r="C34" s="79">
        <v>0.75</v>
      </c>
      <c r="D34" s="80">
        <v>2</v>
      </c>
      <c r="E34" s="81" t="s">
        <v>76</v>
      </c>
      <c r="F34" s="89">
        <v>0.5</v>
      </c>
      <c r="G34" s="90">
        <v>2</v>
      </c>
      <c r="H34" s="220" t="s">
        <v>77</v>
      </c>
      <c r="I34" s="91">
        <v>0</v>
      </c>
      <c r="J34" s="92">
        <v>2</v>
      </c>
      <c r="K34" s="93"/>
      <c r="L34" s="5"/>
      <c r="M34" s="5"/>
    </row>
    <row r="35" spans="1:13">
      <c r="A35" s="23" t="s">
        <v>78</v>
      </c>
      <c r="B35" s="23" t="s">
        <v>79</v>
      </c>
      <c r="C35" s="83">
        <v>1</v>
      </c>
      <c r="D35" s="84">
        <v>2</v>
      </c>
      <c r="E35" s="85"/>
      <c r="F35" s="86">
        <v>1</v>
      </c>
      <c r="G35" s="87">
        <v>2</v>
      </c>
      <c r="H35" s="217" t="s">
        <v>80</v>
      </c>
      <c r="I35" s="76">
        <v>0</v>
      </c>
      <c r="J35" s="77">
        <v>2</v>
      </c>
      <c r="K35" s="78"/>
      <c r="L35" s="5"/>
      <c r="M35" s="5"/>
    </row>
    <row r="36" spans="1:13" ht="213">
      <c r="A36" s="23" t="s">
        <v>81</v>
      </c>
      <c r="B36" s="23" t="s">
        <v>82</v>
      </c>
      <c r="C36" s="83">
        <v>0.25</v>
      </c>
      <c r="D36" s="84">
        <v>3</v>
      </c>
      <c r="E36" s="85" t="s">
        <v>83</v>
      </c>
      <c r="F36" s="86">
        <v>0.25</v>
      </c>
      <c r="G36" s="87">
        <v>3</v>
      </c>
      <c r="H36" s="217" t="s">
        <v>84</v>
      </c>
      <c r="I36" s="76">
        <v>0</v>
      </c>
      <c r="J36" s="77">
        <v>3</v>
      </c>
      <c r="K36" s="78"/>
      <c r="L36" s="5"/>
      <c r="M36" s="5"/>
    </row>
    <row r="37" spans="1:13" ht="91.5">
      <c r="A37" s="23" t="s">
        <v>85</v>
      </c>
      <c r="B37" s="23" t="s">
        <v>86</v>
      </c>
      <c r="C37" s="83">
        <v>1</v>
      </c>
      <c r="D37" s="84">
        <v>3</v>
      </c>
      <c r="E37" s="85"/>
      <c r="F37" s="86">
        <v>0.8</v>
      </c>
      <c r="G37" s="87">
        <v>3</v>
      </c>
      <c r="H37" s="216" t="s">
        <v>87</v>
      </c>
      <c r="I37" s="76">
        <v>0</v>
      </c>
      <c r="J37" s="77">
        <v>3</v>
      </c>
      <c r="K37" s="78"/>
      <c r="L37" s="5"/>
      <c r="M37" s="5"/>
    </row>
    <row r="38" spans="1:13" s="44" customFormat="1" ht="15.75">
      <c r="A38" s="225" t="s">
        <v>25</v>
      </c>
      <c r="B38" s="226"/>
      <c r="C38" s="69">
        <f>SUMPRODUCT(C34:C37,D34:D37)</f>
        <v>7.25</v>
      </c>
      <c r="D38" s="48">
        <f>SUM(D34:D37)</f>
        <v>10</v>
      </c>
      <c r="E38" s="49"/>
      <c r="F38" s="70">
        <f>SUMPRODUCT(F34:F37,G34:G37)</f>
        <v>6.15</v>
      </c>
      <c r="G38" s="51">
        <f>SUM(G34:G37)</f>
        <v>10</v>
      </c>
      <c r="H38" s="52"/>
      <c r="I38" s="63">
        <f>SUMPRODUCT(I34:I37,J34:J37)</f>
        <v>0</v>
      </c>
      <c r="J38" s="64">
        <f>SUM(J34:J37)</f>
        <v>10</v>
      </c>
      <c r="K38" s="65"/>
      <c r="L38" s="56"/>
      <c r="M38" s="56"/>
    </row>
    <row r="39" spans="1:13" ht="18.75" customHeight="1">
      <c r="A39" s="45" t="s">
        <v>88</v>
      </c>
      <c r="B39" s="45"/>
      <c r="C39" s="223" t="s">
        <v>17</v>
      </c>
      <c r="D39" s="224"/>
      <c r="E39" s="66"/>
      <c r="F39" s="223" t="s">
        <v>17</v>
      </c>
      <c r="G39" s="224"/>
      <c r="H39" s="46"/>
      <c r="I39" s="223" t="s">
        <v>17</v>
      </c>
      <c r="J39" s="224"/>
      <c r="K39" s="46"/>
      <c r="L39" s="4"/>
      <c r="M39" s="4"/>
    </row>
    <row r="40" spans="1:13" ht="60.75">
      <c r="A40" s="23" t="s">
        <v>89</v>
      </c>
      <c r="B40" s="23" t="s">
        <v>90</v>
      </c>
      <c r="C40" s="83">
        <v>0.75</v>
      </c>
      <c r="D40" s="84">
        <v>2</v>
      </c>
      <c r="E40" s="85" t="s">
        <v>91</v>
      </c>
      <c r="F40" s="86">
        <v>1</v>
      </c>
      <c r="G40" s="87">
        <f>D40</f>
        <v>2</v>
      </c>
      <c r="H40" s="88"/>
      <c r="I40" s="76">
        <v>0</v>
      </c>
      <c r="J40" s="77">
        <f>D40</f>
        <v>2</v>
      </c>
      <c r="K40" s="78"/>
      <c r="L40" s="5"/>
      <c r="M40" s="5"/>
    </row>
    <row r="41" spans="1:13" ht="45.75">
      <c r="A41" s="23" t="s">
        <v>92</v>
      </c>
      <c r="B41" s="23" t="s">
        <v>93</v>
      </c>
      <c r="C41" s="83">
        <v>1</v>
      </c>
      <c r="D41" s="84">
        <v>2</v>
      </c>
      <c r="E41" s="85"/>
      <c r="F41" s="86">
        <v>0.75</v>
      </c>
      <c r="G41" s="87">
        <f t="shared" ref="G41:G48" si="4">D41</f>
        <v>2</v>
      </c>
      <c r="H41" s="216" t="s">
        <v>94</v>
      </c>
      <c r="I41" s="76">
        <v>0</v>
      </c>
      <c r="J41" s="77">
        <f t="shared" ref="J41:J48" si="5">D41</f>
        <v>2</v>
      </c>
      <c r="K41" s="78"/>
      <c r="L41" s="5"/>
      <c r="M41" s="5"/>
    </row>
    <row r="42" spans="1:13" ht="60.75">
      <c r="A42" s="23" t="s">
        <v>95</v>
      </c>
      <c r="B42" s="23" t="s">
        <v>96</v>
      </c>
      <c r="C42" s="83">
        <v>0.5</v>
      </c>
      <c r="D42" s="84">
        <v>2</v>
      </c>
      <c r="E42" s="85" t="s">
        <v>97</v>
      </c>
      <c r="F42" s="86">
        <v>1</v>
      </c>
      <c r="G42" s="87">
        <f t="shared" si="4"/>
        <v>2</v>
      </c>
      <c r="H42" s="88"/>
      <c r="I42" s="76">
        <v>0</v>
      </c>
      <c r="J42" s="77">
        <f t="shared" si="5"/>
        <v>2</v>
      </c>
      <c r="K42" s="78"/>
      <c r="L42" s="5"/>
    </row>
    <row r="43" spans="1:13" ht="30.75">
      <c r="A43" s="23" t="s">
        <v>98</v>
      </c>
      <c r="B43" s="23" t="s">
        <v>99</v>
      </c>
      <c r="C43" s="83">
        <v>0.5</v>
      </c>
      <c r="D43" s="84">
        <v>4</v>
      </c>
      <c r="E43" s="85" t="s">
        <v>100</v>
      </c>
      <c r="F43" s="86">
        <v>1</v>
      </c>
      <c r="G43" s="87">
        <f t="shared" si="4"/>
        <v>4</v>
      </c>
      <c r="H43" s="88"/>
      <c r="I43" s="76">
        <v>0</v>
      </c>
      <c r="J43" s="77">
        <f t="shared" si="5"/>
        <v>4</v>
      </c>
      <c r="K43" s="78"/>
      <c r="L43" s="5"/>
      <c r="M43" s="5"/>
    </row>
    <row r="44" spans="1:13" ht="198">
      <c r="A44" s="23" t="s">
        <v>101</v>
      </c>
      <c r="B44" s="23" t="s">
        <v>102</v>
      </c>
      <c r="C44" s="83">
        <v>0.75</v>
      </c>
      <c r="D44" s="84">
        <v>6</v>
      </c>
      <c r="E44" s="85" t="s">
        <v>103</v>
      </c>
      <c r="F44" s="86">
        <v>0.5</v>
      </c>
      <c r="G44" s="87">
        <f>D44</f>
        <v>6</v>
      </c>
      <c r="H44" s="216" t="s">
        <v>104</v>
      </c>
      <c r="I44" s="76">
        <v>0</v>
      </c>
      <c r="J44" s="77">
        <f>D44</f>
        <v>6</v>
      </c>
      <c r="K44" s="78"/>
      <c r="L44" s="5"/>
      <c r="M44" s="5"/>
    </row>
    <row r="45" spans="1:13" ht="244.5">
      <c r="A45" s="23" t="s">
        <v>105</v>
      </c>
      <c r="B45" s="23" t="s">
        <v>106</v>
      </c>
      <c r="C45" s="83">
        <v>1</v>
      </c>
      <c r="D45" s="84">
        <v>8</v>
      </c>
      <c r="E45" s="85" t="s">
        <v>107</v>
      </c>
      <c r="F45" s="86">
        <v>0.25</v>
      </c>
      <c r="G45" s="87">
        <f t="shared" si="4"/>
        <v>8</v>
      </c>
      <c r="H45" s="217" t="s">
        <v>108</v>
      </c>
      <c r="I45" s="76">
        <v>0</v>
      </c>
      <c r="J45" s="77">
        <f t="shared" si="5"/>
        <v>8</v>
      </c>
      <c r="K45" s="78"/>
      <c r="L45" s="5"/>
      <c r="M45" s="5"/>
    </row>
    <row r="46" spans="1:13" ht="183">
      <c r="A46" s="23" t="s">
        <v>109</v>
      </c>
      <c r="B46" s="23" t="s">
        <v>110</v>
      </c>
      <c r="C46" s="83">
        <v>0.25</v>
      </c>
      <c r="D46" s="84">
        <v>6</v>
      </c>
      <c r="E46" s="85" t="s">
        <v>111</v>
      </c>
      <c r="F46" s="86">
        <v>0.25</v>
      </c>
      <c r="G46" s="87">
        <f t="shared" si="4"/>
        <v>6</v>
      </c>
      <c r="H46" s="217" t="s">
        <v>112</v>
      </c>
      <c r="I46" s="76">
        <v>0</v>
      </c>
      <c r="J46" s="77">
        <f t="shared" si="5"/>
        <v>6</v>
      </c>
      <c r="K46" s="78"/>
      <c r="L46" s="5"/>
      <c r="M46" s="5"/>
    </row>
    <row r="47" spans="1:13" ht="76.5">
      <c r="A47" s="23" t="s">
        <v>113</v>
      </c>
      <c r="B47" s="23" t="s">
        <v>114</v>
      </c>
      <c r="C47" s="83">
        <v>1</v>
      </c>
      <c r="D47" s="84">
        <v>6</v>
      </c>
      <c r="E47" s="85"/>
      <c r="F47" s="86">
        <v>0.75</v>
      </c>
      <c r="G47" s="87">
        <f t="shared" si="4"/>
        <v>6</v>
      </c>
      <c r="H47" s="216" t="s">
        <v>115</v>
      </c>
      <c r="I47" s="76">
        <v>0</v>
      </c>
      <c r="J47" s="77">
        <f t="shared" si="5"/>
        <v>6</v>
      </c>
      <c r="K47" s="78"/>
      <c r="L47" s="5"/>
      <c r="M47" s="5"/>
    </row>
    <row r="48" spans="1:13">
      <c r="A48" s="13" t="s">
        <v>116</v>
      </c>
      <c r="B48" s="23" t="s">
        <v>117</v>
      </c>
      <c r="C48" s="83">
        <v>1</v>
      </c>
      <c r="D48" s="84">
        <v>4</v>
      </c>
      <c r="E48" s="85"/>
      <c r="F48" s="86">
        <v>1</v>
      </c>
      <c r="G48" s="87">
        <f t="shared" si="4"/>
        <v>4</v>
      </c>
      <c r="H48" s="88"/>
      <c r="I48" s="76">
        <v>0</v>
      </c>
      <c r="J48" s="77">
        <f t="shared" si="5"/>
        <v>4</v>
      </c>
      <c r="K48" s="78"/>
      <c r="L48" s="5"/>
      <c r="M48" s="5"/>
    </row>
    <row r="49" spans="1:17" s="30" customFormat="1" ht="15.75">
      <c r="A49" s="225" t="s">
        <v>25</v>
      </c>
      <c r="B49" s="226"/>
      <c r="C49" s="71">
        <f>SUMPRODUCT(C40:C48,D40:D48)</f>
        <v>30.5</v>
      </c>
      <c r="D49" s="58">
        <f>SUM(D40:D48)</f>
        <v>40</v>
      </c>
      <c r="E49" s="59"/>
      <c r="F49" s="70">
        <f>SUMPRODUCT(F40:F48,G40:G48)</f>
        <v>24.5</v>
      </c>
      <c r="G49" s="51">
        <f>SUM(G40:G48)</f>
        <v>40</v>
      </c>
      <c r="H49" s="52"/>
      <c r="I49" s="53">
        <f>SUMPRODUCT(I40:I48,J40:J48)</f>
        <v>0</v>
      </c>
      <c r="J49" s="54">
        <f>SUM(J40:J48)</f>
        <v>40</v>
      </c>
      <c r="K49" s="55"/>
      <c r="L49" s="56"/>
      <c r="M49" s="56"/>
      <c r="N49" s="44"/>
      <c r="O49" s="44"/>
      <c r="P49" s="44"/>
      <c r="Q49" s="44"/>
    </row>
    <row r="50" spans="1:17" ht="18.399999999999999" customHeight="1">
      <c r="A50" s="230" t="s">
        <v>118</v>
      </c>
      <c r="B50" s="230"/>
      <c r="C50" s="223" t="s">
        <v>17</v>
      </c>
      <c r="D50" s="224"/>
      <c r="E50" s="46"/>
      <c r="F50" s="223" t="s">
        <v>17</v>
      </c>
      <c r="G50" s="224"/>
      <c r="H50" s="46"/>
      <c r="I50" s="223" t="s">
        <v>17</v>
      </c>
      <c r="J50" s="224"/>
      <c r="K50" s="46"/>
      <c r="L50" s="8"/>
      <c r="M50" s="4"/>
    </row>
    <row r="51" spans="1:17">
      <c r="A51" s="29" t="s">
        <v>119</v>
      </c>
      <c r="B51" s="29" t="s">
        <v>120</v>
      </c>
      <c r="C51" s="79">
        <v>1</v>
      </c>
      <c r="D51" s="80">
        <v>2</v>
      </c>
      <c r="E51" s="81"/>
      <c r="F51" s="82">
        <v>1</v>
      </c>
      <c r="G51" s="27">
        <v>2</v>
      </c>
      <c r="H51" s="28"/>
      <c r="I51" s="73">
        <v>0</v>
      </c>
      <c r="J51" s="74">
        <v>2</v>
      </c>
      <c r="K51" s="75"/>
      <c r="L51" s="5"/>
      <c r="M51" s="5"/>
    </row>
    <row r="52" spans="1:17">
      <c r="A52" s="23" t="s">
        <v>121</v>
      </c>
      <c r="B52" s="23" t="s">
        <v>122</v>
      </c>
      <c r="C52" s="83">
        <v>1</v>
      </c>
      <c r="D52" s="84">
        <v>2</v>
      </c>
      <c r="E52" s="85"/>
      <c r="F52" s="86">
        <v>1</v>
      </c>
      <c r="G52" s="87">
        <v>2</v>
      </c>
      <c r="H52" s="88"/>
      <c r="I52" s="76">
        <v>0</v>
      </c>
      <c r="J52" s="77">
        <v>2</v>
      </c>
      <c r="K52" s="78"/>
      <c r="L52" s="5"/>
      <c r="M52" s="5"/>
    </row>
    <row r="53" spans="1:17" ht="30.75">
      <c r="A53" s="23" t="s">
        <v>123</v>
      </c>
      <c r="B53" s="23" t="s">
        <v>124</v>
      </c>
      <c r="C53" s="83">
        <v>1</v>
      </c>
      <c r="D53" s="84">
        <v>1</v>
      </c>
      <c r="E53" s="85"/>
      <c r="F53" s="86">
        <v>1</v>
      </c>
      <c r="G53" s="87">
        <v>1</v>
      </c>
      <c r="H53" s="88" t="s">
        <v>125</v>
      </c>
      <c r="I53" s="76">
        <v>0</v>
      </c>
      <c r="J53" s="77">
        <v>1</v>
      </c>
      <c r="K53" s="78"/>
      <c r="L53" s="5"/>
      <c r="M53" s="5"/>
    </row>
    <row r="54" spans="1:17" ht="60.75">
      <c r="A54" s="23" t="s">
        <v>126</v>
      </c>
      <c r="B54" s="23" t="s">
        <v>127</v>
      </c>
      <c r="C54" s="83">
        <v>1</v>
      </c>
      <c r="D54" s="84">
        <v>4</v>
      </c>
      <c r="E54" s="85"/>
      <c r="F54" s="86">
        <v>0.75</v>
      </c>
      <c r="G54" s="87">
        <v>4</v>
      </c>
      <c r="H54" s="88" t="s">
        <v>128</v>
      </c>
      <c r="I54" s="76">
        <v>0</v>
      </c>
      <c r="J54" s="77">
        <v>4</v>
      </c>
      <c r="K54" s="78"/>
      <c r="L54" s="5"/>
      <c r="M54" s="5"/>
    </row>
    <row r="55" spans="1:17" ht="30.75">
      <c r="A55" s="23" t="s">
        <v>129</v>
      </c>
      <c r="B55" s="23" t="s">
        <v>130</v>
      </c>
      <c r="C55" s="83">
        <v>1</v>
      </c>
      <c r="D55" s="84">
        <v>2</v>
      </c>
      <c r="E55" s="85"/>
      <c r="F55" s="86">
        <v>0.75</v>
      </c>
      <c r="G55" s="87">
        <v>2</v>
      </c>
      <c r="H55" s="88" t="s">
        <v>131</v>
      </c>
      <c r="I55" s="76">
        <v>0</v>
      </c>
      <c r="J55" s="77">
        <v>2</v>
      </c>
      <c r="K55" s="78"/>
      <c r="L55" s="6"/>
      <c r="M55" s="5"/>
    </row>
    <row r="56" spans="1:17" s="44" customFormat="1" ht="15.75">
      <c r="A56" s="225" t="s">
        <v>25</v>
      </c>
      <c r="B56" s="226"/>
      <c r="C56" s="57">
        <f>SUMPRODUCT(C51:C55,D51:D55)</f>
        <v>11</v>
      </c>
      <c r="D56" s="58">
        <f>SUM(D51:D55)</f>
        <v>11</v>
      </c>
      <c r="E56" s="59"/>
      <c r="F56" s="60">
        <f>SUMPRODUCT(F51:F55,G51:G55)</f>
        <v>9.5</v>
      </c>
      <c r="G56" s="61">
        <f>SUM(G51:G55)</f>
        <v>11</v>
      </c>
      <c r="H56" s="62"/>
      <c r="I56" s="53">
        <f>SUMPRODUCT(I51:I55,J51:J55)</f>
        <v>0</v>
      </c>
      <c r="J56" s="54">
        <f>SUM(J51:J55)</f>
        <v>11</v>
      </c>
      <c r="K56" s="55"/>
      <c r="L56" s="56"/>
      <c r="M56" s="56"/>
    </row>
    <row r="57" spans="1:17" ht="18.75" customHeight="1">
      <c r="A57" s="227" t="s">
        <v>2</v>
      </c>
      <c r="B57" s="228"/>
      <c r="C57" s="228"/>
      <c r="D57" s="228"/>
      <c r="E57" s="228"/>
      <c r="F57" s="228"/>
      <c r="G57" s="228"/>
      <c r="H57" s="228"/>
      <c r="I57" s="228"/>
      <c r="J57" s="228"/>
      <c r="K57" s="229"/>
      <c r="L57" s="4"/>
      <c r="M57" s="4"/>
    </row>
    <row r="58" spans="1:17">
      <c r="A58" s="231" t="s">
        <v>132</v>
      </c>
      <c r="B58" s="232"/>
      <c r="C58" s="34">
        <f>C11+C18+C22+C27+C32+C38+C49+C56</f>
        <v>67.75</v>
      </c>
      <c r="D58" s="25">
        <f>D11+D18+D22+D27+D32+D38+D49+D56</f>
        <v>100</v>
      </c>
      <c r="E58" s="26"/>
      <c r="F58" s="35">
        <f>F11+F18+F22+F27+F32+F38+F49+F56</f>
        <v>66.650000000000006</v>
      </c>
      <c r="G58" s="27">
        <f>G11+G18+G22+G27+G32+G38+G49+G56</f>
        <v>100</v>
      </c>
      <c r="H58" s="28"/>
      <c r="I58" s="208">
        <f>I11+I18+I22+I27+I32+I38+I49+I56</f>
        <v>0</v>
      </c>
      <c r="J58" s="32">
        <f>J11+J18+J22+J27+J32+J38+J49+J56</f>
        <v>100</v>
      </c>
      <c r="K58" s="33"/>
      <c r="L58" s="6"/>
      <c r="M58" s="5"/>
    </row>
    <row r="59" spans="1:17" s="44" customFormat="1" ht="15.75">
      <c r="A59" s="233" t="s">
        <v>133</v>
      </c>
      <c r="B59" s="234"/>
      <c r="C59" s="235">
        <f>C58/D58</f>
        <v>0.67749999999999999</v>
      </c>
      <c r="D59" s="236"/>
      <c r="E59" s="237"/>
      <c r="F59" s="238">
        <f>F58/G58</f>
        <v>0.66650000000000009</v>
      </c>
      <c r="G59" s="239"/>
      <c r="H59" s="240"/>
      <c r="I59" s="241">
        <f>I58/J58</f>
        <v>0</v>
      </c>
      <c r="J59" s="242"/>
      <c r="K59" s="243"/>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4"/>
  <sheetViews>
    <sheetView workbookViewId="0">
      <selection activeCell="G23" sqref="G23"/>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4" t="s">
        <v>134</v>
      </c>
      <c r="B2" s="264"/>
      <c r="C2" s="264"/>
      <c r="D2" s="264"/>
      <c r="E2" s="264"/>
      <c r="F2" s="264"/>
      <c r="G2" s="264"/>
    </row>
    <row r="3" spans="1:7">
      <c r="A3" s="38"/>
      <c r="B3" s="38"/>
      <c r="C3" s="39"/>
      <c r="D3" s="39"/>
      <c r="E3" s="38"/>
      <c r="F3" s="38"/>
      <c r="G3" s="39"/>
    </row>
    <row r="4" spans="1:7" ht="18.75">
      <c r="A4" s="36" t="s">
        <v>135</v>
      </c>
      <c r="B4" s="36"/>
      <c r="C4" s="36"/>
      <c r="D4" s="36"/>
      <c r="E4" s="36"/>
      <c r="F4" s="36"/>
      <c r="G4" s="36"/>
    </row>
    <row r="5" spans="1:7" ht="15.75" thickBot="1"/>
    <row r="6" spans="1:7" ht="23.25">
      <c r="A6" s="268" t="s">
        <v>6</v>
      </c>
      <c r="B6" s="269"/>
      <c r="C6" s="269"/>
      <c r="D6" s="269"/>
      <c r="E6" s="269"/>
      <c r="F6" s="269"/>
      <c r="G6" s="270"/>
    </row>
    <row r="7" spans="1:7">
      <c r="A7" s="127" t="s">
        <v>136</v>
      </c>
      <c r="B7" s="128" t="s">
        <v>14</v>
      </c>
      <c r="C7" s="128" t="s">
        <v>137</v>
      </c>
      <c r="D7" s="128" t="s">
        <v>4</v>
      </c>
      <c r="E7" s="128" t="s">
        <v>138</v>
      </c>
      <c r="F7" s="128" t="s">
        <v>17</v>
      </c>
      <c r="G7" s="129" t="s">
        <v>15</v>
      </c>
    </row>
    <row r="8" spans="1:7">
      <c r="A8" s="130" t="s">
        <v>139</v>
      </c>
      <c r="B8" s="131">
        <v>1</v>
      </c>
      <c r="C8" s="131">
        <v>0.75</v>
      </c>
      <c r="D8" s="131">
        <v>5</v>
      </c>
      <c r="E8" s="131">
        <f t="shared" ref="E8:E14" si="0">B8*C8*D8</f>
        <v>3.75</v>
      </c>
      <c r="F8" s="131" t="s">
        <v>140</v>
      </c>
      <c r="G8" s="132"/>
    </row>
    <row r="9" spans="1:7">
      <c r="A9" s="133" t="s">
        <v>141</v>
      </c>
      <c r="B9" s="134">
        <v>0.8</v>
      </c>
      <c r="C9" s="134">
        <v>0.5</v>
      </c>
      <c r="D9" s="134">
        <v>15</v>
      </c>
      <c r="E9" s="134">
        <f t="shared" si="0"/>
        <v>6</v>
      </c>
      <c r="F9" s="134" t="s">
        <v>140</v>
      </c>
      <c r="G9" s="135" t="s">
        <v>142</v>
      </c>
    </row>
    <row r="10" spans="1:7">
      <c r="A10" s="130" t="s">
        <v>143</v>
      </c>
      <c r="B10" s="131">
        <v>1</v>
      </c>
      <c r="C10" s="131">
        <v>0.75</v>
      </c>
      <c r="D10" s="131">
        <v>10</v>
      </c>
      <c r="E10" s="131">
        <f t="shared" si="0"/>
        <v>7.5</v>
      </c>
      <c r="F10" s="131" t="s">
        <v>140</v>
      </c>
      <c r="G10" s="132"/>
    </row>
    <row r="11" spans="1:7">
      <c r="A11" s="133" t="s">
        <v>144</v>
      </c>
      <c r="B11" s="134">
        <v>1</v>
      </c>
      <c r="C11" s="134">
        <v>0.75</v>
      </c>
      <c r="D11" s="134">
        <v>15</v>
      </c>
      <c r="E11" s="134">
        <f t="shared" si="0"/>
        <v>11.25</v>
      </c>
      <c r="F11" s="134" t="s">
        <v>140</v>
      </c>
      <c r="G11" s="135"/>
    </row>
    <row r="12" spans="1:7">
      <c r="A12" s="130" t="s">
        <v>145</v>
      </c>
      <c r="B12" s="131">
        <v>0.8</v>
      </c>
      <c r="C12" s="131">
        <v>0.75</v>
      </c>
      <c r="D12" s="131">
        <v>25</v>
      </c>
      <c r="E12" s="131">
        <f t="shared" si="0"/>
        <v>15.000000000000002</v>
      </c>
      <c r="F12" s="210" t="s">
        <v>140</v>
      </c>
      <c r="G12" s="132" t="s">
        <v>146</v>
      </c>
    </row>
    <row r="13" spans="1:7">
      <c r="A13" s="130" t="s">
        <v>147</v>
      </c>
      <c r="B13" s="131">
        <v>1</v>
      </c>
      <c r="C13" s="131">
        <v>0.75</v>
      </c>
      <c r="D13" s="131">
        <v>15</v>
      </c>
      <c r="E13" s="131">
        <f t="shared" ref="E13" si="1">B13*C13*D13</f>
        <v>11.25</v>
      </c>
      <c r="F13" s="210" t="s">
        <v>140</v>
      </c>
      <c r="G13" s="132"/>
    </row>
    <row r="14" spans="1:7">
      <c r="A14" s="133" t="s">
        <v>148</v>
      </c>
      <c r="B14" s="134">
        <v>0.9</v>
      </c>
      <c r="C14" s="134">
        <v>0.75</v>
      </c>
      <c r="D14" s="134">
        <v>15</v>
      </c>
      <c r="E14" s="134">
        <f t="shared" si="0"/>
        <v>10.125</v>
      </c>
      <c r="F14" s="134" t="s">
        <v>140</v>
      </c>
      <c r="G14" s="135" t="s">
        <v>149</v>
      </c>
    </row>
    <row r="15" spans="1:7">
      <c r="A15" s="136" t="s">
        <v>150</v>
      </c>
      <c r="B15" s="271"/>
      <c r="C15" s="271"/>
      <c r="D15" s="137">
        <f>SUM(D8:D14)</f>
        <v>100</v>
      </c>
      <c r="E15" s="138">
        <f>(SUM(E8:E14)+E17+E18)/D15</f>
        <v>0.64875000000000005</v>
      </c>
      <c r="F15" s="138"/>
      <c r="G15" s="139" t="s">
        <v>151</v>
      </c>
    </row>
    <row r="16" spans="1:7">
      <c r="A16" s="140" t="s">
        <v>152</v>
      </c>
      <c r="B16" s="141" t="s">
        <v>14</v>
      </c>
      <c r="C16" s="141"/>
      <c r="D16" s="141" t="s">
        <v>4</v>
      </c>
      <c r="E16" s="142" t="s">
        <v>138</v>
      </c>
      <c r="F16" s="142"/>
      <c r="G16" s="143" t="s">
        <v>15</v>
      </c>
    </row>
    <row r="17" spans="1:7">
      <c r="A17" s="144" t="s">
        <v>153</v>
      </c>
      <c r="B17" s="145"/>
      <c r="C17" s="145"/>
      <c r="D17" s="146">
        <v>-10</v>
      </c>
      <c r="E17" s="145">
        <f>B17*D17</f>
        <v>0</v>
      </c>
      <c r="F17" s="145"/>
      <c r="G17" s="147"/>
    </row>
    <row r="18" spans="1:7">
      <c r="A18" s="148" t="s">
        <v>154</v>
      </c>
      <c r="B18" s="149"/>
      <c r="C18" s="149"/>
      <c r="D18" s="150">
        <v>-15</v>
      </c>
      <c r="E18" s="149">
        <f>B18*D18</f>
        <v>0</v>
      </c>
      <c r="F18" s="149"/>
      <c r="G18" s="151"/>
    </row>
    <row r="19" spans="1:7" ht="23.25">
      <c r="A19" s="272" t="s">
        <v>7</v>
      </c>
      <c r="B19" s="273"/>
      <c r="C19" s="273"/>
      <c r="D19" s="273"/>
      <c r="E19" s="273"/>
      <c r="F19" s="273"/>
      <c r="G19" s="274"/>
    </row>
    <row r="20" spans="1:7">
      <c r="A20" s="152" t="s">
        <v>136</v>
      </c>
      <c r="B20" s="153" t="s">
        <v>14</v>
      </c>
      <c r="C20" s="153" t="s">
        <v>137</v>
      </c>
      <c r="D20" s="153" t="s">
        <v>4</v>
      </c>
      <c r="E20" s="153" t="s">
        <v>138</v>
      </c>
      <c r="F20" s="214" t="s">
        <v>17</v>
      </c>
      <c r="G20" s="213" t="s">
        <v>15</v>
      </c>
    </row>
    <row r="21" spans="1:7">
      <c r="A21" s="154" t="s">
        <v>155</v>
      </c>
      <c r="B21" s="155">
        <v>1</v>
      </c>
      <c r="C21" s="155">
        <v>1</v>
      </c>
      <c r="D21" s="155">
        <v>20</v>
      </c>
      <c r="E21" s="155">
        <f>B21*C21*D21</f>
        <v>20</v>
      </c>
      <c r="F21" s="155" t="s">
        <v>140</v>
      </c>
      <c r="G21" s="215"/>
    </row>
    <row r="22" spans="1:7" ht="45.75">
      <c r="A22" s="157" t="s">
        <v>156</v>
      </c>
      <c r="B22" s="158">
        <v>0.8</v>
      </c>
      <c r="C22" s="158">
        <v>1</v>
      </c>
      <c r="D22" s="158">
        <v>15</v>
      </c>
      <c r="E22" s="158">
        <f t="shared" ref="E22:E26" si="2">B22*C22*D22</f>
        <v>12</v>
      </c>
      <c r="F22" s="158" t="s">
        <v>140</v>
      </c>
      <c r="G22" s="211" t="s">
        <v>157</v>
      </c>
    </row>
    <row r="23" spans="1:7">
      <c r="A23" s="154" t="s">
        <v>158</v>
      </c>
      <c r="B23" s="155">
        <v>1</v>
      </c>
      <c r="C23" s="155">
        <v>0.95</v>
      </c>
      <c r="D23" s="155">
        <v>15</v>
      </c>
      <c r="E23" s="155">
        <f t="shared" si="2"/>
        <v>14.25</v>
      </c>
      <c r="F23" s="155" t="s">
        <v>140</v>
      </c>
      <c r="G23" s="221" t="s">
        <v>159</v>
      </c>
    </row>
    <row r="24" spans="1:7">
      <c r="A24" s="157" t="s">
        <v>160</v>
      </c>
      <c r="B24" s="158">
        <v>0.85</v>
      </c>
      <c r="C24" s="158">
        <v>0.95</v>
      </c>
      <c r="D24" s="158">
        <v>25</v>
      </c>
      <c r="E24" s="158">
        <f t="shared" ref="E24" si="3">B24*C24*D24</f>
        <v>20.1875</v>
      </c>
      <c r="F24" s="158" t="s">
        <v>140</v>
      </c>
      <c r="G24" s="211" t="s">
        <v>161</v>
      </c>
    </row>
    <row r="25" spans="1:7">
      <c r="A25" s="155" t="s">
        <v>162</v>
      </c>
      <c r="B25" s="155">
        <v>1</v>
      </c>
      <c r="C25" s="155">
        <v>1</v>
      </c>
      <c r="D25" s="155">
        <v>10</v>
      </c>
      <c r="E25" s="155">
        <f t="shared" si="2"/>
        <v>10</v>
      </c>
      <c r="F25" s="155" t="s">
        <v>140</v>
      </c>
      <c r="G25" s="156"/>
    </row>
    <row r="26" spans="1:7">
      <c r="A26" s="158" t="s">
        <v>163</v>
      </c>
      <c r="B26" s="158">
        <v>0.95</v>
      </c>
      <c r="C26" s="158">
        <v>1</v>
      </c>
      <c r="D26" s="158">
        <v>15</v>
      </c>
      <c r="E26" s="158">
        <f t="shared" si="2"/>
        <v>14.25</v>
      </c>
      <c r="F26" s="158" t="s">
        <v>140</v>
      </c>
      <c r="G26" s="211" t="s">
        <v>164</v>
      </c>
    </row>
    <row r="27" spans="1:7">
      <c r="A27" s="159" t="s">
        <v>150</v>
      </c>
      <c r="B27" s="160"/>
      <c r="C27" s="160"/>
      <c r="D27" s="160">
        <f>SUM(D21:D26)</f>
        <v>100</v>
      </c>
      <c r="E27" s="161">
        <f>(SUM(E21:E26) + E29+E30+E31)/D27</f>
        <v>0.90687499999999999</v>
      </c>
      <c r="F27" s="161"/>
      <c r="G27" s="162"/>
    </row>
    <row r="28" spans="1:7">
      <c r="A28" s="163" t="s">
        <v>152</v>
      </c>
      <c r="B28" s="164" t="s">
        <v>14</v>
      </c>
      <c r="C28" s="164"/>
      <c r="D28" s="164" t="s">
        <v>4</v>
      </c>
      <c r="E28" s="165" t="s">
        <v>138</v>
      </c>
      <c r="F28" s="165"/>
      <c r="G28" s="166" t="s">
        <v>15</v>
      </c>
    </row>
    <row r="29" spans="1:7">
      <c r="A29" s="167" t="s">
        <v>153</v>
      </c>
      <c r="B29" s="168">
        <v>0</v>
      </c>
      <c r="C29" s="168"/>
      <c r="D29" s="169">
        <v>-10</v>
      </c>
      <c r="E29" s="168">
        <f>B29*D29</f>
        <v>0</v>
      </c>
      <c r="F29" s="168"/>
      <c r="G29" s="170"/>
    </row>
    <row r="30" spans="1:7">
      <c r="A30" s="171" t="s">
        <v>165</v>
      </c>
      <c r="B30" s="172">
        <v>0</v>
      </c>
      <c r="C30" s="172"/>
      <c r="D30" s="173">
        <v>-15</v>
      </c>
      <c r="E30" s="172">
        <f>B30*D30</f>
        <v>0</v>
      </c>
      <c r="F30" s="172"/>
      <c r="G30" s="174"/>
    </row>
    <row r="31" spans="1:7">
      <c r="A31" s="175" t="s">
        <v>166</v>
      </c>
      <c r="B31" s="176">
        <v>0</v>
      </c>
      <c r="C31" s="176"/>
      <c r="D31" s="177">
        <v>-5</v>
      </c>
      <c r="E31" s="176">
        <f>B31*D31</f>
        <v>0</v>
      </c>
      <c r="F31" s="176"/>
      <c r="G31" s="178"/>
    </row>
    <row r="32" spans="1:7" ht="23.25">
      <c r="A32" s="265" t="s">
        <v>8</v>
      </c>
      <c r="B32" s="266"/>
      <c r="C32" s="266"/>
      <c r="D32" s="266"/>
      <c r="E32" s="266"/>
      <c r="F32" s="266"/>
      <c r="G32" s="267"/>
    </row>
    <row r="33" spans="1:7">
      <c r="A33" s="179" t="s">
        <v>136</v>
      </c>
      <c r="B33" s="180" t="s">
        <v>14</v>
      </c>
      <c r="C33" s="180" t="s">
        <v>137</v>
      </c>
      <c r="D33" s="180" t="s">
        <v>4</v>
      </c>
      <c r="E33" s="180" t="s">
        <v>138</v>
      </c>
      <c r="F33" s="180" t="s">
        <v>17</v>
      </c>
      <c r="G33" s="181" t="s">
        <v>15</v>
      </c>
    </row>
    <row r="34" spans="1:7">
      <c r="A34" s="182" t="s">
        <v>167</v>
      </c>
      <c r="B34" s="183"/>
      <c r="C34" s="183"/>
      <c r="D34" s="183">
        <v>15</v>
      </c>
      <c r="E34" s="183">
        <f t="shared" ref="E34:E39" si="4">B34*C34*D34</f>
        <v>0</v>
      </c>
      <c r="F34" s="183"/>
      <c r="G34" s="212"/>
    </row>
    <row r="35" spans="1:7">
      <c r="A35" s="185" t="s">
        <v>168</v>
      </c>
      <c r="B35" s="186"/>
      <c r="C35" s="186"/>
      <c r="D35" s="186">
        <v>20</v>
      </c>
      <c r="E35" s="186">
        <f t="shared" si="4"/>
        <v>0</v>
      </c>
      <c r="F35" s="186"/>
      <c r="G35" s="187"/>
    </row>
    <row r="36" spans="1:7">
      <c r="A36" s="182" t="s">
        <v>169</v>
      </c>
      <c r="B36" s="183"/>
      <c r="C36" s="183"/>
      <c r="D36" s="183">
        <v>15</v>
      </c>
      <c r="E36" s="183">
        <f t="shared" si="4"/>
        <v>0</v>
      </c>
      <c r="F36" s="183"/>
      <c r="G36" s="184"/>
    </row>
    <row r="37" spans="1:7">
      <c r="A37" s="185" t="s">
        <v>170</v>
      </c>
      <c r="B37" s="186"/>
      <c r="C37" s="186"/>
      <c r="D37" s="186">
        <v>20</v>
      </c>
      <c r="E37" s="186">
        <f t="shared" si="4"/>
        <v>0</v>
      </c>
      <c r="F37" s="186"/>
      <c r="G37" s="187"/>
    </row>
    <row r="38" spans="1:7">
      <c r="A38" s="182" t="s">
        <v>171</v>
      </c>
      <c r="B38" s="183"/>
      <c r="C38" s="183"/>
      <c r="D38" s="183">
        <v>15</v>
      </c>
      <c r="E38" s="183">
        <f t="shared" si="4"/>
        <v>0</v>
      </c>
      <c r="F38" s="183"/>
      <c r="G38" s="184"/>
    </row>
    <row r="39" spans="1:7">
      <c r="A39" s="185" t="s">
        <v>172</v>
      </c>
      <c r="B39" s="186"/>
      <c r="C39" s="186"/>
      <c r="D39" s="186">
        <v>15</v>
      </c>
      <c r="E39" s="186">
        <f t="shared" si="4"/>
        <v>0</v>
      </c>
      <c r="F39" s="186"/>
      <c r="G39" s="187"/>
    </row>
    <row r="40" spans="1:7">
      <c r="A40" s="188" t="s">
        <v>150</v>
      </c>
      <c r="B40" s="189"/>
      <c r="C40" s="189"/>
      <c r="D40" s="189">
        <f>SUM(D34:D39)</f>
        <v>100</v>
      </c>
      <c r="E40" s="190">
        <f>(SUM(E34:E39) +E42+E43+E44)/D40</f>
        <v>0</v>
      </c>
      <c r="F40" s="190"/>
      <c r="G40" s="191"/>
    </row>
    <row r="41" spans="1:7">
      <c r="A41" s="192" t="s">
        <v>152</v>
      </c>
      <c r="B41" s="193" t="s">
        <v>14</v>
      </c>
      <c r="C41" s="193"/>
      <c r="D41" s="193" t="s">
        <v>4</v>
      </c>
      <c r="E41" s="194" t="s">
        <v>138</v>
      </c>
      <c r="F41" s="194"/>
      <c r="G41" s="195" t="s">
        <v>15</v>
      </c>
    </row>
    <row r="42" spans="1:7">
      <c r="A42" s="196" t="s">
        <v>153</v>
      </c>
      <c r="B42" s="197">
        <v>0</v>
      </c>
      <c r="C42" s="197"/>
      <c r="D42" s="198">
        <v>-10</v>
      </c>
      <c r="E42" s="197">
        <f>B42*D42</f>
        <v>0</v>
      </c>
      <c r="F42" s="197"/>
      <c r="G42" s="199"/>
    </row>
    <row r="43" spans="1:7">
      <c r="A43" s="200" t="s">
        <v>173</v>
      </c>
      <c r="B43" s="201">
        <v>0</v>
      </c>
      <c r="C43" s="201"/>
      <c r="D43" s="202">
        <v>-15</v>
      </c>
      <c r="E43" s="201">
        <f>B43*D43</f>
        <v>0</v>
      </c>
      <c r="F43" s="201"/>
      <c r="G43" s="203"/>
    </row>
    <row r="44" spans="1:7">
      <c r="A44" s="204" t="s">
        <v>166</v>
      </c>
      <c r="B44" s="205">
        <v>0</v>
      </c>
      <c r="C44" s="205"/>
      <c r="D44" s="206">
        <v>-5</v>
      </c>
      <c r="E44" s="205">
        <f>B44*D44</f>
        <v>0</v>
      </c>
      <c r="F44" s="205"/>
      <c r="G44" s="207"/>
    </row>
  </sheetData>
  <mergeCells count="5">
    <mergeCell ref="A2:G2"/>
    <mergeCell ref="A32:G32"/>
    <mergeCell ref="A6:G6"/>
    <mergeCell ref="B15:C15"/>
    <mergeCell ref="A19:G19"/>
  </mergeCells>
  <dataValidations count="3">
    <dataValidation type="decimal" allowBlank="1" showInputMessage="1" showErrorMessage="1" sqref="E18:F18 B29:B31 B17:B18 B34:B39 B42:B44 B8:B15 B21:B26" xr:uid="{CC44C972-8B8F-4678-BAEB-D51FFB0200E2}">
      <formula1>0</formula1>
      <formula2>1</formula2>
    </dataValidation>
    <dataValidation type="list" allowBlank="1" showInputMessage="1" showErrorMessage="1" sqref="C17 C8:C14 C34:C39" xr:uid="{DCFB5783-098F-4837-84E1-A329359B138C}">
      <formula1>"0,0.25,0.50,0.75,1"</formula1>
    </dataValidation>
    <dataValidation type="whole" allowBlank="1" showInputMessage="1" showErrorMessage="1" sqref="E43:F43 E30:F30"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2024-04-04T12:22:07Z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