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720" tabRatio="600" firstSheet="0" activeTab="4" autoFilterDateGrouping="1"/>
  </bookViews>
  <sheets>
    <sheet name="Plots" sheetId="1" state="visible" r:id="rId1"/>
    <sheet name="Santos Ltd." sheetId="2" state="visible" r:id="rId2"/>
    <sheet name="Paladin Energy Ltd." sheetId="3" state="visible" r:id="rId3"/>
    <sheet name="Boss Energy Ltd." sheetId="4" state="visible" r:id="rId4"/>
    <sheet name="Seven Group Holdings Ltd." sheetId="5" state="visible" r:id="rId5"/>
    <sheet name="Liontown Resources" sheetId="6" state="visible" r:id="rId6"/>
    <sheet name="Pilbara Minerals" sheetId="7" state="visible" r:id="rId7"/>
    <sheet name="Core Lithium" sheetId="8" state="visible" r:id="rId8"/>
    <sheet name="Lynas" sheetId="9" state="visible" r:id="rId9"/>
    <sheet name="Wesfarmers" sheetId="10" state="visible" r:id="rId10"/>
    <sheet name="Jupiter Energy Limited" sheetId="11" state="visible" r:id="rId11"/>
    <sheet name="Vintage Energy LTD" sheetId="12" state="visible" r:id="rId12"/>
    <sheet name="Eclipse Metals Limited" sheetId="13" state="visible" r:id="rId13"/>
    <sheet name="KCN" sheetId="14" state="visible" r:id="rId14"/>
    <sheet name="Chalice Mining" sheetId="15" state="visible" r:id="rId15"/>
    <sheet name="Beach Energy" sheetId="16" state="visible" r:id="rId16"/>
    <sheet name="Regis Resources" sheetId="17" state="visible" r:id="rId17"/>
    <sheet name="Grange Resources" sheetId="18" state="visible" r:id="rId18"/>
    <sheet name="Red Hawk Mining" sheetId="19" state="visible" r:id="rId19"/>
    <sheet name="Bannerman Energy" sheetId="20" state="visible" r:id="rId20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9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sz val="11"/>
    </font>
    <font>
      <name val="Aptos Narrow"/>
      <family val="2"/>
      <color theme="1"/>
      <sz val="10"/>
      <scheme val="minor"/>
    </font>
    <font>
      <name val="Aptos Narrow"/>
      <b val="1"/>
      <sz val="11"/>
    </font>
    <font>
      <name val="Aptos Narrow"/>
      <b val="1"/>
      <sz val="11"/>
    </font>
    <font>
      <name val="Aptos Narrow"/>
      <b val="1"/>
      <sz val="11"/>
    </font>
    <font>
      <name val="Aptos Narrow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</fills>
  <borders count="1">
    <border>
      <left/>
      <right/>
      <top/>
      <bottom/>
      <diagonal/>
    </border>
  </borders>
  <cellStyleXfs count="2">
    <xf numFmtId="0" fontId="1" fillId="0" borderId="0"/>
    <xf numFmtId="9" fontId="1" fillId="0" borderId="0"/>
  </cellStyleXfs>
  <cellXfs count="13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0" fillId="2" borderId="0" pivotButton="0" quotePrefix="0" xfId="0"/>
    <xf numFmtId="9" fontId="0" fillId="0" borderId="0" pivotButton="0" quotePrefix="0" xfId="1"/>
    <xf numFmtId="0" fontId="4" fillId="0" borderId="0" pivotButton="0" quotePrefix="0" xfId="0"/>
    <xf numFmtId="9" fontId="0" fillId="0" borderId="0" pivotButton="0" quotePrefix="0" xfId="0"/>
    <xf numFmtId="164" fontId="0" fillId="0" borderId="0" pivotButton="0" quotePrefix="0" xfId="1"/>
    <xf numFmtId="164" fontId="0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</cellXfs>
  <cellStyles count="2">
    <cellStyle name="Normal" xfId="0" builtinId="0"/>
    <cellStyle name="Percent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_rels/drawing10.xml.rels><Relationships xmlns="http://schemas.openxmlformats.org/package/2006/relationships"><Relationship Type="http://schemas.openxmlformats.org/officeDocument/2006/relationships/image" Target="/xl/media/image12.png" Id="rId1" /></Relationships>
</file>

<file path=xl/drawings/_rels/drawing11.xml.rels><Relationships xmlns="http://schemas.openxmlformats.org/package/2006/relationships"><Relationship Type="http://schemas.openxmlformats.org/officeDocument/2006/relationships/image" Target="/xl/media/image13.png" Id="rId1" /></Relationships>
</file>

<file path=xl/drawings/_rels/drawing12.xml.rels><Relationships xmlns="http://schemas.openxmlformats.org/package/2006/relationships"><Relationship Type="http://schemas.openxmlformats.org/officeDocument/2006/relationships/image" Target="/xl/media/image14.png" Id="rId1" /></Relationships>
</file>

<file path=xl/drawings/_rels/drawing13.xml.rels><Relationships xmlns="http://schemas.openxmlformats.org/package/2006/relationships"><Relationship Type="http://schemas.openxmlformats.org/officeDocument/2006/relationships/image" Target="/xl/media/image15.png" Id="rId1" /></Relationships>
</file>

<file path=xl/drawings/_rels/drawing14.xml.rels><Relationships xmlns="http://schemas.openxmlformats.org/package/2006/relationships"><Relationship Type="http://schemas.openxmlformats.org/officeDocument/2006/relationships/image" Target="/xl/media/image16.png" Id="rId1" /></Relationships>
</file>

<file path=xl/drawings/_rels/drawing15.xml.rels><Relationships xmlns="http://schemas.openxmlformats.org/package/2006/relationships"><Relationship Type="http://schemas.openxmlformats.org/officeDocument/2006/relationships/image" Target="/xl/media/image17.png" Id="rId1" /></Relationships>
</file>

<file path=xl/drawings/_rels/drawing16.xml.rels><Relationships xmlns="http://schemas.openxmlformats.org/package/2006/relationships"><Relationship Type="http://schemas.openxmlformats.org/officeDocument/2006/relationships/image" Target="/xl/media/image18.png" Id="rId1" /></Relationships>
</file>

<file path=xl/drawings/_rels/drawing17.xml.rels><Relationships xmlns="http://schemas.openxmlformats.org/package/2006/relationships"><Relationship Type="http://schemas.openxmlformats.org/officeDocument/2006/relationships/image" Target="/xl/media/image19.png" Id="rId1" /></Relationships>
</file>

<file path=xl/drawings/_rels/drawing18.xml.rels><Relationships xmlns="http://schemas.openxmlformats.org/package/2006/relationships"><Relationship Type="http://schemas.openxmlformats.org/officeDocument/2006/relationships/image" Target="/xl/media/image20.png" Id="rId1" /></Relationships>
</file>

<file path=xl/drawings/_rels/drawing19.xml.rels><Relationships xmlns="http://schemas.openxmlformats.org/package/2006/relationships"><Relationship Type="http://schemas.openxmlformats.org/officeDocument/2006/relationships/image" Target="/xl/media/image2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20.xml.rels><Relationships xmlns="http://schemas.openxmlformats.org/package/2006/relationships"><Relationship Type="http://schemas.openxmlformats.org/officeDocument/2006/relationships/image" Target="/xl/media/image2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6.pn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7.png" Id="rId1" /></Relationships>
</file>

<file path=xl/drawings/_rels/drawing6.xml.rels><Relationships xmlns="http://schemas.openxmlformats.org/package/2006/relationships"><Relationship Type="http://schemas.openxmlformats.org/officeDocument/2006/relationships/image" Target="/xl/media/image8.png" Id="rId1" /></Relationships>
</file>

<file path=xl/drawings/_rels/drawing7.xml.rels><Relationships xmlns="http://schemas.openxmlformats.org/package/2006/relationships"><Relationship Type="http://schemas.openxmlformats.org/officeDocument/2006/relationships/image" Target="/xl/media/image9.png" Id="rId1" /></Relationships>
</file>

<file path=xl/drawings/_rels/drawing8.xml.rels><Relationships xmlns="http://schemas.openxmlformats.org/package/2006/relationships"><Relationship Type="http://schemas.openxmlformats.org/officeDocument/2006/relationships/image" Target="/xl/media/image10.png" Id="rId1" /></Relationships>
</file>

<file path=xl/drawings/_rels/drawing9.xml.rels><Relationships xmlns="http://schemas.openxmlformats.org/package/2006/relationships"><Relationship Type="http://schemas.openxmlformats.org/officeDocument/2006/relationships/image" Target="/xl/media/image1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7058025" cy="4200525"/>
    <pic>
      <nvPicPr>
        <cNvPr id="2" name="Image 2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0</row>
      <rowOff>0</rowOff>
    </from>
    <ext cx="7058025" cy="42005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0</row>
      <rowOff>0</rowOff>
    </from>
    <ext cx="7067550" cy="4200525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13</col>
      <colOff>0</colOff>
      <row>0</row>
      <rowOff>0</rowOff>
    </from>
    <ext cx="10201275" cy="67627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13</col>
      <colOff>0</colOff>
      <row>0</row>
      <rowOff>0</rowOff>
    </from>
    <ext cx="10201275" cy="67627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13</col>
      <colOff>0</colOff>
      <row>0</row>
      <rowOff>0</rowOff>
    </from>
    <ext cx="10201275" cy="67627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13</col>
      <colOff>0</colOff>
      <row>0</row>
      <rowOff>0</rowOff>
    </from>
    <ext cx="10201275" cy="67627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13</col>
      <colOff>0</colOff>
      <row>0</row>
      <rowOff>0</rowOff>
    </from>
    <ext cx="10201275" cy="67627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13</col>
      <colOff>0</colOff>
      <row>0</row>
      <rowOff>0</rowOff>
    </from>
    <ext cx="10201275" cy="67627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13</col>
      <colOff>0</colOff>
      <row>0</row>
      <rowOff>0</rowOff>
    </from>
    <ext cx="10201275" cy="67627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13</col>
      <colOff>0</colOff>
      <row>0</row>
      <rowOff>0</rowOff>
    </from>
    <ext cx="10201275" cy="67627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13</col>
      <colOff>0</colOff>
      <row>0</row>
      <rowOff>0</rowOff>
    </from>
    <ext cx="10201275" cy="67627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13</col>
      <colOff>0</colOff>
      <row>0</row>
      <rowOff>0</rowOff>
    </from>
    <ext cx="10201275" cy="67627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13</col>
      <colOff>0</colOff>
      <row>0</row>
      <rowOff>0</rowOff>
    </from>
    <ext cx="10201275" cy="67627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13</col>
      <colOff>0</colOff>
      <row>0</row>
      <rowOff>0</rowOff>
    </from>
    <ext cx="10201275" cy="67627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13</col>
      <colOff>0</colOff>
      <row>0</row>
      <rowOff>0</rowOff>
    </from>
    <ext cx="10201275" cy="67627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13</col>
      <colOff>0</colOff>
      <row>0</row>
      <rowOff>0</rowOff>
    </from>
    <ext cx="10201275" cy="67627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13</col>
      <colOff>0</colOff>
      <row>0</row>
      <rowOff>0</rowOff>
    </from>
    <ext cx="10201275" cy="67627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13</col>
      <colOff>0</colOff>
      <row>0</row>
      <rowOff>0</rowOff>
    </from>
    <ext cx="10201275" cy="67627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13</col>
      <colOff>0</colOff>
      <row>0</row>
      <rowOff>0</rowOff>
    </from>
    <ext cx="10201275" cy="67627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13</col>
      <colOff>0</colOff>
      <row>0</row>
      <rowOff>0</rowOff>
    </from>
    <ext cx="10201275" cy="67627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13</col>
      <colOff>0</colOff>
      <row>0</row>
      <rowOff>0</rowOff>
    </from>
    <ext cx="10201275" cy="67627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3"/>
  <sheetViews>
    <sheetView zoomScale="77" zoomScaleNormal="77" workbookViewId="0">
      <selection activeCell="V32" sqref="V32"/>
    </sheetView>
  </sheetViews>
  <sheetFormatPr baseColWidth="8" defaultRowHeight="14.5"/>
  <sheetData>
    <row r="1"/>
    <row r="2">
      <c r="E2" s="9" t="n"/>
      <c r="L2" s="9" t="n"/>
    </row>
    <row r="3">
      <c r="E3" s="9" t="n"/>
      <c r="L3" s="9" t="n"/>
    </row>
    <row r="4">
      <c r="E4" s="9" t="n"/>
      <c r="L4" s="9" t="n"/>
    </row>
    <row r="5">
      <c r="E5" s="9" t="n"/>
      <c r="L5" s="9" t="n"/>
    </row>
    <row r="6">
      <c r="E6" s="9" t="n"/>
      <c r="L6" s="9" t="n"/>
    </row>
    <row r="7">
      <c r="E7" s="10" t="n"/>
      <c r="L7" s="10" t="n"/>
    </row>
    <row r="8">
      <c r="E8" s="10" t="n"/>
      <c r="L8" s="10" t="n"/>
    </row>
    <row r="9">
      <c r="E9" s="10" t="n"/>
      <c r="L9" s="10" t="n"/>
    </row>
    <row r="10">
      <c r="E10" s="10" t="n"/>
      <c r="L10" s="10" t="n"/>
    </row>
    <row r="11">
      <c r="E11" s="10" t="n"/>
      <c r="L11" s="10" t="n"/>
    </row>
    <row r="12">
      <c r="E12" s="10" t="n"/>
      <c r="L12" s="10" t="n"/>
    </row>
    <row r="13">
      <c r="E13" s="10" t="n"/>
      <c r="L13" s="10" t="n"/>
    </row>
  </sheetData>
  <pageMargins left="0.7" right="0.7" top="0.75" bottom="0.75" header="0.3" footer="0.3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33"/>
  <sheetViews>
    <sheetView topLeftCell="C1" zoomScale="84" workbookViewId="0">
      <selection activeCell="J33" sqref="J33"/>
    </sheetView>
  </sheetViews>
  <sheetFormatPr baseColWidth="8" defaultRowHeight="14.5"/>
  <cols>
    <col width="19.90625" bestFit="1" customWidth="1" min="1" max="1"/>
    <col width="12.81640625" bestFit="1" customWidth="1" min="2" max="2"/>
    <col width="87.36328125" bestFit="1" customWidth="1" min="3" max="3"/>
    <col width="8.90625" bestFit="1" customWidth="1" min="4" max="4"/>
    <col width="38.08984375" bestFit="1" customWidth="1" min="5" max="5"/>
    <col width="11.81640625" bestFit="1" customWidth="1" min="6" max="6"/>
    <col width="11.7265625" bestFit="1" customWidth="1" min="7" max="7"/>
    <col width="7.6328125" bestFit="1" customWidth="1" min="8" max="8"/>
    <col width="7.453125" bestFit="1" customWidth="1" min="9" max="9"/>
    <col width="8.54296875" bestFit="1" customWidth="1" min="10" max="10"/>
    <col width="12.26953125" bestFit="1" customWidth="1" min="11" max="11"/>
    <col width="8.90625" bestFit="1" customWidth="1" min="12" max="12"/>
    <col width="11.81640625" bestFit="1" customWidth="1" min="14" max="14"/>
    <col width="8.81640625" bestFit="1" customWidth="1" min="17" max="18"/>
    <col width="16.54296875" bestFit="1" customWidth="1" min="22" max="22"/>
    <col width="14.453125" bestFit="1" customWidth="1" min="23" max="23"/>
    <col width="12.81640625" bestFit="1" customWidth="1" min="24" max="24"/>
    <col width="12.54296875" bestFit="1" customWidth="1" min="25" max="25"/>
    <col width="17.6328125" bestFit="1" customWidth="1" min="26" max="26"/>
    <col width="12.54296875" customWidth="1" min="27" max="27"/>
    <col width="11.453125" bestFit="1" customWidth="1" min="28" max="28"/>
    <col width="4.1796875" customWidth="1" min="29" max="29"/>
    <col width="9" bestFit="1" customWidth="1" min="30" max="31"/>
    <col width="10.90625" bestFit="1" customWidth="1" min="32" max="32"/>
  </cols>
  <sheetData>
    <row r="1" ht="15" customHeight="1">
      <c r="A1" t="inlineStr">
        <is>
          <t>Financial Data</t>
        </is>
      </c>
      <c r="B1" t="inlineStr">
        <is>
          <t>INPUTS</t>
        </is>
      </c>
      <c r="C1" t="inlineStr">
        <is>
          <t>Questionnaire</t>
        </is>
      </c>
      <c r="D1" t="inlineStr">
        <is>
          <t>Weights</t>
        </is>
      </c>
      <c r="E1" t="inlineStr">
        <is>
          <t>Parameters</t>
        </is>
      </c>
      <c r="F1" t="inlineStr">
        <is>
          <t>Values</t>
        </is>
      </c>
      <c r="G1" t="inlineStr">
        <is>
          <t>Very Low Max</t>
        </is>
      </c>
      <c r="H1" t="inlineStr">
        <is>
          <t>Max Min</t>
        </is>
      </c>
      <c r="I1" t="inlineStr">
        <is>
          <t>Ok Max</t>
        </is>
      </c>
      <c r="J1" t="inlineStr">
        <is>
          <t>High Max</t>
        </is>
      </c>
      <c r="K1" t="inlineStr">
        <is>
          <t>Very High Max</t>
        </is>
      </c>
      <c r="L1" t="inlineStr">
        <is>
          <t>Output</t>
        </is>
      </c>
    </row>
    <row r="2" ht="15" customHeight="1">
      <c r="A2" t="inlineStr">
        <is>
          <t>Total revenue</t>
        </is>
      </c>
      <c r="B2" t="n">
        <v>43550000000</v>
      </c>
      <c r="C2" t="inlineStr">
        <is>
          <t>What is your DSCR to date?</t>
        </is>
      </c>
      <c r="D2" s="4" t="n">
        <v>0.1</v>
      </c>
      <c r="E2" t="inlineStr">
        <is>
          <t>Debt Service Coverage Ratio</t>
        </is>
      </c>
      <c r="F2" t="n">
        <v>5.049673202614379</v>
      </c>
      <c r="G2" t="n">
        <v>1</v>
      </c>
      <c r="H2" t="n">
        <v>1.3</v>
      </c>
      <c r="I2" t="n">
        <v>1.5</v>
      </c>
      <c r="J2" t="n">
        <v>2</v>
      </c>
      <c r="K2" t="n">
        <v>2.5</v>
      </c>
      <c r="L2" t="n">
        <v>5</v>
      </c>
      <c r="N2" t="n">
        <v>5.049673202614379</v>
      </c>
      <c r="Q2">
        <f>M3/M8</f>
        <v/>
      </c>
    </row>
    <row r="3" ht="15" customHeight="1">
      <c r="A3" t="inlineStr">
        <is>
          <t>EBITDA</t>
        </is>
      </c>
      <c r="B3" t="n">
        <v>3863000000</v>
      </c>
      <c r="C3" t="inlineStr">
        <is>
          <t>What is the free cash flow?</t>
        </is>
      </c>
      <c r="D3" s="4" t="n">
        <v>0.05</v>
      </c>
      <c r="E3" t="inlineStr">
        <is>
          <t>Free Cash Flow</t>
        </is>
      </c>
      <c r="F3" t="n">
        <v>2996000000</v>
      </c>
      <c r="G3" t="n">
        <v>0</v>
      </c>
      <c r="H3" t="n">
        <v>100000</v>
      </c>
      <c r="I3" t="n">
        <v>500000</v>
      </c>
      <c r="J3" t="n">
        <v>1000000</v>
      </c>
      <c r="K3" t="n">
        <v>2000000</v>
      </c>
      <c r="L3" t="n">
        <v>5</v>
      </c>
      <c r="N3" t="n">
        <v>2996000000</v>
      </c>
      <c r="Q3">
        <f>(VLOOKUP("Operational cash flow", L1:M101, 2, FALSE)-VLOOKUP("Capital expenditure", L1:M101, 2, FALSE) )</f>
        <v/>
      </c>
    </row>
    <row r="4" ht="15" customHeight="1">
      <c r="A4" t="inlineStr">
        <is>
          <t>Operating income</t>
        </is>
      </c>
      <c r="B4" t="n">
        <v>3323000000</v>
      </c>
      <c r="C4" t="inlineStr">
        <is>
          <t>What is the average interest rate on debt facilities for the Company?</t>
        </is>
      </c>
      <c r="D4" s="4" t="n">
        <v>0.025</v>
      </c>
      <c r="E4" t="inlineStr">
        <is>
          <t>Average Interest Rate</t>
        </is>
      </c>
      <c r="F4" t="n">
        <v>0.05</v>
      </c>
      <c r="G4" t="n">
        <v>0.2</v>
      </c>
      <c r="H4" t="n">
        <v>0.15</v>
      </c>
      <c r="I4" t="n">
        <v>0.12</v>
      </c>
      <c r="J4" t="n">
        <v>0.09</v>
      </c>
      <c r="K4" t="n">
        <v>0.05</v>
      </c>
      <c r="L4" t="n">
        <v>5</v>
      </c>
      <c r="N4" t="n">
        <v>0.09</v>
      </c>
      <c r="Q4" t="n">
        <v>0.09</v>
      </c>
    </row>
    <row r="5" ht="15" customHeight="1">
      <c r="A5" t="inlineStr">
        <is>
          <t>[Cash Flow Statement]</t>
        </is>
      </c>
      <c r="C5" t="inlineStr">
        <is>
          <t>What proportion of the revenue is from gross margin?</t>
        </is>
      </c>
      <c r="D5" s="4" t="n">
        <v>0.05</v>
      </c>
      <c r="E5" t="inlineStr">
        <is>
          <t>Gross Margin Ratio</t>
        </is>
      </c>
      <c r="F5" t="n">
        <v>0.07630309988518943</v>
      </c>
      <c r="G5" t="n">
        <v>0.1</v>
      </c>
      <c r="H5" t="n">
        <v>0.25</v>
      </c>
      <c r="I5" t="n">
        <v>0.35</v>
      </c>
      <c r="J5" t="n">
        <v>0.5</v>
      </c>
      <c r="K5" t="n">
        <v>0.7</v>
      </c>
      <c r="L5" t="n">
        <v>1</v>
      </c>
      <c r="N5" t="n">
        <v>0.07630309988518943</v>
      </c>
      <c r="Q5">
        <f>(VLOOKUP("Operating income", L1:M101, 2, FALSE)/(VLOOKUP("Total revenue", L1:M101, 2, FALSE)))</f>
        <v/>
      </c>
    </row>
    <row r="6" ht="15" customHeight="1">
      <c r="A6" t="inlineStr">
        <is>
          <t>Operational cash flow</t>
        </is>
      </c>
      <c r="B6" t="n">
        <v>4179000000</v>
      </c>
      <c r="C6" t="inlineStr">
        <is>
          <t>What is your debt to income ratio?</t>
        </is>
      </c>
      <c r="D6" s="4" t="n">
        <v>0.025</v>
      </c>
      <c r="E6" t="inlineStr">
        <is>
          <t>Debt-to-Income</t>
        </is>
      </c>
      <c r="F6" t="n">
        <v>1.146777116230909</v>
      </c>
      <c r="G6" t="n">
        <v>0.6</v>
      </c>
      <c r="H6" t="n">
        <v>0.55</v>
      </c>
      <c r="I6" t="n">
        <v>0.5</v>
      </c>
      <c r="J6" t="n">
        <v>0.45</v>
      </c>
      <c r="K6" t="n">
        <v>0.4</v>
      </c>
      <c r="L6" t="n">
        <v>1</v>
      </c>
      <c r="N6" t="n">
        <v>1.146777116230909</v>
      </c>
      <c r="Q6">
        <f>(VLOOKUP("Total debt", L1:M101, 2, FALSE)/VLOOKUP("EBITDA", L1:M101, 2, FALSE))</f>
        <v/>
      </c>
    </row>
    <row r="7" ht="15" customHeight="1">
      <c r="A7" t="inlineStr">
        <is>
          <t>Capital expenditure</t>
        </is>
      </c>
      <c r="B7" t="n">
        <v>1183000000</v>
      </c>
      <c r="C7" t="inlineStr">
        <is>
          <t>What's the current ratio?</t>
        </is>
      </c>
      <c r="D7" s="4" t="n">
        <v>0.06</v>
      </c>
      <c r="E7" t="inlineStr">
        <is>
          <t>Current Ratio</t>
        </is>
      </c>
      <c r="F7" t="n">
        <v>1.165075728649612</v>
      </c>
      <c r="G7" t="n">
        <v>0.5</v>
      </c>
      <c r="H7" t="n">
        <v>1</v>
      </c>
      <c r="I7" t="n">
        <v>1.5</v>
      </c>
      <c r="J7" t="n">
        <v>2</v>
      </c>
      <c r="K7" t="n">
        <v>2.5</v>
      </c>
      <c r="L7" t="n">
        <v>3</v>
      </c>
      <c r="N7" t="n">
        <v>1.165075728649612</v>
      </c>
      <c r="Q7">
        <f>(VLOOKUP("Total current assets", L1:M101, 2, FALSE)/VLOOKUP("Total current liabilities", L1:M101, 2, FALSE))</f>
        <v/>
      </c>
      <c r="R7" t="n">
        <v>1.81</v>
      </c>
    </row>
    <row r="8" ht="15" customHeight="1">
      <c r="A8" t="inlineStr">
        <is>
          <t>Debt service</t>
        </is>
      </c>
      <c r="B8" t="n">
        <v>765000000</v>
      </c>
      <c r="C8" t="inlineStr">
        <is>
          <t>What proportion of debt to equity</t>
        </is>
      </c>
      <c r="D8" s="4" t="n">
        <v>0.04</v>
      </c>
      <c r="E8" t="inlineStr">
        <is>
          <t>Debt to Equity</t>
        </is>
      </c>
      <c r="F8" t="n">
        <v>2.205651491365777</v>
      </c>
      <c r="G8" t="n">
        <v>0.035</v>
      </c>
      <c r="H8" t="n">
        <v>0.03</v>
      </c>
      <c r="I8" t="n">
        <v>0.02</v>
      </c>
      <c r="J8" t="n">
        <v>0.015</v>
      </c>
      <c r="K8" t="n">
        <v>0.01</v>
      </c>
      <c r="L8" t="n">
        <v>1</v>
      </c>
      <c r="N8" t="n">
        <v>2.205651491365777</v>
      </c>
      <c r="Q8">
        <f>(VLOOKUP("Total liabilities", L1:M101, 2, FALSE)/(VLOOKUP("Total equity", L1:M101, 2, FALSE)))</f>
        <v/>
      </c>
    </row>
    <row r="9" ht="15" customHeight="1">
      <c r="A9" t="inlineStr">
        <is>
          <t>[Balance Sheet]</t>
        </is>
      </c>
      <c r="C9" t="inlineStr">
        <is>
          <t>How much of the capital is coming from external sources?</t>
        </is>
      </c>
      <c r="D9" s="4" t="n">
        <v>0.02</v>
      </c>
      <c r="E9" t="inlineStr">
        <is>
          <t>External capital</t>
        </is>
      </c>
      <c r="F9" t="n">
        <v>1</v>
      </c>
      <c r="G9" t="n">
        <v>0.1</v>
      </c>
      <c r="H9" t="n">
        <v>0.2</v>
      </c>
      <c r="I9" t="n">
        <v>0.5</v>
      </c>
      <c r="J9" t="n">
        <v>0.6</v>
      </c>
      <c r="K9" t="n">
        <v>0.8</v>
      </c>
      <c r="L9" t="n">
        <v>5</v>
      </c>
    </row>
    <row r="10" ht="15" customHeight="1">
      <c r="A10" t="inlineStr">
        <is>
          <t>Total current assets</t>
        </is>
      </c>
      <c r="B10" t="n">
        <v>9154000000</v>
      </c>
      <c r="C10" t="inlineStr">
        <is>
          <t>What's the revenue growth rate of the company?</t>
        </is>
      </c>
      <c r="D10" s="4" t="n">
        <v>0.06</v>
      </c>
      <c r="E10" t="inlineStr">
        <is>
          <t>Revenue growth rate annually</t>
        </is>
      </c>
      <c r="F10" t="n">
        <v>0.18</v>
      </c>
      <c r="G10" t="n">
        <v>0</v>
      </c>
      <c r="H10" t="n">
        <v>0.05</v>
      </c>
      <c r="I10" t="n">
        <v>0.1</v>
      </c>
      <c r="J10" t="n">
        <v>0.15</v>
      </c>
      <c r="K10" t="n">
        <v>0.2</v>
      </c>
      <c r="L10" t="n">
        <v>5</v>
      </c>
    </row>
    <row r="11" ht="15" customHeight="1">
      <c r="A11" t="inlineStr">
        <is>
          <t>Total assets</t>
        </is>
      </c>
      <c r="B11" t="n">
        <v>26546000000</v>
      </c>
      <c r="C11" t="inlineStr">
        <is>
          <t>How much of your investors are company insiders?</t>
        </is>
      </c>
      <c r="D11" s="4" t="n">
        <v>0.02</v>
      </c>
      <c r="E11" t="inlineStr">
        <is>
          <t>Company investors</t>
        </is>
      </c>
      <c r="F11" t="n">
        <v>5</v>
      </c>
      <c r="G11" t="n">
        <v>1</v>
      </c>
      <c r="H11" t="n">
        <v>2</v>
      </c>
      <c r="I11" t="n">
        <v>3</v>
      </c>
      <c r="J11" t="n">
        <v>4</v>
      </c>
      <c r="K11" t="n">
        <v>5</v>
      </c>
      <c r="L11" t="n">
        <v>5</v>
      </c>
    </row>
    <row r="12" ht="15" customHeight="1">
      <c r="A12" t="inlineStr">
        <is>
          <t>Total current liabilities</t>
        </is>
      </c>
      <c r="B12" t="n">
        <v>7857000000</v>
      </c>
      <c r="C12" t="inlineStr">
        <is>
          <t>Is the market very competitive or is it newer and less monopolized?</t>
        </is>
      </c>
      <c r="D12" s="4" t="n">
        <v>0.05</v>
      </c>
      <c r="E12" t="inlineStr">
        <is>
          <t>Market entry barriers</t>
        </is>
      </c>
      <c r="F12" t="n">
        <v>5</v>
      </c>
      <c r="G12" t="n">
        <v>1</v>
      </c>
      <c r="H12" t="n">
        <v>2</v>
      </c>
      <c r="I12" t="n">
        <v>3</v>
      </c>
      <c r="J12" t="n">
        <v>4</v>
      </c>
      <c r="K12" t="n">
        <v>5</v>
      </c>
      <c r="L12" t="n">
        <v>5</v>
      </c>
    </row>
    <row r="13" ht="15" customHeight="1">
      <c r="A13" t="inlineStr">
        <is>
          <t>Total liabilities</t>
        </is>
      </c>
      <c r="B13" t="n">
        <v>18265000000</v>
      </c>
      <c r="C13" t="inlineStr">
        <is>
          <t>How much of the Companies revenues are tied to Commodity Prices?</t>
        </is>
      </c>
      <c r="D13" s="4" t="n">
        <v>0.03</v>
      </c>
      <c r="E13" t="inlineStr">
        <is>
          <t>Commodity Price Risk</t>
        </is>
      </c>
      <c r="F13" t="n">
        <v>3</v>
      </c>
      <c r="G13" t="n">
        <v>1</v>
      </c>
      <c r="H13" t="n">
        <v>2</v>
      </c>
      <c r="I13" t="n">
        <v>3</v>
      </c>
      <c r="J13" t="n">
        <v>4</v>
      </c>
      <c r="K13" t="n">
        <v>5</v>
      </c>
      <c r="L13" t="n">
        <v>3</v>
      </c>
    </row>
    <row r="14" ht="15" customHeight="1">
      <c r="A14" t="inlineStr">
        <is>
          <t>Total equity</t>
        </is>
      </c>
      <c r="B14" t="n">
        <v>8281000000</v>
      </c>
      <c r="C14" t="inlineStr">
        <is>
          <t>What potential are there for changes in levies and taxes on production?</t>
        </is>
      </c>
      <c r="D14" s="4" t="n">
        <v>0.02</v>
      </c>
      <c r="E14" t="inlineStr">
        <is>
          <t>Industry-related government policy</t>
        </is>
      </c>
      <c r="F14" t="n">
        <v>3</v>
      </c>
      <c r="G14" t="n">
        <v>1</v>
      </c>
      <c r="H14" t="n">
        <v>2</v>
      </c>
      <c r="I14" t="n">
        <v>3</v>
      </c>
      <c r="J14" t="n">
        <v>4</v>
      </c>
      <c r="K14" t="n">
        <v>5</v>
      </c>
      <c r="L14" t="n">
        <v>3</v>
      </c>
    </row>
    <row r="15" ht="15" customHeight="1">
      <c r="A15" t="inlineStr">
        <is>
          <t>Total debt</t>
        </is>
      </c>
      <c r="B15" t="n">
        <v>4430000000</v>
      </c>
      <c r="C15" t="inlineStr">
        <is>
          <t>What segment of the market is the company a part of?</t>
        </is>
      </c>
      <c r="D15" s="4" t="n">
        <v>0.03</v>
      </c>
      <c r="E15" t="inlineStr">
        <is>
          <t>Sector</t>
        </is>
      </c>
      <c r="F15" t="n">
        <v>5</v>
      </c>
      <c r="G15" t="n">
        <v>1</v>
      </c>
      <c r="H15" t="n">
        <v>2</v>
      </c>
      <c r="I15" t="n">
        <v>3</v>
      </c>
      <c r="J15" t="n">
        <v>4</v>
      </c>
      <c r="K15" t="n">
        <v>5</v>
      </c>
      <c r="L15" t="n">
        <v>5</v>
      </c>
    </row>
    <row r="16" ht="15" customHeight="1">
      <c r="C16" t="inlineStr">
        <is>
          <t>What traction to date has the company gained</t>
        </is>
      </c>
      <c r="D16" s="4" t="n">
        <v>0.02</v>
      </c>
      <c r="E16" t="inlineStr">
        <is>
          <t>Market traction</t>
        </is>
      </c>
      <c r="F16" t="n">
        <v>5</v>
      </c>
      <c r="G16" t="n">
        <v>1</v>
      </c>
      <c r="H16" t="n">
        <v>2</v>
      </c>
      <c r="I16" t="n">
        <v>3</v>
      </c>
      <c r="J16" t="n">
        <v>4</v>
      </c>
      <c r="K16" t="n">
        <v>5</v>
      </c>
      <c r="L16" t="n">
        <v>5</v>
      </c>
    </row>
    <row r="17" ht="15" customHeight="1">
      <c r="C17" t="inlineStr">
        <is>
          <t>Do management have any personal history of default?</t>
        </is>
      </c>
      <c r="D17" s="4" t="n">
        <v>0.02</v>
      </c>
      <c r="E17" t="inlineStr">
        <is>
          <t>Credit history of management</t>
        </is>
      </c>
      <c r="F17" t="n">
        <v>5</v>
      </c>
      <c r="G17" t="n">
        <v>1</v>
      </c>
      <c r="H17" t="n">
        <v>2</v>
      </c>
      <c r="I17" t="n">
        <v>3</v>
      </c>
      <c r="J17" t="n">
        <v>4</v>
      </c>
      <c r="K17" t="n">
        <v>5</v>
      </c>
      <c r="L17" t="n">
        <v>5</v>
      </c>
    </row>
    <row r="18" ht="15" customHeight="1">
      <c r="C18" t="inlineStr">
        <is>
          <t>Does the Company have IP rights and trademarks secured?</t>
        </is>
      </c>
      <c r="D18" s="4" t="n">
        <v>0.04</v>
      </c>
      <c r="E18" t="inlineStr">
        <is>
          <t>Intellectual property rights and protections</t>
        </is>
      </c>
      <c r="F18" t="n">
        <v>5</v>
      </c>
      <c r="G18" t="n">
        <v>1</v>
      </c>
      <c r="H18" t="n">
        <v>2</v>
      </c>
      <c r="I18" t="n">
        <v>3</v>
      </c>
      <c r="J18" t="n">
        <v>4</v>
      </c>
      <c r="K18" t="n">
        <v>5</v>
      </c>
      <c r="L18" t="n">
        <v>5</v>
      </c>
    </row>
    <row r="19" ht="15" customHeight="1">
      <c r="C19" t="inlineStr">
        <is>
          <t>How long have management spent working in the industry of the Companies chosen field?</t>
        </is>
      </c>
      <c r="D19" s="4" t="n">
        <v>0.08</v>
      </c>
      <c r="E19" t="inlineStr">
        <is>
          <t>Time spent in an industry</t>
        </is>
      </c>
      <c r="F19" t="n">
        <v>5</v>
      </c>
      <c r="G19" t="n">
        <v>1</v>
      </c>
      <c r="H19" t="n">
        <v>2</v>
      </c>
      <c r="I19" t="n">
        <v>3</v>
      </c>
      <c r="J19" t="n">
        <v>4</v>
      </c>
      <c r="K19" t="n">
        <v>5</v>
      </c>
      <c r="L19" t="n">
        <v>5</v>
      </c>
    </row>
    <row r="20" ht="15" customHeight="1">
      <c r="C20" t="inlineStr">
        <is>
          <t>Have any of the Directors been bankrupt at any point in time?</t>
        </is>
      </c>
      <c r="D20" s="4" t="n">
        <v>0.04</v>
      </c>
      <c r="E20" t="inlineStr">
        <is>
          <t>History of bankruptcy</t>
        </is>
      </c>
      <c r="F20" t="n">
        <v>5</v>
      </c>
      <c r="G20" t="n">
        <v>1</v>
      </c>
      <c r="H20" t="n">
        <v>2</v>
      </c>
      <c r="I20" t="n">
        <v>3</v>
      </c>
      <c r="J20" t="n">
        <v>4</v>
      </c>
      <c r="K20" t="n">
        <v>5</v>
      </c>
      <c r="L20" t="n">
        <v>5</v>
      </c>
    </row>
    <row r="21" ht="15" customHeight="1">
      <c r="C21" t="inlineStr">
        <is>
          <t>How many employees work for the company?</t>
        </is>
      </c>
      <c r="D21" s="4" t="n">
        <v>0.02</v>
      </c>
      <c r="E21" t="inlineStr">
        <is>
          <t>Number of employees</t>
        </is>
      </c>
      <c r="F21" t="n">
        <v>5</v>
      </c>
      <c r="G21" t="n">
        <v>1</v>
      </c>
      <c r="H21" t="n">
        <v>2</v>
      </c>
      <c r="I21" t="n">
        <v>3</v>
      </c>
      <c r="J21" t="n">
        <v>4</v>
      </c>
      <c r="K21" t="n">
        <v>5</v>
      </c>
      <c r="L21" t="n">
        <v>5</v>
      </c>
    </row>
    <row r="22" ht="15" customHeight="1">
      <c r="C22" t="inlineStr">
        <is>
          <t>How big are the counterparties that they're working with?</t>
        </is>
      </c>
      <c r="D22" s="4" t="n">
        <v>0.03</v>
      </c>
      <c r="E22" t="inlineStr">
        <is>
          <t>Size of counterparties</t>
        </is>
      </c>
      <c r="F22" t="n">
        <v>5</v>
      </c>
      <c r="G22" t="n">
        <v>1</v>
      </c>
      <c r="H22" t="n">
        <v>2</v>
      </c>
      <c r="I22" t="n">
        <v>3</v>
      </c>
      <c r="J22" t="n">
        <v>4</v>
      </c>
      <c r="K22" t="n">
        <v>5</v>
      </c>
      <c r="L22" t="n">
        <v>5</v>
      </c>
    </row>
    <row r="23" ht="15" customHeight="1">
      <c r="C23" t="inlineStr">
        <is>
          <t>Amount of counterparties?</t>
        </is>
      </c>
      <c r="D23" s="4" t="n">
        <v>0.03</v>
      </c>
      <c r="E23" t="inlineStr">
        <is>
          <t>Concentration risk</t>
        </is>
      </c>
      <c r="F23" t="n">
        <v>5</v>
      </c>
      <c r="G23" t="n">
        <v>1</v>
      </c>
      <c r="H23" t="n">
        <v>2</v>
      </c>
      <c r="I23" t="n">
        <v>3</v>
      </c>
      <c r="J23" t="n">
        <v>4</v>
      </c>
      <c r="K23" t="n">
        <v>5</v>
      </c>
      <c r="L23" t="n">
        <v>5</v>
      </c>
    </row>
    <row r="24" ht="15" customHeight="1">
      <c r="C24" t="inlineStr">
        <is>
          <t>How long will a PPA last and is the agreement solidified?</t>
        </is>
      </c>
      <c r="D24" s="4" t="n">
        <v>0.02</v>
      </c>
      <c r="E24" t="inlineStr">
        <is>
          <t>Stability of PPAs (where relevant)</t>
        </is>
      </c>
      <c r="F24" t="n">
        <v>3</v>
      </c>
      <c r="G24" t="n">
        <v>1</v>
      </c>
      <c r="H24" t="n">
        <v>2</v>
      </c>
      <c r="I24" t="n">
        <v>3</v>
      </c>
      <c r="J24" t="n">
        <v>4</v>
      </c>
      <c r="K24" t="n">
        <v>5</v>
      </c>
      <c r="L24" t="n">
        <v>3</v>
      </c>
    </row>
    <row r="25" ht="15" customHeight="1">
      <c r="C25" t="inlineStr">
        <is>
          <t>Has the counterparty been in good credit standing?</t>
        </is>
      </c>
      <c r="D25" s="4" t="n">
        <v>0.01</v>
      </c>
      <c r="E25" t="inlineStr">
        <is>
          <t>Credit history of counterparty</t>
        </is>
      </c>
      <c r="F25" t="n">
        <v>5</v>
      </c>
      <c r="G25" t="n">
        <v>1</v>
      </c>
      <c r="H25" t="n">
        <v>2</v>
      </c>
      <c r="I25" t="n">
        <v>3</v>
      </c>
      <c r="J25" t="n">
        <v>4</v>
      </c>
      <c r="K25" t="n">
        <v>5</v>
      </c>
      <c r="L25" t="n">
        <v>5</v>
      </c>
    </row>
    <row r="26" ht="15" customHeight="1">
      <c r="C26" t="inlineStr">
        <is>
          <t>Is there any significant financial news on the counterparty that would indicate a risk?</t>
        </is>
      </c>
      <c r="D26" s="4" t="n">
        <v>0.01</v>
      </c>
      <c r="E26" t="inlineStr">
        <is>
          <t>Relevant news on the company (counterparty)</t>
        </is>
      </c>
      <c r="F26" t="n">
        <v>5</v>
      </c>
      <c r="G26" t="n">
        <v>1</v>
      </c>
      <c r="H26" t="n">
        <v>2</v>
      </c>
      <c r="I26" t="n">
        <v>3</v>
      </c>
      <c r="J26" t="n">
        <v>4</v>
      </c>
      <c r="K26" t="n">
        <v>5</v>
      </c>
      <c r="L26" t="n">
        <v>5</v>
      </c>
    </row>
    <row r="27" ht="15" customHeight="1">
      <c r="C27" t="inlineStr">
        <is>
          <t>What is the fixed asset turnover ratio?</t>
        </is>
      </c>
      <c r="D27" s="4" t="n">
        <v>0.04</v>
      </c>
      <c r="E27" t="inlineStr">
        <is>
          <t>Fixed Asset Turnover Ratio</t>
        </is>
      </c>
      <c r="F27" t="n">
        <v>3</v>
      </c>
      <c r="G27" t="n">
        <v>1</v>
      </c>
      <c r="H27" t="n">
        <v>2</v>
      </c>
      <c r="I27" t="n">
        <v>3</v>
      </c>
      <c r="J27" t="n">
        <v>4</v>
      </c>
      <c r="K27" t="n">
        <v>5</v>
      </c>
      <c r="L27" t="n">
        <v>3</v>
      </c>
    </row>
    <row r="28" ht="15" customHeight="1">
      <c r="C28" t="inlineStr">
        <is>
          <t>Is there any collateral that has/is been pledged elsewhere and is there more available?</t>
        </is>
      </c>
      <c r="D28" s="4" t="n">
        <v>0.01</v>
      </c>
      <c r="E28" t="inlineStr">
        <is>
          <t>Existing collateral obligations</t>
        </is>
      </c>
      <c r="F28" t="n">
        <v>5</v>
      </c>
      <c r="G28" t="n">
        <v>1</v>
      </c>
      <c r="H28" t="n">
        <v>2</v>
      </c>
      <c r="I28" t="n">
        <v>3</v>
      </c>
      <c r="J28" t="n">
        <v>4</v>
      </c>
      <c r="K28" t="n">
        <v>5</v>
      </c>
      <c r="L28" t="n">
        <v>5</v>
      </c>
    </row>
    <row r="29" ht="15" customHeight="1">
      <c r="C29" t="inlineStr">
        <is>
          <t>Is there an established system of recourse in the event of default?</t>
        </is>
      </c>
      <c r="D29" s="4" t="n">
        <v>0.02</v>
      </c>
      <c r="E29" t="inlineStr">
        <is>
          <t>Asset recourse structure</t>
        </is>
      </c>
      <c r="F29" t="n">
        <v>5</v>
      </c>
      <c r="G29" t="n">
        <v>1</v>
      </c>
      <c r="H29" t="n">
        <v>2</v>
      </c>
      <c r="I29" t="n">
        <v>3</v>
      </c>
      <c r="J29" t="n">
        <v>4</v>
      </c>
      <c r="K29" t="n">
        <v>5</v>
      </c>
      <c r="L29" t="n">
        <v>5</v>
      </c>
    </row>
    <row r="30" ht="15" customHeight="1">
      <c r="C30" t="inlineStr">
        <is>
          <t>Is the collateral coming from the companies assets or is it less organized and coming from an individual?</t>
        </is>
      </c>
      <c r="D30" s="4" t="n">
        <v>0.02</v>
      </c>
      <c r="E30" t="inlineStr">
        <is>
          <t>Personal or company donation of collateral?</t>
        </is>
      </c>
      <c r="F30" t="n">
        <v>5</v>
      </c>
      <c r="G30" t="n">
        <v>1</v>
      </c>
      <c r="H30" t="n">
        <v>2</v>
      </c>
      <c r="I30" t="n">
        <v>3</v>
      </c>
      <c r="J30" t="n">
        <v>4</v>
      </c>
      <c r="K30" t="n">
        <v>5</v>
      </c>
      <c r="L30" t="n">
        <v>5</v>
      </c>
    </row>
    <row r="31" ht="15" customHeight="1">
      <c r="C31" t="inlineStr">
        <is>
          <t>Is the collateral readily available in the case of default?</t>
        </is>
      </c>
      <c r="D31" s="4" t="n">
        <v>0.01</v>
      </c>
      <c r="E31" s="1" t="inlineStr">
        <is>
          <t>Description/Location of Collateral</t>
        </is>
      </c>
      <c r="F31" t="n">
        <v>5</v>
      </c>
      <c r="G31" t="n">
        <v>1</v>
      </c>
      <c r="H31" t="n">
        <v>2</v>
      </c>
      <c r="I31" t="n">
        <v>3</v>
      </c>
      <c r="J31" t="n">
        <v>4</v>
      </c>
      <c r="K31" t="n">
        <v>5</v>
      </c>
      <c r="L31" s="1" t="n">
        <v>5</v>
      </c>
      <c r="X31" s="2" t="n"/>
      <c r="AD31" s="3" t="n"/>
    </row>
    <row r="32">
      <c r="E32" s="5" t="n"/>
      <c r="L32" s="5" t="n"/>
    </row>
    <row r="33">
      <c r="E33" s="12" t="inlineStr">
        <is>
          <t>Final Score:</t>
        </is>
      </c>
      <c r="L33" s="12" t="n">
        <v>83.99999999999999</v>
      </c>
    </row>
  </sheetData>
  <conditionalFormatting sqref="AD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sqref="O13" showDropDown="0" showInputMessage="0" showErrorMessage="1" allowBlank="1" type="list">
      <formula1>"100%,50%,20%"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33"/>
  <sheetViews>
    <sheetView topLeftCell="C1" zoomScale="86" workbookViewId="0">
      <selection activeCell="G14" sqref="A1:XFD1048576"/>
    </sheetView>
  </sheetViews>
  <sheetFormatPr baseColWidth="8" defaultRowHeight="14.5"/>
  <cols>
    <col width="19.90625" bestFit="1" customWidth="1" min="1" max="1"/>
    <col width="9.453125" bestFit="1" customWidth="1" min="2" max="2"/>
    <col width="87.36328125" bestFit="1" customWidth="1" min="3" max="3"/>
    <col width="8.81640625" bestFit="1" customWidth="1" min="4" max="4"/>
    <col width="38.08984375" bestFit="1" customWidth="1" min="5" max="5"/>
    <col width="11" bestFit="1" customWidth="1" min="6" max="6"/>
    <col width="11.6328125" bestFit="1" customWidth="1" min="7" max="7"/>
    <col width="7.54296875" bestFit="1" customWidth="1" min="8" max="8"/>
    <col width="6.90625" bestFit="1" customWidth="1" min="9" max="9"/>
    <col width="8.26953125" bestFit="1" customWidth="1" min="10" max="10"/>
    <col width="12.1796875" bestFit="1" customWidth="1" min="11" max="11"/>
    <col width="8.81640625" bestFit="1" customWidth="1" min="12" max="12"/>
    <col width="16.54296875" bestFit="1" customWidth="1" min="22" max="22"/>
    <col width="14.453125" bestFit="1" customWidth="1" min="23" max="23"/>
    <col width="12.81640625" bestFit="1" customWidth="1" min="24" max="24"/>
    <col width="12.54296875" bestFit="1" customWidth="1" min="25" max="25"/>
    <col width="17.6328125" bestFit="1" customWidth="1" min="26" max="26"/>
    <col width="12.54296875" customWidth="1" min="27" max="27"/>
    <col width="11.453125" bestFit="1" customWidth="1" min="28" max="28"/>
    <col width="4.1796875" customWidth="1" min="29" max="29"/>
    <col width="9" bestFit="1" customWidth="1" min="30" max="31"/>
    <col width="10.90625" bestFit="1" customWidth="1" min="32" max="32"/>
  </cols>
  <sheetData>
    <row r="1" ht="15" customHeight="1">
      <c r="A1" t="inlineStr">
        <is>
          <t>Financial Data</t>
        </is>
      </c>
      <c r="B1" t="inlineStr">
        <is>
          <t>INPUTS</t>
        </is>
      </c>
      <c r="C1" t="inlineStr">
        <is>
          <t>Questionnaire</t>
        </is>
      </c>
      <c r="D1" t="inlineStr">
        <is>
          <t>Weights</t>
        </is>
      </c>
      <c r="E1" t="inlineStr">
        <is>
          <t>Parameters</t>
        </is>
      </c>
      <c r="F1" t="inlineStr">
        <is>
          <t>Values</t>
        </is>
      </c>
      <c r="G1" t="inlineStr">
        <is>
          <t>Very Low Max</t>
        </is>
      </c>
      <c r="H1" t="inlineStr">
        <is>
          <t>Max Min</t>
        </is>
      </c>
      <c r="I1" t="inlineStr">
        <is>
          <t>Ok Max</t>
        </is>
      </c>
      <c r="J1" t="inlineStr">
        <is>
          <t>High Max</t>
        </is>
      </c>
      <c r="K1" t="inlineStr">
        <is>
          <t>Very High Max</t>
        </is>
      </c>
      <c r="L1" t="inlineStr">
        <is>
          <t>Output</t>
        </is>
      </c>
    </row>
    <row r="2" ht="15" customHeight="1">
      <c r="A2" t="inlineStr">
        <is>
          <t>Total revenue</t>
        </is>
      </c>
      <c r="B2" t="n">
        <v>5588957</v>
      </c>
      <c r="C2" t="inlineStr">
        <is>
          <t>What is your DSCR to date?</t>
        </is>
      </c>
      <c r="D2" s="4" t="n">
        <v>0.1</v>
      </c>
      <c r="E2" t="inlineStr">
        <is>
          <t>Debt Service Coverage Ratio</t>
        </is>
      </c>
      <c r="F2" t="n">
        <v>0.6591525445024989</v>
      </c>
      <c r="G2" t="n">
        <v>1</v>
      </c>
      <c r="H2" t="n">
        <v>1.3</v>
      </c>
      <c r="I2" t="n">
        <v>1.5</v>
      </c>
      <c r="J2" t="n">
        <v>2</v>
      </c>
      <c r="K2" t="n">
        <v>2.5</v>
      </c>
      <c r="L2" t="n">
        <v>1</v>
      </c>
      <c r="N2" t="n">
        <v>0.6591525445024989</v>
      </c>
      <c r="Q2">
        <f>M3/M8</f>
        <v/>
      </c>
    </row>
    <row r="3" ht="15" customHeight="1">
      <c r="A3" t="inlineStr">
        <is>
          <t>EBITDA</t>
        </is>
      </c>
      <c r="B3" t="n">
        <v>1626275</v>
      </c>
      <c r="C3" t="inlineStr">
        <is>
          <t>What is the free cash flow?</t>
        </is>
      </c>
      <c r="D3" s="4" t="n">
        <v>0.05</v>
      </c>
      <c r="E3" t="inlineStr">
        <is>
          <t>Free Cash Flow</t>
        </is>
      </c>
      <c r="F3" t="n">
        <v>7436666</v>
      </c>
      <c r="G3" t="n">
        <v>0</v>
      </c>
      <c r="H3" t="n">
        <v>100000</v>
      </c>
      <c r="I3" t="n">
        <v>500000</v>
      </c>
      <c r="J3" t="n">
        <v>1000000</v>
      </c>
      <c r="K3" t="n">
        <v>2000000</v>
      </c>
      <c r="L3" t="n">
        <v>5</v>
      </c>
      <c r="N3" t="n">
        <v>7436666</v>
      </c>
      <c r="Q3">
        <f>(VLOOKUP("Operational cash flow", L1:M101, 2, FALSE)-VLOOKUP("Capital expenditure", L1:M101, 2, FALSE) )</f>
        <v/>
      </c>
    </row>
    <row r="4" ht="15" customHeight="1">
      <c r="A4" t="inlineStr">
        <is>
          <t>Operating income</t>
        </is>
      </c>
      <c r="B4" t="n">
        <v>1626275</v>
      </c>
      <c r="C4" t="inlineStr">
        <is>
          <t>What is the average interest rate on debt facilities for the Company?</t>
        </is>
      </c>
      <c r="D4" s="4" t="n">
        <v>0.025</v>
      </c>
      <c r="E4" t="inlineStr">
        <is>
          <t>Average Interest Rate</t>
        </is>
      </c>
      <c r="F4" t="n">
        <v>0.15</v>
      </c>
      <c r="G4" t="n">
        <v>0.2</v>
      </c>
      <c r="H4" t="n">
        <v>0.15</v>
      </c>
      <c r="I4" t="n">
        <v>0.12</v>
      </c>
      <c r="J4" t="n">
        <v>0.09</v>
      </c>
      <c r="K4" t="n">
        <v>0.05</v>
      </c>
      <c r="L4" t="n">
        <v>2</v>
      </c>
      <c r="N4" t="n">
        <v>0.09</v>
      </c>
      <c r="Q4" t="n">
        <v>0.09</v>
      </c>
    </row>
    <row r="5" ht="15" customHeight="1">
      <c r="A5" t="inlineStr">
        <is>
          <t>[Cash Flow Statement]</t>
        </is>
      </c>
      <c r="C5" t="inlineStr">
        <is>
          <t>What proportion of the revenue is from gross margin?</t>
        </is>
      </c>
      <c r="D5" s="4" t="n">
        <v>0.05</v>
      </c>
      <c r="E5" t="inlineStr">
        <is>
          <t>Gross Margin Ratio</t>
        </is>
      </c>
      <c r="F5" t="n">
        <v>0.2909800522709335</v>
      </c>
      <c r="G5" t="n">
        <v>0.1</v>
      </c>
      <c r="H5" t="n">
        <v>0.25</v>
      </c>
      <c r="I5" t="n">
        <v>0.35</v>
      </c>
      <c r="J5" t="n">
        <v>0.5</v>
      </c>
      <c r="K5" t="n">
        <v>0.7</v>
      </c>
      <c r="L5" t="n">
        <v>3</v>
      </c>
      <c r="N5" t="n">
        <v>0.2909800522709335</v>
      </c>
      <c r="Q5">
        <f>(VLOOKUP("Operating income", L1:M101, 2, FALSE)/(VLOOKUP("Total revenue", L1:M101, 2, FALSE)))</f>
        <v/>
      </c>
    </row>
    <row r="6" ht="15" customHeight="1">
      <c r="A6" t="inlineStr">
        <is>
          <t>Operational cash flow</t>
        </is>
      </c>
      <c r="B6" t="n">
        <v>1603393</v>
      </c>
      <c r="C6" t="inlineStr">
        <is>
          <t>What is your debt to income ratio?</t>
        </is>
      </c>
      <c r="D6" s="4" t="n">
        <v>0.025</v>
      </c>
      <c r="E6" t="inlineStr">
        <is>
          <t>Debt-to-Income</t>
        </is>
      </c>
      <c r="F6" t="n">
        <v>12.79253324314768</v>
      </c>
      <c r="G6" t="n">
        <v>0.6</v>
      </c>
      <c r="H6" t="n">
        <v>0.55</v>
      </c>
      <c r="I6" t="n">
        <v>0.5</v>
      </c>
      <c r="J6" t="n">
        <v>0.45</v>
      </c>
      <c r="K6" t="n">
        <v>0.4</v>
      </c>
      <c r="L6" t="n">
        <v>1</v>
      </c>
      <c r="N6" t="n">
        <v>12.79253324314768</v>
      </c>
      <c r="Q6">
        <f>(VLOOKUP("Total debt", L1:M101, 2, FALSE)/VLOOKUP("EBITDA", L1:M101, 2, FALSE))</f>
        <v/>
      </c>
    </row>
    <row r="7" ht="15" customHeight="1">
      <c r="A7" t="inlineStr">
        <is>
          <t>Capital expenditure</t>
        </is>
      </c>
      <c r="B7" t="n">
        <v>-5833273</v>
      </c>
      <c r="C7" t="inlineStr">
        <is>
          <t>What's the current ratio?</t>
        </is>
      </c>
      <c r="D7" s="4" t="n">
        <v>0.06</v>
      </c>
      <c r="E7" t="inlineStr">
        <is>
          <t>Current Ratio</t>
        </is>
      </c>
      <c r="F7" t="n">
        <v>0.3796290985887933</v>
      </c>
      <c r="G7" t="n">
        <v>0.5</v>
      </c>
      <c r="H7" t="n">
        <v>1</v>
      </c>
      <c r="I7" t="n">
        <v>1.5</v>
      </c>
      <c r="J7" t="n">
        <v>2</v>
      </c>
      <c r="K7" t="n">
        <v>2.5</v>
      </c>
      <c r="L7" t="n">
        <v>1</v>
      </c>
      <c r="N7" t="n">
        <v>0.3796290985887933</v>
      </c>
      <c r="Q7">
        <f>(VLOOKUP("Total current assets", L1:M101, 2, FALSE)/VLOOKUP("Total current liabilities", L1:M101, 2, FALSE))</f>
        <v/>
      </c>
      <c r="R7" t="n">
        <v>1.81</v>
      </c>
    </row>
    <row r="8" ht="15" customHeight="1">
      <c r="A8" t="inlineStr">
        <is>
          <t>Debt service</t>
        </is>
      </c>
      <c r="B8" t="n">
        <v>2467221</v>
      </c>
      <c r="C8" t="inlineStr">
        <is>
          <t>What proportion of debt to equity</t>
        </is>
      </c>
      <c r="D8" s="4" t="n">
        <v>0.04</v>
      </c>
      <c r="E8" t="inlineStr">
        <is>
          <t>Debt to Equity</t>
        </is>
      </c>
      <c r="F8" t="n">
        <v>-13.08981928453594</v>
      </c>
      <c r="G8" t="n">
        <v>0.035</v>
      </c>
      <c r="H8" t="n">
        <v>0.03</v>
      </c>
      <c r="I8" t="n">
        <v>0.02</v>
      </c>
      <c r="J8" t="n">
        <v>0.015</v>
      </c>
      <c r="K8" t="n">
        <v>0.01</v>
      </c>
      <c r="L8" t="n">
        <v>5</v>
      </c>
      <c r="N8" t="n">
        <v>-13.08981928453594</v>
      </c>
      <c r="Q8">
        <f>(VLOOKUP("Total liabilities", L1:M101, 2, FALSE)/(VLOOKUP("Total equity", L1:M101, 2, FALSE)))</f>
        <v/>
      </c>
    </row>
    <row r="9" ht="15" customHeight="1">
      <c r="A9" t="inlineStr">
        <is>
          <t>[Balance Sheet]</t>
        </is>
      </c>
      <c r="C9" t="inlineStr">
        <is>
          <t>How much of the capital is coming from external sources?</t>
        </is>
      </c>
      <c r="D9" s="4" t="n">
        <v>0.02</v>
      </c>
      <c r="E9" t="inlineStr">
        <is>
          <t>External capital</t>
        </is>
      </c>
      <c r="F9" t="n">
        <v>1</v>
      </c>
      <c r="G9" t="n">
        <v>0.1</v>
      </c>
      <c r="H9" t="n">
        <v>0.2</v>
      </c>
      <c r="I9" t="n">
        <v>0.5</v>
      </c>
      <c r="J9" t="n">
        <v>0.6</v>
      </c>
      <c r="K9" t="n">
        <v>0.8</v>
      </c>
      <c r="L9" t="n">
        <v>5</v>
      </c>
    </row>
    <row r="10" ht="15" customHeight="1">
      <c r="A10" t="inlineStr">
        <is>
          <t>Total current assets</t>
        </is>
      </c>
      <c r="B10" t="n">
        <v>1575378</v>
      </c>
      <c r="C10" t="inlineStr">
        <is>
          <t>What's the revenue growth rate of the company?</t>
        </is>
      </c>
      <c r="D10" s="4" t="n">
        <v>0.06</v>
      </c>
      <c r="E10" t="inlineStr">
        <is>
          <t>Revenue growth rate annually</t>
        </is>
      </c>
      <c r="F10" t="n">
        <v>0</v>
      </c>
      <c r="G10" t="n">
        <v>0</v>
      </c>
      <c r="H10" t="n">
        <v>0.05</v>
      </c>
      <c r="I10" t="n">
        <v>0.1</v>
      </c>
      <c r="J10" t="n">
        <v>0.15</v>
      </c>
      <c r="K10" t="n">
        <v>0.2</v>
      </c>
      <c r="L10" t="n">
        <v>1</v>
      </c>
    </row>
    <row r="11" ht="15" customHeight="1">
      <c r="A11" t="inlineStr">
        <is>
          <t>Total assets</t>
        </is>
      </c>
      <c r="B11" t="n">
        <v>23238966</v>
      </c>
      <c r="C11" t="inlineStr">
        <is>
          <t>How much of your investors are company insiders?</t>
        </is>
      </c>
      <c r="D11" s="4" t="n">
        <v>0.02</v>
      </c>
      <c r="E11" t="inlineStr">
        <is>
          <t>Company investors</t>
        </is>
      </c>
      <c r="F11" t="n">
        <v>5</v>
      </c>
      <c r="G11" t="n">
        <v>1</v>
      </c>
      <c r="H11" t="n">
        <v>2</v>
      </c>
      <c r="I11" t="n">
        <v>3</v>
      </c>
      <c r="J11" t="n">
        <v>4</v>
      </c>
      <c r="K11" t="n">
        <v>5</v>
      </c>
      <c r="L11" t="n">
        <v>5</v>
      </c>
    </row>
    <row r="12" ht="15" customHeight="1">
      <c r="A12" t="inlineStr">
        <is>
          <t>Total current liabilities</t>
        </is>
      </c>
      <c r="B12" t="n">
        <v>4149782</v>
      </c>
      <c r="C12" t="inlineStr">
        <is>
          <t>Is the market very competitive or is it newer and less monopolized?</t>
        </is>
      </c>
      <c r="D12" s="4" t="n">
        <v>0.05</v>
      </c>
      <c r="E12" t="inlineStr">
        <is>
          <t>Market entry barriers</t>
        </is>
      </c>
      <c r="F12" t="n">
        <v>5</v>
      </c>
      <c r="G12" t="n">
        <v>1</v>
      </c>
      <c r="H12" t="n">
        <v>2</v>
      </c>
      <c r="I12" t="n">
        <v>3</v>
      </c>
      <c r="J12" t="n">
        <v>4</v>
      </c>
      <c r="K12" t="n">
        <v>5</v>
      </c>
      <c r="L12" t="n">
        <v>5</v>
      </c>
    </row>
    <row r="13" ht="15" customHeight="1">
      <c r="A13" t="inlineStr">
        <is>
          <t>Total liabilities</t>
        </is>
      </c>
      <c r="B13" t="n">
        <v>25161159</v>
      </c>
      <c r="C13" t="inlineStr">
        <is>
          <t>How much of the Companies revenues are tied to Commodity Prices?</t>
        </is>
      </c>
      <c r="D13" s="4" t="n">
        <v>0.03</v>
      </c>
      <c r="E13" t="inlineStr">
        <is>
          <t>Commodity Price Risk</t>
        </is>
      </c>
      <c r="F13" t="n">
        <v>1</v>
      </c>
      <c r="G13" t="n">
        <v>1</v>
      </c>
      <c r="H13" t="n">
        <v>2</v>
      </c>
      <c r="I13" t="n">
        <v>3</v>
      </c>
      <c r="J13" t="n">
        <v>4</v>
      </c>
      <c r="K13" t="n">
        <v>5</v>
      </c>
      <c r="L13" t="n">
        <v>1</v>
      </c>
    </row>
    <row r="14" ht="15" customHeight="1">
      <c r="A14" t="inlineStr">
        <is>
          <t>Total equity</t>
        </is>
      </c>
      <c r="B14" t="n">
        <v>-1922193</v>
      </c>
      <c r="C14" t="inlineStr">
        <is>
          <t>What potential are there for changes in levies and taxes on production?</t>
        </is>
      </c>
      <c r="D14" s="4" t="n">
        <v>0.02</v>
      </c>
      <c r="E14" t="inlineStr">
        <is>
          <t>Industry-related government policy</t>
        </is>
      </c>
      <c r="F14" t="n">
        <v>2</v>
      </c>
      <c r="G14" t="n">
        <v>1</v>
      </c>
      <c r="H14" t="n">
        <v>2</v>
      </c>
      <c r="I14" t="n">
        <v>3</v>
      </c>
      <c r="J14" t="n">
        <v>4</v>
      </c>
      <c r="K14" t="n">
        <v>5</v>
      </c>
      <c r="L14" t="n">
        <v>2</v>
      </c>
    </row>
    <row r="15" ht="15" customHeight="1">
      <c r="A15" t="inlineStr">
        <is>
          <t>Total debt</t>
        </is>
      </c>
      <c r="B15" t="n">
        <v>20804177</v>
      </c>
      <c r="C15" t="inlineStr">
        <is>
          <t>What segment of the market is the company a part of?</t>
        </is>
      </c>
      <c r="D15" s="4" t="n">
        <v>0.03</v>
      </c>
      <c r="E15" t="inlineStr">
        <is>
          <t>Sector</t>
        </is>
      </c>
      <c r="F15" t="n">
        <v>5</v>
      </c>
      <c r="G15" t="n">
        <v>1</v>
      </c>
      <c r="H15" t="n">
        <v>2</v>
      </c>
      <c r="I15" t="n">
        <v>3</v>
      </c>
      <c r="J15" t="n">
        <v>4</v>
      </c>
      <c r="K15" t="n">
        <v>5</v>
      </c>
      <c r="L15" t="n">
        <v>5</v>
      </c>
    </row>
    <row r="16" ht="15" customHeight="1">
      <c r="C16" t="inlineStr">
        <is>
          <t>What traction to date has the company gained</t>
        </is>
      </c>
      <c r="D16" s="4" t="n">
        <v>0.02</v>
      </c>
      <c r="E16" t="inlineStr">
        <is>
          <t>Market traction</t>
        </is>
      </c>
      <c r="F16" t="n">
        <v>5</v>
      </c>
      <c r="G16" t="n">
        <v>1</v>
      </c>
      <c r="H16" t="n">
        <v>2</v>
      </c>
      <c r="I16" t="n">
        <v>3</v>
      </c>
      <c r="J16" t="n">
        <v>4</v>
      </c>
      <c r="K16" t="n">
        <v>5</v>
      </c>
      <c r="L16" t="n">
        <v>5</v>
      </c>
    </row>
    <row r="17" ht="15" customHeight="1">
      <c r="C17" t="inlineStr">
        <is>
          <t>Do management have any personal history of default?</t>
        </is>
      </c>
      <c r="D17" s="4" t="n">
        <v>0.02</v>
      </c>
      <c r="E17" t="inlineStr">
        <is>
          <t>Credit history of management</t>
        </is>
      </c>
      <c r="F17" t="n">
        <v>5</v>
      </c>
      <c r="G17" t="n">
        <v>1</v>
      </c>
      <c r="H17" t="n">
        <v>2</v>
      </c>
      <c r="I17" t="n">
        <v>3</v>
      </c>
      <c r="J17" t="n">
        <v>4</v>
      </c>
      <c r="K17" t="n">
        <v>5</v>
      </c>
      <c r="L17" t="n">
        <v>5</v>
      </c>
    </row>
    <row r="18" ht="15" customHeight="1">
      <c r="C18" t="inlineStr">
        <is>
          <t>Does the Company have IP rights and trademarks secured?</t>
        </is>
      </c>
      <c r="D18" s="4" t="n">
        <v>0.04</v>
      </c>
      <c r="E18" t="inlineStr">
        <is>
          <t>Intellectual property rights and protections</t>
        </is>
      </c>
      <c r="F18" t="n">
        <v>3</v>
      </c>
      <c r="G18" t="n">
        <v>1</v>
      </c>
      <c r="H18" t="n">
        <v>2</v>
      </c>
      <c r="I18" t="n">
        <v>3</v>
      </c>
      <c r="J18" t="n">
        <v>4</v>
      </c>
      <c r="K18" t="n">
        <v>5</v>
      </c>
      <c r="L18" t="n">
        <v>3</v>
      </c>
    </row>
    <row r="19" ht="15" customHeight="1">
      <c r="C19" t="inlineStr">
        <is>
          <t>How long have management spent working in the industry of the Companies chosen field?</t>
        </is>
      </c>
      <c r="D19" s="4" t="n">
        <v>0.08</v>
      </c>
      <c r="E19" t="inlineStr">
        <is>
          <t>Time spent in an industry</t>
        </is>
      </c>
      <c r="F19" t="n">
        <v>5</v>
      </c>
      <c r="G19" t="n">
        <v>1</v>
      </c>
      <c r="H19" t="n">
        <v>2</v>
      </c>
      <c r="I19" t="n">
        <v>3</v>
      </c>
      <c r="J19" t="n">
        <v>4</v>
      </c>
      <c r="K19" t="n">
        <v>5</v>
      </c>
      <c r="L19" t="n">
        <v>5</v>
      </c>
    </row>
    <row r="20" ht="15" customHeight="1">
      <c r="C20" t="inlineStr">
        <is>
          <t>Have any of the Directors been bankrupt at any point in time?</t>
        </is>
      </c>
      <c r="D20" s="4" t="n">
        <v>0.04</v>
      </c>
      <c r="E20" t="inlineStr">
        <is>
          <t>History of bankruptcy</t>
        </is>
      </c>
      <c r="F20" t="n">
        <v>5</v>
      </c>
      <c r="G20" t="n">
        <v>1</v>
      </c>
      <c r="H20" t="n">
        <v>2</v>
      </c>
      <c r="I20" t="n">
        <v>3</v>
      </c>
      <c r="J20" t="n">
        <v>4</v>
      </c>
      <c r="K20" t="n">
        <v>5</v>
      </c>
      <c r="L20" t="n">
        <v>5</v>
      </c>
    </row>
    <row r="21" ht="15" customHeight="1">
      <c r="C21" t="inlineStr">
        <is>
          <t>How many employees work for the company?</t>
        </is>
      </c>
      <c r="D21" s="4" t="n">
        <v>0.02</v>
      </c>
      <c r="E21" t="inlineStr">
        <is>
          <t>Number of employees</t>
        </is>
      </c>
      <c r="F21" t="n">
        <v>5</v>
      </c>
      <c r="G21" t="n">
        <v>1</v>
      </c>
      <c r="H21" t="n">
        <v>2</v>
      </c>
      <c r="I21" t="n">
        <v>3</v>
      </c>
      <c r="J21" t="n">
        <v>4</v>
      </c>
      <c r="K21" t="n">
        <v>5</v>
      </c>
      <c r="L21" t="n">
        <v>5</v>
      </c>
    </row>
    <row r="22" ht="15" customHeight="1">
      <c r="C22" t="inlineStr">
        <is>
          <t>How big are the counterparties that they're working with?</t>
        </is>
      </c>
      <c r="D22" s="4" t="n">
        <v>0.03</v>
      </c>
      <c r="E22" t="inlineStr">
        <is>
          <t>Size of counterparties</t>
        </is>
      </c>
      <c r="F22" t="n">
        <v>5</v>
      </c>
      <c r="G22" t="n">
        <v>1</v>
      </c>
      <c r="H22" t="n">
        <v>2</v>
      </c>
      <c r="I22" t="n">
        <v>3</v>
      </c>
      <c r="J22" t="n">
        <v>4</v>
      </c>
      <c r="K22" t="n">
        <v>5</v>
      </c>
      <c r="L22" t="n">
        <v>5</v>
      </c>
    </row>
    <row r="23" ht="15" customHeight="1">
      <c r="C23" t="inlineStr">
        <is>
          <t>Amount of counterparties?</t>
        </is>
      </c>
      <c r="D23" s="4" t="n">
        <v>0.03</v>
      </c>
      <c r="E23" t="inlineStr">
        <is>
          <t>Concentration risk</t>
        </is>
      </c>
      <c r="F23" t="n">
        <v>5</v>
      </c>
      <c r="G23" t="n">
        <v>1</v>
      </c>
      <c r="H23" t="n">
        <v>2</v>
      </c>
      <c r="I23" t="n">
        <v>3</v>
      </c>
      <c r="J23" t="n">
        <v>4</v>
      </c>
      <c r="K23" t="n">
        <v>5</v>
      </c>
      <c r="L23" t="n">
        <v>5</v>
      </c>
    </row>
    <row r="24" ht="15" customHeight="1">
      <c r="C24" t="inlineStr">
        <is>
          <t>How long will a PPA last and is the agreement solidified?</t>
        </is>
      </c>
      <c r="D24" s="4" t="n">
        <v>0.02</v>
      </c>
      <c r="E24" t="inlineStr">
        <is>
          <t>Stability of PPAs (where relevant)</t>
        </is>
      </c>
      <c r="F24" t="n">
        <v>1</v>
      </c>
      <c r="G24" t="n">
        <v>1</v>
      </c>
      <c r="H24" t="n">
        <v>2</v>
      </c>
      <c r="I24" t="n">
        <v>3</v>
      </c>
      <c r="J24" t="n">
        <v>4</v>
      </c>
      <c r="K24" t="n">
        <v>5</v>
      </c>
      <c r="L24" t="n">
        <v>1</v>
      </c>
    </row>
    <row r="25" ht="15" customHeight="1">
      <c r="C25" t="inlineStr">
        <is>
          <t>Has the counterparty been in good credit standing?</t>
        </is>
      </c>
      <c r="D25" s="4" t="n">
        <v>0.01</v>
      </c>
      <c r="E25" t="inlineStr">
        <is>
          <t>Credit history of counterparty</t>
        </is>
      </c>
      <c r="F25" t="n">
        <v>5</v>
      </c>
      <c r="G25" t="n">
        <v>1</v>
      </c>
      <c r="H25" t="n">
        <v>2</v>
      </c>
      <c r="I25" t="n">
        <v>3</v>
      </c>
      <c r="J25" t="n">
        <v>4</v>
      </c>
      <c r="K25" t="n">
        <v>5</v>
      </c>
      <c r="L25" t="n">
        <v>5</v>
      </c>
    </row>
    <row r="26" ht="15" customHeight="1">
      <c r="C26" t="inlineStr">
        <is>
          <t>Is there any significant financial news on the counterparty that would indicate a risk?</t>
        </is>
      </c>
      <c r="D26" s="4" t="n">
        <v>0.01</v>
      </c>
      <c r="E26" t="inlineStr">
        <is>
          <t>Relevant news on the company (counterparty)</t>
        </is>
      </c>
      <c r="F26" t="n">
        <v>5</v>
      </c>
      <c r="G26" t="n">
        <v>1</v>
      </c>
      <c r="H26" t="n">
        <v>2</v>
      </c>
      <c r="I26" t="n">
        <v>3</v>
      </c>
      <c r="J26" t="n">
        <v>4</v>
      </c>
      <c r="K26" t="n">
        <v>5</v>
      </c>
      <c r="L26" t="n">
        <v>5</v>
      </c>
    </row>
    <row r="27" ht="15" customHeight="1">
      <c r="C27" t="inlineStr">
        <is>
          <t>What is the fixed asset turnover ratio?</t>
        </is>
      </c>
      <c r="D27" s="4" t="n">
        <v>0.04</v>
      </c>
      <c r="E27" t="inlineStr">
        <is>
          <t>Fixed Asset Turnover Ratio</t>
        </is>
      </c>
      <c r="F27" t="n">
        <v>1</v>
      </c>
      <c r="G27" t="n">
        <v>1</v>
      </c>
      <c r="H27" t="n">
        <v>2</v>
      </c>
      <c r="I27" t="n">
        <v>3</v>
      </c>
      <c r="J27" t="n">
        <v>4</v>
      </c>
      <c r="K27" t="n">
        <v>5</v>
      </c>
      <c r="L27" t="n">
        <v>1</v>
      </c>
    </row>
    <row r="28" ht="15" customHeight="1">
      <c r="C28" t="inlineStr">
        <is>
          <t>Is there any collateral that has/is been pledged elsewhere and is there more available?</t>
        </is>
      </c>
      <c r="D28" s="4" t="n">
        <v>0.01</v>
      </c>
      <c r="E28" t="inlineStr">
        <is>
          <t>Existing collateral obligations</t>
        </is>
      </c>
      <c r="F28" t="n">
        <v>5</v>
      </c>
      <c r="G28" t="n">
        <v>1</v>
      </c>
      <c r="H28" t="n">
        <v>2</v>
      </c>
      <c r="I28" t="n">
        <v>3</v>
      </c>
      <c r="J28" t="n">
        <v>4</v>
      </c>
      <c r="K28" t="n">
        <v>5</v>
      </c>
      <c r="L28" t="n">
        <v>5</v>
      </c>
    </row>
    <row r="29" ht="15" customHeight="1">
      <c r="C29" t="inlineStr">
        <is>
          <t>Is there an established system of recourse in the event of default?</t>
        </is>
      </c>
      <c r="D29" s="4" t="n">
        <v>0.02</v>
      </c>
      <c r="E29" t="inlineStr">
        <is>
          <t>Asset recourse structure</t>
        </is>
      </c>
      <c r="F29" t="n">
        <v>3</v>
      </c>
      <c r="G29" t="n">
        <v>1</v>
      </c>
      <c r="H29" t="n">
        <v>2</v>
      </c>
      <c r="I29" t="n">
        <v>3</v>
      </c>
      <c r="J29" t="n">
        <v>4</v>
      </c>
      <c r="K29" t="n">
        <v>5</v>
      </c>
      <c r="L29" t="n">
        <v>3</v>
      </c>
    </row>
    <row r="30" ht="15" customHeight="1">
      <c r="C30" t="inlineStr">
        <is>
          <t>Is the collateral coming from the companies assets or is it less organized and coming from an individual?</t>
        </is>
      </c>
      <c r="D30" s="4" t="n">
        <v>0.02</v>
      </c>
      <c r="E30" t="inlineStr">
        <is>
          <t>Personal or company donation of collateral?</t>
        </is>
      </c>
      <c r="F30" t="n">
        <v>5</v>
      </c>
      <c r="G30" t="n">
        <v>1</v>
      </c>
      <c r="H30" t="n">
        <v>2</v>
      </c>
      <c r="I30" t="n">
        <v>3</v>
      </c>
      <c r="J30" t="n">
        <v>4</v>
      </c>
      <c r="K30" t="n">
        <v>5</v>
      </c>
      <c r="L30" t="n">
        <v>5</v>
      </c>
    </row>
    <row r="31" ht="15" customHeight="1">
      <c r="C31" t="inlineStr">
        <is>
          <t>Is the collateral readily available in the case of default?</t>
        </is>
      </c>
      <c r="D31" s="4" t="n">
        <v>0.01</v>
      </c>
      <c r="E31" s="1" t="inlineStr">
        <is>
          <t>Description/Location of Collateral</t>
        </is>
      </c>
      <c r="F31" t="n">
        <v>5</v>
      </c>
      <c r="G31" t="n">
        <v>1</v>
      </c>
      <c r="H31" t="n">
        <v>2</v>
      </c>
      <c r="I31" t="n">
        <v>3</v>
      </c>
      <c r="J31" t="n">
        <v>4</v>
      </c>
      <c r="K31" t="n">
        <v>5</v>
      </c>
      <c r="L31" s="1" t="n">
        <v>5</v>
      </c>
      <c r="X31" s="2" t="n"/>
      <c r="AD31" s="3" t="n"/>
    </row>
    <row r="32">
      <c r="E32" s="5" t="n"/>
      <c r="L32" s="5" t="n"/>
    </row>
    <row r="33">
      <c r="E33" s="12" t="inlineStr">
        <is>
          <t>Final Score:</t>
        </is>
      </c>
      <c r="L33" s="12" t="n">
        <v>66.09999999999999</v>
      </c>
    </row>
  </sheetData>
  <conditionalFormatting sqref="AD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sqref="O13" showDropDown="0" showInputMessage="0" showErrorMessage="1" allowBlank="1" type="list">
      <formula1>"100%,50%,20%"</formula1>
    </dataValidation>
  </dataValidations>
  <pageMargins left="0.7" right="0.7" top="0.75" bottom="0.75" header="0.3" footer="0.3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33"/>
  <sheetViews>
    <sheetView topLeftCell="E22" workbookViewId="0">
      <selection activeCell="I9" sqref="I9"/>
    </sheetView>
  </sheetViews>
  <sheetFormatPr baseColWidth="8" defaultRowHeight="14.5"/>
  <cols>
    <col width="19.90625" bestFit="1" customWidth="1" min="1" max="1"/>
    <col width="9.453125" bestFit="1" customWidth="1" min="2" max="2"/>
    <col width="87.36328125" bestFit="1" customWidth="1" min="3" max="3"/>
    <col width="8.81640625" bestFit="1" customWidth="1" min="4" max="4"/>
    <col width="38.08984375" bestFit="1" customWidth="1" min="5" max="5"/>
    <col width="11" bestFit="1" customWidth="1" min="6" max="6"/>
    <col width="11.6328125" bestFit="1" customWidth="1" min="7" max="7"/>
    <col width="7.54296875" bestFit="1" customWidth="1" min="8" max="8"/>
    <col width="6.90625" bestFit="1" customWidth="1" min="9" max="9"/>
    <col width="8.26953125" bestFit="1" customWidth="1" min="10" max="10"/>
    <col width="12.1796875" bestFit="1" customWidth="1" min="11" max="11"/>
    <col width="8.81640625" bestFit="1" customWidth="1" min="12" max="12"/>
    <col width="16.54296875" bestFit="1" customWidth="1" min="22" max="22"/>
    <col width="14.453125" bestFit="1" customWidth="1" min="23" max="23"/>
    <col width="12.81640625" bestFit="1" customWidth="1" min="24" max="24"/>
    <col width="12.54296875" bestFit="1" customWidth="1" min="25" max="25"/>
    <col width="17.6328125" bestFit="1" customWidth="1" min="26" max="26"/>
    <col width="12.54296875" customWidth="1" min="27" max="27"/>
    <col width="11.453125" bestFit="1" customWidth="1" min="28" max="28"/>
    <col width="4.1796875" customWidth="1" min="29" max="29"/>
    <col width="9" bestFit="1" customWidth="1" min="30" max="31"/>
    <col width="10.90625" bestFit="1" customWidth="1" min="32" max="32"/>
  </cols>
  <sheetData>
    <row r="1" ht="15" customHeight="1">
      <c r="A1" t="inlineStr">
        <is>
          <t>Financial Data</t>
        </is>
      </c>
      <c r="B1" t="inlineStr">
        <is>
          <t>INPUTS</t>
        </is>
      </c>
      <c r="C1" t="inlineStr">
        <is>
          <t>Questionnaire</t>
        </is>
      </c>
      <c r="D1" t="inlineStr">
        <is>
          <t>Weights</t>
        </is>
      </c>
      <c r="E1" t="inlineStr">
        <is>
          <t>Parameters</t>
        </is>
      </c>
      <c r="F1" t="inlineStr">
        <is>
          <t>Values</t>
        </is>
      </c>
      <c r="G1" t="inlineStr">
        <is>
          <t>Very Low Max</t>
        </is>
      </c>
      <c r="H1" t="inlineStr">
        <is>
          <t>Max Min</t>
        </is>
      </c>
      <c r="I1" t="inlineStr">
        <is>
          <t>Ok Max</t>
        </is>
      </c>
      <c r="J1" t="inlineStr">
        <is>
          <t>High Max</t>
        </is>
      </c>
      <c r="K1" t="inlineStr">
        <is>
          <t>Very High Max</t>
        </is>
      </c>
      <c r="L1" t="inlineStr">
        <is>
          <t>Output</t>
        </is>
      </c>
    </row>
    <row r="2" ht="15" customHeight="1">
      <c r="A2" t="inlineStr">
        <is>
          <t>Total revenue</t>
        </is>
      </c>
      <c r="B2" t="n">
        <v>949333</v>
      </c>
      <c r="C2" t="inlineStr">
        <is>
          <t>What is your DSCR to date?</t>
        </is>
      </c>
      <c r="D2" s="4" t="n">
        <v>0.1</v>
      </c>
      <c r="E2" t="inlineStr">
        <is>
          <t>Debt Service Coverage Ratio</t>
        </is>
      </c>
      <c r="F2" t="n">
        <v>4.022995102540557</v>
      </c>
      <c r="G2" t="n">
        <v>1</v>
      </c>
      <c r="H2" t="n">
        <v>1.3</v>
      </c>
      <c r="I2" t="n">
        <v>1.5</v>
      </c>
      <c r="J2" t="n">
        <v>2</v>
      </c>
      <c r="K2" t="n">
        <v>2.5</v>
      </c>
      <c r="L2" t="n">
        <v>5</v>
      </c>
      <c r="N2" t="n">
        <v>4.022995102540557</v>
      </c>
      <c r="Q2">
        <f>M3/M8</f>
        <v/>
      </c>
    </row>
    <row r="3" ht="15" customHeight="1">
      <c r="A3" t="inlineStr">
        <is>
          <t>EBITDA</t>
        </is>
      </c>
      <c r="B3" t="n">
        <v>3995510</v>
      </c>
      <c r="C3" t="inlineStr">
        <is>
          <t>What is the free cash flow?</t>
        </is>
      </c>
      <c r="D3" s="4" t="n">
        <v>0.05</v>
      </c>
      <c r="E3" t="inlineStr">
        <is>
          <t>Free Cash Flow</t>
        </is>
      </c>
      <c r="F3" t="n">
        <v>-8993587</v>
      </c>
      <c r="G3" t="n">
        <v>0</v>
      </c>
      <c r="H3" t="n">
        <v>100000</v>
      </c>
      <c r="I3" t="n">
        <v>500000</v>
      </c>
      <c r="J3" t="n">
        <v>1000000</v>
      </c>
      <c r="K3" t="n">
        <v>2000000</v>
      </c>
      <c r="L3" t="n">
        <v>1</v>
      </c>
      <c r="N3" t="n">
        <v>-8993587</v>
      </c>
      <c r="Q3">
        <f>(VLOOKUP("Operational cash flow", L1:M101, 2, FALSE)-VLOOKUP("Capital expenditure", L1:M101, 2, FALSE) )</f>
        <v/>
      </c>
    </row>
    <row r="4" ht="15" customHeight="1">
      <c r="A4" t="inlineStr">
        <is>
          <t>Operating income</t>
        </is>
      </c>
      <c r="B4" t="n">
        <v>-11261262</v>
      </c>
      <c r="C4" t="inlineStr">
        <is>
          <t>What is the average interest rate on debt facilities for the Company?</t>
        </is>
      </c>
      <c r="D4" s="4" t="n">
        <v>0.025</v>
      </c>
      <c r="E4" t="inlineStr">
        <is>
          <t>Average Interest Rate</t>
        </is>
      </c>
      <c r="F4" t="n">
        <v>0.11</v>
      </c>
      <c r="G4" t="n">
        <v>0.2</v>
      </c>
      <c r="H4" t="n">
        <v>0.15</v>
      </c>
      <c r="I4" t="n">
        <v>0.12</v>
      </c>
      <c r="J4" t="n">
        <v>0.09</v>
      </c>
      <c r="K4" t="n">
        <v>0.05</v>
      </c>
      <c r="L4" t="n">
        <v>4</v>
      </c>
      <c r="N4" t="n">
        <v>0.11</v>
      </c>
      <c r="Q4" t="n">
        <v>0.09</v>
      </c>
    </row>
    <row r="5" ht="15" customHeight="1">
      <c r="A5" t="inlineStr">
        <is>
          <t>[Cash Flow Statement]</t>
        </is>
      </c>
      <c r="C5" t="inlineStr">
        <is>
          <t>What proportion of the revenue is from gross margin?</t>
        </is>
      </c>
      <c r="D5" s="4" t="n">
        <v>0.05</v>
      </c>
      <c r="E5" t="inlineStr">
        <is>
          <t>Gross Margin Ratio</t>
        </is>
      </c>
      <c r="F5" t="n">
        <v>-11.86228857524178</v>
      </c>
      <c r="G5" t="n">
        <v>0.1</v>
      </c>
      <c r="H5" t="n">
        <v>0.25</v>
      </c>
      <c r="I5" t="n">
        <v>0.35</v>
      </c>
      <c r="J5" t="n">
        <v>0.5</v>
      </c>
      <c r="K5" t="n">
        <v>0.7</v>
      </c>
      <c r="L5" t="n">
        <v>1</v>
      </c>
      <c r="N5" t="n">
        <v>-11.86228857524178</v>
      </c>
      <c r="Q5">
        <f>(VLOOKUP("Operating income", L1:M101, 2, FALSE)/(VLOOKUP("Total revenue", L1:M101, 2, FALSE)))</f>
        <v/>
      </c>
    </row>
    <row r="6" ht="15" customHeight="1">
      <c r="A6" t="inlineStr">
        <is>
          <t>Operational cash flow</t>
        </is>
      </c>
      <c r="B6" t="n">
        <v>-7493587</v>
      </c>
      <c r="C6" t="inlineStr">
        <is>
          <t>What is your debt to income ratio?</t>
        </is>
      </c>
      <c r="D6" s="4" t="n">
        <v>0.025</v>
      </c>
      <c r="E6" t="inlineStr">
        <is>
          <t>Debt-to-Income</t>
        </is>
      </c>
      <c r="F6" t="n">
        <v>1.751966582488844</v>
      </c>
      <c r="G6" t="n">
        <v>0.6</v>
      </c>
      <c r="H6" t="n">
        <v>0.55</v>
      </c>
      <c r="I6" t="n">
        <v>0.5</v>
      </c>
      <c r="J6" t="n">
        <v>0.45</v>
      </c>
      <c r="K6" t="n">
        <v>0.4</v>
      </c>
      <c r="L6" t="n">
        <v>1</v>
      </c>
      <c r="N6" t="n">
        <v>1.751966582488844</v>
      </c>
      <c r="Q6">
        <f>(VLOOKUP("Total debt", L1:M101, 2, FALSE)/VLOOKUP("EBITDA", L1:M101, 2, FALSE))</f>
        <v/>
      </c>
    </row>
    <row r="7" ht="15" customHeight="1">
      <c r="A7" t="inlineStr">
        <is>
          <t>Capital expenditure</t>
        </is>
      </c>
      <c r="B7" t="n">
        <v>1500000</v>
      </c>
      <c r="C7" t="inlineStr">
        <is>
          <t>What's the current ratio?</t>
        </is>
      </c>
      <c r="D7" s="4" t="n">
        <v>0.06</v>
      </c>
      <c r="E7" t="inlineStr">
        <is>
          <t>Current Ratio</t>
        </is>
      </c>
      <c r="F7" t="n">
        <v>2.635458084176033</v>
      </c>
      <c r="G7" t="n">
        <v>0.5</v>
      </c>
      <c r="H7" t="n">
        <v>1</v>
      </c>
      <c r="I7" t="n">
        <v>1.5</v>
      </c>
      <c r="J7" t="n">
        <v>2</v>
      </c>
      <c r="K7" t="n">
        <v>2.5</v>
      </c>
      <c r="L7" t="n">
        <v>5</v>
      </c>
      <c r="N7" t="n">
        <v>2.635458084176033</v>
      </c>
      <c r="Q7">
        <f>(VLOOKUP("Total current assets", L1:M101, 2, FALSE)/VLOOKUP("Total current liabilities", L1:M101, 2, FALSE))</f>
        <v/>
      </c>
      <c r="R7" t="n">
        <v>1.81</v>
      </c>
    </row>
    <row r="8" ht="15" customHeight="1">
      <c r="A8" t="inlineStr">
        <is>
          <t>Debt service</t>
        </is>
      </c>
      <c r="B8" t="n">
        <v>993168</v>
      </c>
      <c r="C8" t="inlineStr">
        <is>
          <t>What proportion of debt to equity</t>
        </is>
      </c>
      <c r="D8" s="4" t="n">
        <v>0.04</v>
      </c>
      <c r="E8" t="inlineStr">
        <is>
          <t>Debt to Equity</t>
        </is>
      </c>
      <c r="F8" t="n">
        <v>0.4675923400363944</v>
      </c>
      <c r="G8" t="n">
        <v>0.035</v>
      </c>
      <c r="H8" t="n">
        <v>0.03</v>
      </c>
      <c r="I8" t="n">
        <v>0.02</v>
      </c>
      <c r="J8" t="n">
        <v>0.015</v>
      </c>
      <c r="K8" t="n">
        <v>0.01</v>
      </c>
      <c r="L8" t="n">
        <v>1</v>
      </c>
      <c r="N8" t="n">
        <v>0.4675923400363944</v>
      </c>
      <c r="Q8">
        <f>(VLOOKUP("Total liabilities", L1:M101, 2, FALSE)/(VLOOKUP("Total equity", L1:M101, 2, FALSE)))</f>
        <v/>
      </c>
    </row>
    <row r="9" ht="15" customHeight="1">
      <c r="A9" t="inlineStr">
        <is>
          <t>[Balance Sheet]</t>
        </is>
      </c>
      <c r="C9" t="inlineStr">
        <is>
          <t>How much of the capital is coming from external sources?</t>
        </is>
      </c>
      <c r="D9" s="4" t="n">
        <v>0.02</v>
      </c>
      <c r="E9" t="inlineStr">
        <is>
          <t>External capital</t>
        </is>
      </c>
      <c r="F9" t="n">
        <v>1</v>
      </c>
      <c r="G9" t="n">
        <v>0.1</v>
      </c>
      <c r="H9" t="n">
        <v>0.2</v>
      </c>
      <c r="I9" t="n">
        <v>0.5</v>
      </c>
      <c r="J9" t="n">
        <v>0.6</v>
      </c>
      <c r="K9" t="n">
        <v>0.8</v>
      </c>
      <c r="L9" t="n">
        <v>5</v>
      </c>
    </row>
    <row r="10" ht="15" customHeight="1">
      <c r="A10" t="inlineStr">
        <is>
          <t>Total current assets</t>
        </is>
      </c>
      <c r="B10" t="n">
        <v>8586275</v>
      </c>
      <c r="C10" t="inlineStr">
        <is>
          <t>What's the revenue growth rate of the company?</t>
        </is>
      </c>
      <c r="D10" s="4" t="n">
        <v>0.06</v>
      </c>
      <c r="E10" t="inlineStr">
        <is>
          <t>Revenue growth rate annually</t>
        </is>
      </c>
      <c r="F10" t="n">
        <v>0</v>
      </c>
      <c r="G10" t="n">
        <v>0</v>
      </c>
      <c r="H10" t="n">
        <v>0.05</v>
      </c>
      <c r="I10" t="n">
        <v>0.1</v>
      </c>
      <c r="J10" t="n">
        <v>0.15</v>
      </c>
      <c r="K10" t="n">
        <v>0.2</v>
      </c>
      <c r="L10" t="n">
        <v>1</v>
      </c>
    </row>
    <row r="11" ht="15" customHeight="1">
      <c r="A11" t="inlineStr">
        <is>
          <t>Total assets</t>
        </is>
      </c>
      <c r="B11" t="n">
        <v>66825966</v>
      </c>
      <c r="C11" t="inlineStr">
        <is>
          <t>How much of your investors are company insiders?</t>
        </is>
      </c>
      <c r="D11" s="4" t="n">
        <v>0.02</v>
      </c>
      <c r="E11" t="inlineStr">
        <is>
          <t>Company investors</t>
        </is>
      </c>
      <c r="F11" t="n">
        <v>5</v>
      </c>
      <c r="G11" t="n">
        <v>1</v>
      </c>
      <c r="H11" t="n">
        <v>2</v>
      </c>
      <c r="I11" t="n">
        <v>3</v>
      </c>
      <c r="J11" t="n">
        <v>4</v>
      </c>
      <c r="K11" t="n">
        <v>5</v>
      </c>
      <c r="L11" t="n">
        <v>5</v>
      </c>
    </row>
    <row r="12" ht="15" customHeight="1">
      <c r="A12" t="inlineStr">
        <is>
          <t>Total current liabilities</t>
        </is>
      </c>
      <c r="B12" t="n">
        <v>3257982</v>
      </c>
      <c r="C12" t="inlineStr">
        <is>
          <t>Is the market very competitive or is it newer and less monopolized?</t>
        </is>
      </c>
      <c r="D12" s="4" t="n">
        <v>0.05</v>
      </c>
      <c r="E12" t="inlineStr">
        <is>
          <t>Market entry barriers</t>
        </is>
      </c>
      <c r="F12" t="n">
        <v>5</v>
      </c>
      <c r="G12" t="n">
        <v>1</v>
      </c>
      <c r="H12" t="n">
        <v>2</v>
      </c>
      <c r="I12" t="n">
        <v>3</v>
      </c>
      <c r="J12" t="n">
        <v>4</v>
      </c>
      <c r="K12" t="n">
        <v>5</v>
      </c>
      <c r="L12" t="n">
        <v>5</v>
      </c>
    </row>
    <row r="13" ht="15" customHeight="1">
      <c r="A13" t="inlineStr">
        <is>
          <t>Total liabilities</t>
        </is>
      </c>
      <c r="B13" t="n">
        <v>21291546</v>
      </c>
      <c r="C13" t="inlineStr">
        <is>
          <t>How much of the Companies revenues are tied to Commodity Prices?</t>
        </is>
      </c>
      <c r="D13" s="4" t="n">
        <v>0.03</v>
      </c>
      <c r="E13" t="inlineStr">
        <is>
          <t>Commodity Price Risk</t>
        </is>
      </c>
      <c r="F13" t="n">
        <v>1</v>
      </c>
      <c r="G13" t="n">
        <v>1</v>
      </c>
      <c r="H13" t="n">
        <v>2</v>
      </c>
      <c r="I13" t="n">
        <v>3</v>
      </c>
      <c r="J13" t="n">
        <v>4</v>
      </c>
      <c r="K13" t="n">
        <v>5</v>
      </c>
      <c r="L13" t="n">
        <v>1</v>
      </c>
    </row>
    <row r="14" ht="15" customHeight="1">
      <c r="A14" t="inlineStr">
        <is>
          <t>Total equity</t>
        </is>
      </c>
      <c r="B14" t="n">
        <v>45534420</v>
      </c>
      <c r="C14" t="inlineStr">
        <is>
          <t>What potential are there for changes in levies and taxes on production?</t>
        </is>
      </c>
      <c r="D14" s="4" t="n">
        <v>0.02</v>
      </c>
      <c r="E14" t="inlineStr">
        <is>
          <t>Industry-related government policy</t>
        </is>
      </c>
      <c r="F14" t="n">
        <v>2</v>
      </c>
      <c r="G14" t="n">
        <v>1</v>
      </c>
      <c r="H14" t="n">
        <v>2</v>
      </c>
      <c r="I14" t="n">
        <v>3</v>
      </c>
      <c r="J14" t="n">
        <v>4</v>
      </c>
      <c r="K14" t="n">
        <v>5</v>
      </c>
      <c r="L14" t="n">
        <v>2</v>
      </c>
    </row>
    <row r="15" ht="15" customHeight="1">
      <c r="A15" t="inlineStr">
        <is>
          <t>Total debt</t>
        </is>
      </c>
      <c r="B15" t="n">
        <v>7000000</v>
      </c>
      <c r="C15" t="inlineStr">
        <is>
          <t>What segment of the market is the company a part of?</t>
        </is>
      </c>
      <c r="D15" s="4" t="n">
        <v>0.03</v>
      </c>
      <c r="E15" t="inlineStr">
        <is>
          <t>Sector</t>
        </is>
      </c>
      <c r="F15" t="n">
        <v>5</v>
      </c>
      <c r="G15" t="n">
        <v>1</v>
      </c>
      <c r="H15" t="n">
        <v>2</v>
      </c>
      <c r="I15" t="n">
        <v>3</v>
      </c>
      <c r="J15" t="n">
        <v>4</v>
      </c>
      <c r="K15" t="n">
        <v>5</v>
      </c>
      <c r="L15" t="n">
        <v>5</v>
      </c>
    </row>
    <row r="16" ht="15" customHeight="1">
      <c r="C16" t="inlineStr">
        <is>
          <t>What traction to date has the company gained</t>
        </is>
      </c>
      <c r="D16" s="4" t="n">
        <v>0.02</v>
      </c>
      <c r="E16" t="inlineStr">
        <is>
          <t>Market traction</t>
        </is>
      </c>
      <c r="F16" t="n">
        <v>2</v>
      </c>
      <c r="G16" t="n">
        <v>1</v>
      </c>
      <c r="H16" t="n">
        <v>2</v>
      </c>
      <c r="I16" t="n">
        <v>3</v>
      </c>
      <c r="J16" t="n">
        <v>4</v>
      </c>
      <c r="K16" t="n">
        <v>5</v>
      </c>
      <c r="L16" t="n">
        <v>2</v>
      </c>
    </row>
    <row r="17" ht="15" customHeight="1">
      <c r="C17" t="inlineStr">
        <is>
          <t>Do management have any personal history of default?</t>
        </is>
      </c>
      <c r="D17" s="4" t="n">
        <v>0.02</v>
      </c>
      <c r="E17" t="inlineStr">
        <is>
          <t>Credit history of management</t>
        </is>
      </c>
      <c r="F17" t="n">
        <v>5</v>
      </c>
      <c r="G17" t="n">
        <v>1</v>
      </c>
      <c r="H17" t="n">
        <v>2</v>
      </c>
      <c r="I17" t="n">
        <v>3</v>
      </c>
      <c r="J17" t="n">
        <v>4</v>
      </c>
      <c r="K17" t="n">
        <v>5</v>
      </c>
      <c r="L17" t="n">
        <v>5</v>
      </c>
    </row>
    <row r="18" ht="15" customHeight="1">
      <c r="C18" t="inlineStr">
        <is>
          <t>Does the Company have IP rights and trademarks secured?</t>
        </is>
      </c>
      <c r="D18" s="4" t="n">
        <v>0.04</v>
      </c>
      <c r="E18" t="inlineStr">
        <is>
          <t>Intellectual property rights and protections</t>
        </is>
      </c>
      <c r="F18" t="n">
        <v>2</v>
      </c>
      <c r="G18" t="n">
        <v>1</v>
      </c>
      <c r="H18" t="n">
        <v>2</v>
      </c>
      <c r="I18" t="n">
        <v>3</v>
      </c>
      <c r="J18" t="n">
        <v>4</v>
      </c>
      <c r="K18" t="n">
        <v>5</v>
      </c>
      <c r="L18" t="n">
        <v>2</v>
      </c>
    </row>
    <row r="19" ht="15" customHeight="1">
      <c r="C19" t="inlineStr">
        <is>
          <t>How long have management spent working in the industry of the Companies chosen field?</t>
        </is>
      </c>
      <c r="D19" s="4" t="n">
        <v>0.08</v>
      </c>
      <c r="E19" t="inlineStr">
        <is>
          <t>Time spent in an industry</t>
        </is>
      </c>
      <c r="F19" t="n">
        <v>5</v>
      </c>
      <c r="G19" t="n">
        <v>1</v>
      </c>
      <c r="H19" t="n">
        <v>2</v>
      </c>
      <c r="I19" t="n">
        <v>3</v>
      </c>
      <c r="J19" t="n">
        <v>4</v>
      </c>
      <c r="K19" t="n">
        <v>5</v>
      </c>
      <c r="L19" t="n">
        <v>5</v>
      </c>
    </row>
    <row r="20" ht="15" customHeight="1">
      <c r="C20" t="inlineStr">
        <is>
          <t>Have any of the Directors been bankrupt at any point in time?</t>
        </is>
      </c>
      <c r="D20" s="4" t="n">
        <v>0.04</v>
      </c>
      <c r="E20" t="inlineStr">
        <is>
          <t>History of bankruptcy</t>
        </is>
      </c>
      <c r="F20" t="n">
        <v>5</v>
      </c>
      <c r="G20" t="n">
        <v>1</v>
      </c>
      <c r="H20" t="n">
        <v>2</v>
      </c>
      <c r="I20" t="n">
        <v>3</v>
      </c>
      <c r="J20" t="n">
        <v>4</v>
      </c>
      <c r="K20" t="n">
        <v>5</v>
      </c>
      <c r="L20" t="n">
        <v>5</v>
      </c>
    </row>
    <row r="21" ht="15" customHeight="1">
      <c r="C21" t="inlineStr">
        <is>
          <t>How many employees work for the company?</t>
        </is>
      </c>
      <c r="D21" s="4" t="n">
        <v>0.02</v>
      </c>
      <c r="E21" t="inlineStr">
        <is>
          <t>Number of employees</t>
        </is>
      </c>
      <c r="F21" t="n">
        <v>5</v>
      </c>
      <c r="G21" t="n">
        <v>1</v>
      </c>
      <c r="H21" t="n">
        <v>2</v>
      </c>
      <c r="I21" t="n">
        <v>3</v>
      </c>
      <c r="J21" t="n">
        <v>4</v>
      </c>
      <c r="K21" t="n">
        <v>5</v>
      </c>
      <c r="L21" t="n">
        <v>5</v>
      </c>
    </row>
    <row r="22" ht="15" customHeight="1">
      <c r="C22" t="inlineStr">
        <is>
          <t>How big are the counterparties that they're working with?</t>
        </is>
      </c>
      <c r="D22" s="4" t="n">
        <v>0.03</v>
      </c>
      <c r="E22" t="inlineStr">
        <is>
          <t>Size of counterparties</t>
        </is>
      </c>
      <c r="F22" t="n">
        <v>5</v>
      </c>
      <c r="G22" t="n">
        <v>1</v>
      </c>
      <c r="H22" t="n">
        <v>2</v>
      </c>
      <c r="I22" t="n">
        <v>3</v>
      </c>
      <c r="J22" t="n">
        <v>4</v>
      </c>
      <c r="K22" t="n">
        <v>5</v>
      </c>
      <c r="L22" t="n">
        <v>5</v>
      </c>
    </row>
    <row r="23" ht="15" customHeight="1">
      <c r="C23" t="inlineStr">
        <is>
          <t>Amount of counterparties?</t>
        </is>
      </c>
      <c r="D23" s="4" t="n">
        <v>0.03</v>
      </c>
      <c r="E23" t="inlineStr">
        <is>
          <t>Concentration risk</t>
        </is>
      </c>
      <c r="F23" t="n">
        <v>5</v>
      </c>
      <c r="G23" t="n">
        <v>1</v>
      </c>
      <c r="H23" t="n">
        <v>2</v>
      </c>
      <c r="I23" t="n">
        <v>3</v>
      </c>
      <c r="J23" t="n">
        <v>4</v>
      </c>
      <c r="K23" t="n">
        <v>5</v>
      </c>
      <c r="L23" t="n">
        <v>5</v>
      </c>
    </row>
    <row r="24" ht="15" customHeight="1">
      <c r="C24" t="inlineStr">
        <is>
          <t>How long will a PPA last and is the agreement solidified?</t>
        </is>
      </c>
      <c r="D24" s="4" t="n">
        <v>0.02</v>
      </c>
      <c r="E24" t="inlineStr">
        <is>
          <t>Stability of PPAs (where relevant)</t>
        </is>
      </c>
      <c r="F24" t="n">
        <v>1</v>
      </c>
      <c r="G24" t="n">
        <v>1</v>
      </c>
      <c r="H24" t="n">
        <v>2</v>
      </c>
      <c r="I24" t="n">
        <v>3</v>
      </c>
      <c r="J24" t="n">
        <v>4</v>
      </c>
      <c r="K24" t="n">
        <v>5</v>
      </c>
      <c r="L24" t="n">
        <v>1</v>
      </c>
    </row>
    <row r="25" ht="15" customHeight="1">
      <c r="C25" t="inlineStr">
        <is>
          <t>Has the counterparty been in good credit standing?</t>
        </is>
      </c>
      <c r="D25" s="4" t="n">
        <v>0.01</v>
      </c>
      <c r="E25" t="inlineStr">
        <is>
          <t>Credit history of counterparty</t>
        </is>
      </c>
      <c r="F25" t="n">
        <v>5</v>
      </c>
      <c r="G25" t="n">
        <v>1</v>
      </c>
      <c r="H25" t="n">
        <v>2</v>
      </c>
      <c r="I25" t="n">
        <v>3</v>
      </c>
      <c r="J25" t="n">
        <v>4</v>
      </c>
      <c r="K25" t="n">
        <v>5</v>
      </c>
      <c r="L25" t="n">
        <v>5</v>
      </c>
    </row>
    <row r="26" ht="15" customHeight="1">
      <c r="C26" t="inlineStr">
        <is>
          <t>Is there any significant financial news on the counterparty that would indicate a risk?</t>
        </is>
      </c>
      <c r="D26" s="4" t="n">
        <v>0.01</v>
      </c>
      <c r="E26" t="inlineStr">
        <is>
          <t>Relevant news on the company (counterparty)</t>
        </is>
      </c>
      <c r="F26" t="n">
        <v>5</v>
      </c>
      <c r="G26" t="n">
        <v>1</v>
      </c>
      <c r="H26" t="n">
        <v>2</v>
      </c>
      <c r="I26" t="n">
        <v>3</v>
      </c>
      <c r="J26" t="n">
        <v>4</v>
      </c>
      <c r="K26" t="n">
        <v>5</v>
      </c>
      <c r="L26" t="n">
        <v>5</v>
      </c>
    </row>
    <row r="27" ht="15" customHeight="1">
      <c r="C27" t="inlineStr">
        <is>
          <t>What is the fixed asset turnover ratio?</t>
        </is>
      </c>
      <c r="D27" s="4" t="n">
        <v>0.04</v>
      </c>
      <c r="E27" t="inlineStr">
        <is>
          <t>Fixed Asset Turnover Ratio</t>
        </is>
      </c>
      <c r="F27" t="n">
        <v>1</v>
      </c>
      <c r="G27" t="n">
        <v>1</v>
      </c>
      <c r="H27" t="n">
        <v>2</v>
      </c>
      <c r="I27" t="n">
        <v>3</v>
      </c>
      <c r="J27" t="n">
        <v>4</v>
      </c>
      <c r="K27" t="n">
        <v>5</v>
      </c>
      <c r="L27" t="n">
        <v>1</v>
      </c>
    </row>
    <row r="28" ht="15" customHeight="1">
      <c r="C28" t="inlineStr">
        <is>
          <t>Is there any collateral that has/is been pledged elsewhere and is there more available?</t>
        </is>
      </c>
      <c r="D28" s="4" t="n">
        <v>0.01</v>
      </c>
      <c r="E28" t="inlineStr">
        <is>
          <t>Existing collateral obligations</t>
        </is>
      </c>
      <c r="F28" t="n">
        <v>5</v>
      </c>
      <c r="G28" t="n">
        <v>1</v>
      </c>
      <c r="H28" t="n">
        <v>2</v>
      </c>
      <c r="I28" t="n">
        <v>3</v>
      </c>
      <c r="J28" t="n">
        <v>4</v>
      </c>
      <c r="K28" t="n">
        <v>5</v>
      </c>
      <c r="L28" t="n">
        <v>5</v>
      </c>
    </row>
    <row r="29" ht="15" customHeight="1">
      <c r="C29" t="inlineStr">
        <is>
          <t>Is there an established system of recourse in the event of default?</t>
        </is>
      </c>
      <c r="D29" s="4" t="n">
        <v>0.02</v>
      </c>
      <c r="E29" t="inlineStr">
        <is>
          <t>Asset recourse structure</t>
        </is>
      </c>
      <c r="F29" t="n">
        <v>3</v>
      </c>
      <c r="G29" t="n">
        <v>1</v>
      </c>
      <c r="H29" t="n">
        <v>2</v>
      </c>
      <c r="I29" t="n">
        <v>3</v>
      </c>
      <c r="J29" t="n">
        <v>4</v>
      </c>
      <c r="K29" t="n">
        <v>5</v>
      </c>
      <c r="L29" t="n">
        <v>3</v>
      </c>
    </row>
    <row r="30" ht="15" customHeight="1">
      <c r="C30" t="inlineStr">
        <is>
          <t>Is the collateral coming from the companies assets or is it less organized and coming from an individual?</t>
        </is>
      </c>
      <c r="D30" s="4" t="n">
        <v>0.02</v>
      </c>
      <c r="E30" t="inlineStr">
        <is>
          <t>Personal or company donation of collateral?</t>
        </is>
      </c>
      <c r="F30" t="n">
        <v>5</v>
      </c>
      <c r="G30" t="n">
        <v>1</v>
      </c>
      <c r="H30" t="n">
        <v>2</v>
      </c>
      <c r="I30" t="n">
        <v>3</v>
      </c>
      <c r="J30" t="n">
        <v>4</v>
      </c>
      <c r="K30" t="n">
        <v>5</v>
      </c>
      <c r="L30" t="n">
        <v>5</v>
      </c>
    </row>
    <row r="31" ht="15" customHeight="1">
      <c r="C31" t="inlineStr">
        <is>
          <t>Is the collateral readily available in the case of default?</t>
        </is>
      </c>
      <c r="D31" s="4" t="n">
        <v>0.01</v>
      </c>
      <c r="E31" s="1" t="inlineStr">
        <is>
          <t>Description/Location of Collateral</t>
        </is>
      </c>
      <c r="F31" t="n">
        <v>5</v>
      </c>
      <c r="G31" t="n">
        <v>1</v>
      </c>
      <c r="H31" t="n">
        <v>2</v>
      </c>
      <c r="I31" t="n">
        <v>3</v>
      </c>
      <c r="J31" t="n">
        <v>4</v>
      </c>
      <c r="K31" t="n">
        <v>5</v>
      </c>
      <c r="L31" s="1" t="n">
        <v>5</v>
      </c>
      <c r="X31" s="2" t="n"/>
      <c r="AD31" s="3" t="n"/>
    </row>
    <row r="32">
      <c r="E32" s="5" t="n"/>
      <c r="L32" s="5" t="n"/>
    </row>
    <row r="33">
      <c r="E33" s="12" t="inlineStr">
        <is>
          <t>Final Score:</t>
        </is>
      </c>
      <c r="L33" s="12" t="n">
        <v>68.7</v>
      </c>
    </row>
  </sheetData>
  <conditionalFormatting sqref="AD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sqref="O13" showDropDown="0" showInputMessage="0" showErrorMessage="1" allowBlank="1" type="list">
      <formula1>"100%,50%,20%"</formula1>
    </dataValidation>
  </dataValidations>
  <pageMargins left="0.7" right="0.7" top="0.75" bottom="0.75" header="0.3" footer="0.3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33"/>
  <sheetViews>
    <sheetView topLeftCell="C25" zoomScale="64" zoomScaleNormal="64" workbookViewId="0">
      <selection activeCell="G2" sqref="G2:K10"/>
    </sheetView>
  </sheetViews>
  <sheetFormatPr baseColWidth="8" defaultRowHeight="14.5"/>
  <cols>
    <col width="19.90625" bestFit="1" customWidth="1" min="1" max="1"/>
    <col width="9.26953125" bestFit="1" customWidth="1" min="2" max="2"/>
    <col width="87.36328125" bestFit="1" customWidth="1" min="3" max="3"/>
    <col width="8.81640625" bestFit="1" customWidth="1" min="4" max="4"/>
    <col width="38.08984375" bestFit="1" customWidth="1" min="5" max="5"/>
    <col width="11" bestFit="1" customWidth="1" min="6" max="6"/>
    <col width="11.6328125" bestFit="1" customWidth="1" min="7" max="7"/>
    <col width="7.54296875" bestFit="1" customWidth="1" min="8" max="8"/>
    <col width="6.90625" bestFit="1" customWidth="1" min="9" max="9"/>
    <col width="8.26953125" bestFit="1" customWidth="1" min="10" max="10"/>
    <col width="12.1796875" bestFit="1" customWidth="1" min="11" max="11"/>
    <col width="8.81640625" bestFit="1" customWidth="1" min="12" max="12"/>
    <col width="16.54296875" bestFit="1" customWidth="1" min="22" max="22"/>
    <col width="14.453125" bestFit="1" customWidth="1" min="23" max="23"/>
    <col width="12.81640625" bestFit="1" customWidth="1" min="24" max="24"/>
    <col width="12.54296875" bestFit="1" customWidth="1" min="25" max="25"/>
    <col width="17.6328125" bestFit="1" customWidth="1" min="26" max="26"/>
    <col width="12.54296875" customWidth="1" min="27" max="27"/>
    <col width="11.453125" bestFit="1" customWidth="1" min="28" max="28"/>
    <col width="4.1796875" customWidth="1" min="29" max="29"/>
    <col width="9" bestFit="1" customWidth="1" min="30" max="31"/>
    <col width="10.90625" bestFit="1" customWidth="1" min="32" max="32"/>
  </cols>
  <sheetData>
    <row r="1" ht="15" customHeight="1">
      <c r="A1" t="inlineStr">
        <is>
          <t>Financial Data</t>
        </is>
      </c>
      <c r="B1" t="inlineStr">
        <is>
          <t>INPUTS</t>
        </is>
      </c>
      <c r="C1" t="inlineStr">
        <is>
          <t>Questionnaire</t>
        </is>
      </c>
      <c r="D1" t="inlineStr">
        <is>
          <t>Weights</t>
        </is>
      </c>
      <c r="E1" t="inlineStr">
        <is>
          <t>Parameters</t>
        </is>
      </c>
      <c r="F1" t="inlineStr">
        <is>
          <t>Values</t>
        </is>
      </c>
      <c r="G1" t="inlineStr">
        <is>
          <t>Very Low Max</t>
        </is>
      </c>
      <c r="H1" t="inlineStr">
        <is>
          <t>Max Min</t>
        </is>
      </c>
      <c r="I1" t="inlineStr">
        <is>
          <t>Ok Max</t>
        </is>
      </c>
      <c r="J1" t="inlineStr">
        <is>
          <t>High Max</t>
        </is>
      </c>
      <c r="K1" t="inlineStr">
        <is>
          <t>Very High Max</t>
        </is>
      </c>
      <c r="L1" t="inlineStr">
        <is>
          <t>Output</t>
        </is>
      </c>
    </row>
    <row r="2" ht="15" customHeight="1">
      <c r="A2" t="inlineStr">
        <is>
          <t>Total revenue</t>
        </is>
      </c>
      <c r="B2" t="n">
        <v>12573</v>
      </c>
      <c r="C2" t="inlineStr">
        <is>
          <t>What is your DSCR to date?</t>
        </is>
      </c>
      <c r="D2" s="4" t="n">
        <v>0.1</v>
      </c>
      <c r="E2" t="inlineStr">
        <is>
          <t>Debt Service Coverage Ratio</t>
        </is>
      </c>
      <c r="F2" t="n">
        <v>1.89</v>
      </c>
      <c r="G2" t="n">
        <v>1</v>
      </c>
      <c r="H2" t="n">
        <v>1.3</v>
      </c>
      <c r="I2" t="n">
        <v>1.5</v>
      </c>
      <c r="J2" t="n">
        <v>2</v>
      </c>
      <c r="K2" t="n">
        <v>2.5</v>
      </c>
      <c r="L2" t="n">
        <v>4</v>
      </c>
      <c r="N2" t="n">
        <v>1.89</v>
      </c>
    </row>
    <row r="3" ht="15" customHeight="1">
      <c r="A3" t="inlineStr">
        <is>
          <t>EBITDA</t>
        </is>
      </c>
      <c r="B3" t="n">
        <v>12573</v>
      </c>
      <c r="C3" t="inlineStr">
        <is>
          <t>What is the free cash flow?</t>
        </is>
      </c>
      <c r="D3" s="4" t="n">
        <v>0.05</v>
      </c>
      <c r="E3" t="inlineStr">
        <is>
          <t>Free Cash Flow</t>
        </is>
      </c>
      <c r="F3" t="n">
        <v>-1906994</v>
      </c>
      <c r="G3" t="n">
        <v>0</v>
      </c>
      <c r="H3" t="n">
        <v>100000</v>
      </c>
      <c r="I3" t="n">
        <v>500000</v>
      </c>
      <c r="J3" t="n">
        <v>1000000</v>
      </c>
      <c r="K3" t="n">
        <v>2000000</v>
      </c>
      <c r="L3" t="n">
        <v>1</v>
      </c>
      <c r="N3" t="n">
        <v>-1906994</v>
      </c>
      <c r="Q3">
        <f>(VLOOKUP("Operational cash flow", L1:M101, 2, FALSE)-VLOOKUP("Capital expenditure", L1:M101, 2, FALSE) )</f>
        <v/>
      </c>
    </row>
    <row r="4" ht="15" customHeight="1">
      <c r="A4" t="inlineStr">
        <is>
          <t>Operating income</t>
        </is>
      </c>
      <c r="B4" t="n">
        <v>-1102033</v>
      </c>
      <c r="C4" t="inlineStr">
        <is>
          <t>What is the average interest rate on debt facilities for the Company?</t>
        </is>
      </c>
      <c r="D4" s="4" t="n">
        <v>0.025</v>
      </c>
      <c r="E4" t="inlineStr">
        <is>
          <t>Average Interest Rate</t>
        </is>
      </c>
      <c r="F4" t="n">
        <v>0.003</v>
      </c>
      <c r="G4" t="n">
        <v>0.2</v>
      </c>
      <c r="H4" t="n">
        <v>0.15</v>
      </c>
      <c r="I4" t="n">
        <v>0.12</v>
      </c>
      <c r="J4" t="n">
        <v>0.09</v>
      </c>
      <c r="K4" t="n">
        <v>0.05</v>
      </c>
      <c r="L4" t="n">
        <v>5</v>
      </c>
      <c r="N4" t="n">
        <v>0.003</v>
      </c>
      <c r="Q4" t="n">
        <v>0.09</v>
      </c>
    </row>
    <row r="5" ht="15" customHeight="1">
      <c r="A5" t="inlineStr">
        <is>
          <t>[Cash Flow Statement]</t>
        </is>
      </c>
      <c r="C5" t="inlineStr">
        <is>
          <t>What proportion of the revenue is from gross margin?</t>
        </is>
      </c>
      <c r="D5" s="4" t="n">
        <v>0.05</v>
      </c>
      <c r="E5" t="inlineStr">
        <is>
          <t>Gross Margin Ratio</t>
        </is>
      </c>
      <c r="F5" t="n">
        <v>-87.65075956414539</v>
      </c>
      <c r="G5" t="n">
        <v>0.1</v>
      </c>
      <c r="H5" t="n">
        <v>0.25</v>
      </c>
      <c r="I5" t="n">
        <v>0.35</v>
      </c>
      <c r="J5" t="n">
        <v>0.5</v>
      </c>
      <c r="K5" t="n">
        <v>0.7</v>
      </c>
      <c r="L5" t="n">
        <v>1</v>
      </c>
      <c r="N5" t="n">
        <v>-87.65075956414539</v>
      </c>
      <c r="Q5">
        <f>(VLOOKUP("Operating income", L1:M101, 2, FALSE)/(VLOOKUP("Total revenue", L1:M101, 2, FALSE)))</f>
        <v/>
      </c>
    </row>
    <row r="6" ht="15" customHeight="1">
      <c r="A6" t="inlineStr">
        <is>
          <t>Operational cash flow</t>
        </is>
      </c>
      <c r="B6" t="n">
        <v>-1102033</v>
      </c>
      <c r="C6" t="inlineStr">
        <is>
          <t>What is your debt to income ratio?</t>
        </is>
      </c>
      <c r="D6" s="4" t="n">
        <v>0.025</v>
      </c>
      <c r="E6" t="inlineStr">
        <is>
          <t>Debt-to-Income</t>
        </is>
      </c>
      <c r="F6" t="n">
        <v>2.275113338105464</v>
      </c>
      <c r="G6" t="n">
        <v>0.6</v>
      </c>
      <c r="H6" t="n">
        <v>0.55</v>
      </c>
      <c r="I6" t="n">
        <v>0.5</v>
      </c>
      <c r="J6" t="n">
        <v>0.45</v>
      </c>
      <c r="K6" t="n">
        <v>0.4</v>
      </c>
      <c r="L6" t="n">
        <v>1</v>
      </c>
      <c r="N6" t="n">
        <v>2.275113338105464</v>
      </c>
      <c r="Q6">
        <f>(VLOOKUP("Total debt", L1:M101, 2, FALSE)/VLOOKUP("EBITDA", L1:M101, 2, FALSE))</f>
        <v/>
      </c>
    </row>
    <row r="7" ht="15" customHeight="1">
      <c r="A7" t="inlineStr">
        <is>
          <t>Capital expenditure</t>
        </is>
      </c>
      <c r="B7">
        <f>169698+899+286721+45366+185692+116585</f>
        <v/>
      </c>
      <c r="C7" t="inlineStr">
        <is>
          <t>What's the current ratio?</t>
        </is>
      </c>
      <c r="D7" s="4" t="n">
        <v>0.06</v>
      </c>
      <c r="E7" t="inlineStr">
        <is>
          <t>Current Ratio</t>
        </is>
      </c>
      <c r="F7" t="n">
        <v>5.316852164137155</v>
      </c>
      <c r="G7" t="n">
        <v>0.5</v>
      </c>
      <c r="H7" t="n">
        <v>1</v>
      </c>
      <c r="I7" t="n">
        <v>1.5</v>
      </c>
      <c r="J7" t="n">
        <v>2</v>
      </c>
      <c r="K7" t="n">
        <v>2.5</v>
      </c>
      <c r="L7" t="n">
        <v>5</v>
      </c>
      <c r="N7" t="n">
        <v>5.316852164137155</v>
      </c>
      <c r="Q7">
        <f>(VLOOKUP("Total current assets", L1:M101, 2, FALSE)/VLOOKUP("Total current liabilities", L1:M101, 2, FALSE))</f>
        <v/>
      </c>
      <c r="R7" t="n">
        <v>1.81</v>
      </c>
    </row>
    <row r="8" ht="15" customHeight="1">
      <c r="A8" t="inlineStr">
        <is>
          <t>Debt service</t>
        </is>
      </c>
      <c r="B8" t="n">
        <v>1</v>
      </c>
      <c r="C8" t="inlineStr">
        <is>
          <t>What proportion of debt to equity</t>
        </is>
      </c>
      <c r="D8" s="4" t="n">
        <v>0.04</v>
      </c>
      <c r="E8" t="inlineStr">
        <is>
          <t>Debt to Equity</t>
        </is>
      </c>
      <c r="F8" t="n">
        <v>0.01348861031298656</v>
      </c>
      <c r="G8" t="n">
        <v>0.035</v>
      </c>
      <c r="H8" t="n">
        <v>0.03</v>
      </c>
      <c r="I8" t="n">
        <v>0.02</v>
      </c>
      <c r="J8" t="n">
        <v>0.015</v>
      </c>
      <c r="K8" t="n">
        <v>0.01</v>
      </c>
      <c r="L8" t="n">
        <v>5</v>
      </c>
      <c r="N8" t="n">
        <v>0.01348861031298656</v>
      </c>
      <c r="Q8">
        <f>(VLOOKUP("Total liabilities", L1:M101, 2, FALSE)/(VLOOKUP("Total equity", L1:M101, 2, FALSE)))</f>
        <v/>
      </c>
    </row>
    <row r="9" ht="15" customHeight="1">
      <c r="A9" t="inlineStr">
        <is>
          <t>[Balance Sheet]</t>
        </is>
      </c>
      <c r="C9" t="inlineStr">
        <is>
          <t>How much of the capital is coming from external sources?</t>
        </is>
      </c>
      <c r="D9" s="4" t="n">
        <v>0.02</v>
      </c>
      <c r="E9" t="inlineStr">
        <is>
          <t>External capital</t>
        </is>
      </c>
      <c r="F9" t="n">
        <v>1</v>
      </c>
      <c r="G9" t="n">
        <v>0.1</v>
      </c>
      <c r="H9" t="n">
        <v>0.2</v>
      </c>
      <c r="I9" t="n">
        <v>0.5</v>
      </c>
      <c r="J9" t="n">
        <v>0.6</v>
      </c>
      <c r="K9" t="n">
        <v>0.8</v>
      </c>
      <c r="L9" t="n">
        <v>5</v>
      </c>
    </row>
    <row r="10" ht="15" customHeight="1">
      <c r="A10" t="inlineStr">
        <is>
          <t>Total current assets</t>
        </is>
      </c>
      <c r="B10" t="n">
        <v>945868</v>
      </c>
      <c r="C10" t="inlineStr">
        <is>
          <t>What's the revenue growth rate of the company?</t>
        </is>
      </c>
      <c r="D10" s="4" t="n">
        <v>0.06</v>
      </c>
      <c r="E10" t="inlineStr">
        <is>
          <t>Revenue growth rate annually</t>
        </is>
      </c>
      <c r="F10" t="n">
        <v>0</v>
      </c>
      <c r="G10" t="n">
        <v>0</v>
      </c>
      <c r="H10" t="n">
        <v>0.05</v>
      </c>
      <c r="I10" t="n">
        <v>0.1</v>
      </c>
      <c r="J10" t="n">
        <v>0.15</v>
      </c>
      <c r="K10" t="n">
        <v>0.2</v>
      </c>
      <c r="L10" t="n">
        <v>1</v>
      </c>
    </row>
    <row r="11" ht="15" customHeight="1">
      <c r="A11" t="inlineStr">
        <is>
          <t>Total assets</t>
        </is>
      </c>
      <c r="B11" t="n">
        <v>13366805</v>
      </c>
      <c r="C11" t="inlineStr">
        <is>
          <t>How much of your investors are company insiders?</t>
        </is>
      </c>
      <c r="D11" s="4" t="n">
        <v>0.02</v>
      </c>
      <c r="E11" t="inlineStr">
        <is>
          <t>Company investors</t>
        </is>
      </c>
      <c r="F11" t="n">
        <v>5</v>
      </c>
      <c r="G11" t="n">
        <v>1</v>
      </c>
      <c r="H11" t="n">
        <v>2</v>
      </c>
      <c r="I11" t="n">
        <v>3</v>
      </c>
      <c r="J11" t="n">
        <v>4</v>
      </c>
      <c r="K11" t="n">
        <v>5</v>
      </c>
      <c r="L11" t="n">
        <v>5</v>
      </c>
    </row>
    <row r="12" ht="15" customHeight="1">
      <c r="A12" t="inlineStr">
        <is>
          <t>Total current liabilities</t>
        </is>
      </c>
      <c r="B12" t="n">
        <v>177900</v>
      </c>
      <c r="C12" t="inlineStr">
        <is>
          <t>Is the market very competitive or is it newer and less monopolized?</t>
        </is>
      </c>
      <c r="D12" s="4" t="n">
        <v>0.05</v>
      </c>
      <c r="E12" t="inlineStr">
        <is>
          <t>Market entry barriers</t>
        </is>
      </c>
      <c r="F12" t="n">
        <v>5</v>
      </c>
      <c r="G12" t="n">
        <v>1</v>
      </c>
      <c r="H12" t="n">
        <v>2</v>
      </c>
      <c r="I12" t="n">
        <v>3</v>
      </c>
      <c r="J12" t="n">
        <v>4</v>
      </c>
      <c r="K12" t="n">
        <v>5</v>
      </c>
      <c r="L12" t="n">
        <v>5</v>
      </c>
    </row>
    <row r="13" ht="15" customHeight="1">
      <c r="A13" t="inlineStr">
        <is>
          <t>Total liabilities</t>
        </is>
      </c>
      <c r="B13" t="n">
        <v>177900</v>
      </c>
      <c r="C13" t="inlineStr">
        <is>
          <t>How much of the Companies revenues are tied to Commodity Prices?</t>
        </is>
      </c>
      <c r="D13" s="4" t="n">
        <v>0.03</v>
      </c>
      <c r="E13" t="inlineStr">
        <is>
          <t>Commodity Price Risk</t>
        </is>
      </c>
      <c r="F13" t="n">
        <v>1</v>
      </c>
      <c r="G13" t="n">
        <v>1</v>
      </c>
      <c r="H13" t="n">
        <v>2</v>
      </c>
      <c r="I13" t="n">
        <v>3</v>
      </c>
      <c r="J13" t="n">
        <v>4</v>
      </c>
      <c r="K13" t="n">
        <v>5</v>
      </c>
      <c r="L13" t="n">
        <v>1</v>
      </c>
    </row>
    <row r="14" ht="15" customHeight="1">
      <c r="A14" t="inlineStr">
        <is>
          <t>Total equity</t>
        </is>
      </c>
      <c r="B14" t="n">
        <v>13188905</v>
      </c>
      <c r="C14" t="inlineStr">
        <is>
          <t>What potential are there for changes in levies and taxes on production?</t>
        </is>
      </c>
      <c r="D14" s="4" t="n">
        <v>0.02</v>
      </c>
      <c r="E14" t="inlineStr">
        <is>
          <t>Industry-related government policy</t>
        </is>
      </c>
      <c r="F14" t="n">
        <v>3</v>
      </c>
      <c r="G14" t="n">
        <v>1</v>
      </c>
      <c r="H14" t="n">
        <v>2</v>
      </c>
      <c r="I14" t="n">
        <v>3</v>
      </c>
      <c r="J14" t="n">
        <v>4</v>
      </c>
      <c r="K14" t="n">
        <v>5</v>
      </c>
      <c r="L14" t="n">
        <v>3</v>
      </c>
    </row>
    <row r="15" ht="15" customHeight="1">
      <c r="A15" t="inlineStr">
        <is>
          <t>Total debt</t>
        </is>
      </c>
      <c r="B15" t="n">
        <v>28605</v>
      </c>
      <c r="C15" t="inlineStr">
        <is>
          <t>What segment of the market is the company a part of?</t>
        </is>
      </c>
      <c r="D15" s="4" t="n">
        <v>0.03</v>
      </c>
      <c r="E15" t="inlineStr">
        <is>
          <t>Sector</t>
        </is>
      </c>
      <c r="F15" t="n">
        <v>5</v>
      </c>
      <c r="G15" t="n">
        <v>1</v>
      </c>
      <c r="H15" t="n">
        <v>2</v>
      </c>
      <c r="I15" t="n">
        <v>3</v>
      </c>
      <c r="J15" t="n">
        <v>4</v>
      </c>
      <c r="K15" t="n">
        <v>5</v>
      </c>
      <c r="L15" t="n">
        <v>5</v>
      </c>
    </row>
    <row r="16" ht="15" customHeight="1">
      <c r="C16" t="inlineStr">
        <is>
          <t>What traction to date has the company gained</t>
        </is>
      </c>
      <c r="D16" s="4" t="n">
        <v>0.02</v>
      </c>
      <c r="E16" t="inlineStr">
        <is>
          <t>Market traction</t>
        </is>
      </c>
      <c r="F16" t="n">
        <v>3</v>
      </c>
      <c r="G16" t="n">
        <v>1</v>
      </c>
      <c r="H16" t="n">
        <v>2</v>
      </c>
      <c r="I16" t="n">
        <v>3</v>
      </c>
      <c r="J16" t="n">
        <v>4</v>
      </c>
      <c r="K16" t="n">
        <v>5</v>
      </c>
      <c r="L16" t="n">
        <v>3</v>
      </c>
    </row>
    <row r="17" ht="15" customHeight="1">
      <c r="C17" t="inlineStr">
        <is>
          <t>Do management have any personal history of default?</t>
        </is>
      </c>
      <c r="D17" s="4" t="n">
        <v>0.02</v>
      </c>
      <c r="E17" t="inlineStr">
        <is>
          <t>Credit history of management</t>
        </is>
      </c>
      <c r="F17" t="n">
        <v>5</v>
      </c>
      <c r="G17" t="n">
        <v>1</v>
      </c>
      <c r="H17" t="n">
        <v>2</v>
      </c>
      <c r="I17" t="n">
        <v>3</v>
      </c>
      <c r="J17" t="n">
        <v>4</v>
      </c>
      <c r="K17" t="n">
        <v>5</v>
      </c>
      <c r="L17" t="n">
        <v>5</v>
      </c>
    </row>
    <row r="18" ht="15" customHeight="1">
      <c r="C18" t="inlineStr">
        <is>
          <t>Does the Company have IP rights and trademarks secured?</t>
        </is>
      </c>
      <c r="D18" s="4" t="n">
        <v>0.04</v>
      </c>
      <c r="E18" t="inlineStr">
        <is>
          <t>Intellectual property rights and protections</t>
        </is>
      </c>
      <c r="F18" t="n">
        <v>2</v>
      </c>
      <c r="G18" t="n">
        <v>1</v>
      </c>
      <c r="H18" t="n">
        <v>2</v>
      </c>
      <c r="I18" t="n">
        <v>3</v>
      </c>
      <c r="J18" t="n">
        <v>4</v>
      </c>
      <c r="K18" t="n">
        <v>5</v>
      </c>
      <c r="L18" t="n">
        <v>2</v>
      </c>
    </row>
    <row r="19" ht="15" customHeight="1">
      <c r="C19" t="inlineStr">
        <is>
          <t>How long have management spent working in the industry of the Companies chosen field?</t>
        </is>
      </c>
      <c r="D19" s="4" t="n">
        <v>0.08</v>
      </c>
      <c r="E19" t="inlineStr">
        <is>
          <t>Time spent in an industry</t>
        </is>
      </c>
      <c r="F19" t="n">
        <v>5</v>
      </c>
      <c r="G19" t="n">
        <v>1</v>
      </c>
      <c r="H19" t="n">
        <v>2</v>
      </c>
      <c r="I19" t="n">
        <v>3</v>
      </c>
      <c r="J19" t="n">
        <v>4</v>
      </c>
      <c r="K19" t="n">
        <v>5</v>
      </c>
      <c r="L19" t="n">
        <v>5</v>
      </c>
    </row>
    <row r="20" ht="15" customHeight="1">
      <c r="C20" t="inlineStr">
        <is>
          <t>Have any of the Directors been bankrupt at any point in time?</t>
        </is>
      </c>
      <c r="D20" s="4" t="n">
        <v>0.04</v>
      </c>
      <c r="E20" t="inlineStr">
        <is>
          <t>History of bankruptcy</t>
        </is>
      </c>
      <c r="F20" t="n">
        <v>5</v>
      </c>
      <c r="G20" t="n">
        <v>1</v>
      </c>
      <c r="H20" t="n">
        <v>2</v>
      </c>
      <c r="I20" t="n">
        <v>3</v>
      </c>
      <c r="J20" t="n">
        <v>4</v>
      </c>
      <c r="K20" t="n">
        <v>5</v>
      </c>
      <c r="L20" t="n">
        <v>5</v>
      </c>
    </row>
    <row r="21" ht="15" customHeight="1">
      <c r="C21" t="inlineStr">
        <is>
          <t>How many employees work for the company?</t>
        </is>
      </c>
      <c r="D21" s="4" t="n">
        <v>0.02</v>
      </c>
      <c r="E21" t="inlineStr">
        <is>
          <t>Number of employees</t>
        </is>
      </c>
      <c r="F21" t="n">
        <v>5</v>
      </c>
      <c r="G21" t="n">
        <v>1</v>
      </c>
      <c r="H21" t="n">
        <v>2</v>
      </c>
      <c r="I21" t="n">
        <v>3</v>
      </c>
      <c r="J21" t="n">
        <v>4</v>
      </c>
      <c r="K21" t="n">
        <v>5</v>
      </c>
      <c r="L21" t="n">
        <v>5</v>
      </c>
    </row>
    <row r="22" ht="15" customHeight="1">
      <c r="C22" t="inlineStr">
        <is>
          <t>How big are the counterparties that they're working with?</t>
        </is>
      </c>
      <c r="D22" s="4" t="n">
        <v>0.03</v>
      </c>
      <c r="E22" t="inlineStr">
        <is>
          <t>Size of counterparties</t>
        </is>
      </c>
      <c r="F22" t="n">
        <v>5</v>
      </c>
      <c r="G22" t="n">
        <v>1</v>
      </c>
      <c r="H22" t="n">
        <v>2</v>
      </c>
      <c r="I22" t="n">
        <v>3</v>
      </c>
      <c r="J22" t="n">
        <v>4</v>
      </c>
      <c r="K22" t="n">
        <v>5</v>
      </c>
      <c r="L22" t="n">
        <v>5</v>
      </c>
    </row>
    <row r="23" ht="15" customHeight="1">
      <c r="C23" t="inlineStr">
        <is>
          <t>Amount of counterparties?</t>
        </is>
      </c>
      <c r="D23" s="4" t="n">
        <v>0.03</v>
      </c>
      <c r="E23" t="inlineStr">
        <is>
          <t>Concentration risk</t>
        </is>
      </c>
      <c r="F23" t="n">
        <v>5</v>
      </c>
      <c r="G23" t="n">
        <v>1</v>
      </c>
      <c r="H23" t="n">
        <v>2</v>
      </c>
      <c r="I23" t="n">
        <v>3</v>
      </c>
      <c r="J23" t="n">
        <v>4</v>
      </c>
      <c r="K23" t="n">
        <v>5</v>
      </c>
      <c r="L23" t="n">
        <v>5</v>
      </c>
    </row>
    <row r="24" ht="15" customHeight="1">
      <c r="C24" t="inlineStr">
        <is>
          <t>How long will a PPA last and is the agreement solidified?</t>
        </is>
      </c>
      <c r="D24" s="4" t="n">
        <v>0.02</v>
      </c>
      <c r="E24" t="inlineStr">
        <is>
          <t>Stability of PPAs (where relevant)</t>
        </is>
      </c>
      <c r="F24" t="n">
        <v>1</v>
      </c>
      <c r="G24" t="n">
        <v>1</v>
      </c>
      <c r="H24" t="n">
        <v>2</v>
      </c>
      <c r="I24" t="n">
        <v>3</v>
      </c>
      <c r="J24" t="n">
        <v>4</v>
      </c>
      <c r="K24" t="n">
        <v>5</v>
      </c>
      <c r="L24" t="n">
        <v>1</v>
      </c>
    </row>
    <row r="25" ht="15" customHeight="1">
      <c r="C25" t="inlineStr">
        <is>
          <t>Has the counterparty been in good credit standing?</t>
        </is>
      </c>
      <c r="D25" s="4" t="n">
        <v>0.01</v>
      </c>
      <c r="E25" t="inlineStr">
        <is>
          <t>Credit history of counterparty</t>
        </is>
      </c>
      <c r="F25" t="n">
        <v>5</v>
      </c>
      <c r="G25" t="n">
        <v>1</v>
      </c>
      <c r="H25" t="n">
        <v>2</v>
      </c>
      <c r="I25" t="n">
        <v>3</v>
      </c>
      <c r="J25" t="n">
        <v>4</v>
      </c>
      <c r="K25" t="n">
        <v>5</v>
      </c>
      <c r="L25" t="n">
        <v>5</v>
      </c>
    </row>
    <row r="26" ht="15" customHeight="1">
      <c r="C26" t="inlineStr">
        <is>
          <t>Is there any significant financial news on the counterparty that would indicate a risk?</t>
        </is>
      </c>
      <c r="D26" s="4" t="n">
        <v>0.01</v>
      </c>
      <c r="E26" t="inlineStr">
        <is>
          <t>Relevant news on the company (counterparty)</t>
        </is>
      </c>
      <c r="F26" t="n">
        <v>5</v>
      </c>
      <c r="G26" t="n">
        <v>1</v>
      </c>
      <c r="H26" t="n">
        <v>2</v>
      </c>
      <c r="I26" t="n">
        <v>3</v>
      </c>
      <c r="J26" t="n">
        <v>4</v>
      </c>
      <c r="K26" t="n">
        <v>5</v>
      </c>
      <c r="L26" t="n">
        <v>5</v>
      </c>
    </row>
    <row r="27" ht="15" customHeight="1">
      <c r="C27" t="inlineStr">
        <is>
          <t>What is the fixed asset turnover ratio?</t>
        </is>
      </c>
      <c r="D27" s="4" t="n">
        <v>0.04</v>
      </c>
      <c r="E27" t="inlineStr">
        <is>
          <t>Fixed Asset Turnover Ratio</t>
        </is>
      </c>
      <c r="F27" t="n">
        <v>3</v>
      </c>
      <c r="G27" t="n">
        <v>1</v>
      </c>
      <c r="H27" t="n">
        <v>2</v>
      </c>
      <c r="I27" t="n">
        <v>3</v>
      </c>
      <c r="J27" t="n">
        <v>4</v>
      </c>
      <c r="K27" t="n">
        <v>5</v>
      </c>
      <c r="L27" t="n">
        <v>3</v>
      </c>
    </row>
    <row r="28" ht="15" customHeight="1">
      <c r="C28" t="inlineStr">
        <is>
          <t>Is there any collateral that has/is been pledged elsewhere and is there more available?</t>
        </is>
      </c>
      <c r="D28" s="4" t="n">
        <v>0.01</v>
      </c>
      <c r="E28" t="inlineStr">
        <is>
          <t>Existing collateral obligations</t>
        </is>
      </c>
      <c r="F28" t="n">
        <v>5</v>
      </c>
      <c r="G28" t="n">
        <v>1</v>
      </c>
      <c r="H28" t="n">
        <v>2</v>
      </c>
      <c r="I28" t="n">
        <v>3</v>
      </c>
      <c r="J28" t="n">
        <v>4</v>
      </c>
      <c r="K28" t="n">
        <v>5</v>
      </c>
      <c r="L28" t="n">
        <v>5</v>
      </c>
    </row>
    <row r="29" ht="15" customHeight="1">
      <c r="C29" t="inlineStr">
        <is>
          <t>Is there an established system of recourse in the event of default?</t>
        </is>
      </c>
      <c r="D29" s="4" t="n">
        <v>0.02</v>
      </c>
      <c r="E29" t="inlineStr">
        <is>
          <t>Asset recourse structure</t>
        </is>
      </c>
      <c r="F29" t="n">
        <v>3</v>
      </c>
      <c r="G29" t="n">
        <v>1</v>
      </c>
      <c r="H29" t="n">
        <v>2</v>
      </c>
      <c r="I29" t="n">
        <v>3</v>
      </c>
      <c r="J29" t="n">
        <v>4</v>
      </c>
      <c r="K29" t="n">
        <v>5</v>
      </c>
      <c r="L29" t="n">
        <v>3</v>
      </c>
    </row>
    <row r="30" ht="15" customHeight="1">
      <c r="C30" t="inlineStr">
        <is>
          <t>Is the collateral coming from the companies assets or is it less organized and coming from an individual?</t>
        </is>
      </c>
      <c r="D30" s="4" t="n">
        <v>0.02</v>
      </c>
      <c r="E30" t="inlineStr">
        <is>
          <t>Personal or company donation of collateral?</t>
        </is>
      </c>
      <c r="F30" t="n">
        <v>5</v>
      </c>
      <c r="G30" t="n">
        <v>1</v>
      </c>
      <c r="H30" t="n">
        <v>2</v>
      </c>
      <c r="I30" t="n">
        <v>3</v>
      </c>
      <c r="J30" t="n">
        <v>4</v>
      </c>
      <c r="K30" t="n">
        <v>5</v>
      </c>
      <c r="L30" t="n">
        <v>5</v>
      </c>
    </row>
    <row r="31" ht="15" customHeight="1">
      <c r="C31" t="inlineStr">
        <is>
          <t>Is the collateral readily available in the case of default?</t>
        </is>
      </c>
      <c r="D31" s="4" t="n">
        <v>0.01</v>
      </c>
      <c r="E31" s="1" t="inlineStr">
        <is>
          <t>Description/Location of Collateral</t>
        </is>
      </c>
      <c r="F31" t="n">
        <v>5</v>
      </c>
      <c r="G31" t="n">
        <v>1</v>
      </c>
      <c r="H31" t="n">
        <v>2</v>
      </c>
      <c r="I31" t="n">
        <v>3</v>
      </c>
      <c r="J31" t="n">
        <v>4</v>
      </c>
      <c r="K31" t="n">
        <v>5</v>
      </c>
      <c r="L31" s="1" t="n">
        <v>5</v>
      </c>
      <c r="X31" s="2" t="n"/>
      <c r="AD31" s="3" t="n"/>
    </row>
    <row r="32">
      <c r="E32" s="5" t="n"/>
      <c r="L32" s="5" t="n"/>
    </row>
    <row r="33">
      <c r="E33" s="12" t="inlineStr">
        <is>
          <t>Final Score:</t>
        </is>
      </c>
      <c r="L33" s="12" t="n">
        <v>72.8</v>
      </c>
    </row>
  </sheetData>
  <conditionalFormatting sqref="AD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sqref="O13" showDropDown="0" showInputMessage="0" showErrorMessage="1" allowBlank="1" type="list">
      <formula1>"100%,50%,20%"</formula1>
    </dataValidation>
  </dataValidations>
  <pageMargins left="0.7" right="0.7" top="0.75" bottom="0.75" header="0.3" footer="0.3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33"/>
  <sheetViews>
    <sheetView topLeftCell="C18" zoomScale="64" workbookViewId="0">
      <selection activeCell="G2" sqref="G2:K10"/>
    </sheetView>
  </sheetViews>
  <sheetFormatPr baseColWidth="8" defaultRowHeight="14.5"/>
  <cols>
    <col width="19.90625" bestFit="1" customWidth="1" min="1" max="1"/>
    <col width="9.26953125" bestFit="1" customWidth="1" min="2" max="2"/>
    <col width="87.36328125" bestFit="1" customWidth="1" min="3" max="3"/>
    <col width="8.81640625" bestFit="1" customWidth="1" min="4" max="4"/>
    <col width="38.08984375" bestFit="1" customWidth="1" min="5" max="5"/>
    <col width="11" bestFit="1" customWidth="1" min="6" max="6"/>
    <col width="11.6328125" bestFit="1" customWidth="1" min="7" max="7"/>
    <col width="7.54296875" bestFit="1" customWidth="1" min="8" max="8"/>
    <col width="6.90625" bestFit="1" customWidth="1" min="9" max="9"/>
    <col width="8.26953125" bestFit="1" customWidth="1" min="10" max="10"/>
    <col width="12.1796875" bestFit="1" customWidth="1" min="11" max="11"/>
    <col width="8.81640625" bestFit="1" customWidth="1" min="12" max="12"/>
    <col width="16.54296875" bestFit="1" customWidth="1" min="22" max="22"/>
    <col width="14.453125" bestFit="1" customWidth="1" min="23" max="23"/>
    <col width="12.81640625" bestFit="1" customWidth="1" min="24" max="24"/>
    <col width="12.54296875" bestFit="1" customWidth="1" min="25" max="25"/>
    <col width="17.6328125" bestFit="1" customWidth="1" min="26" max="26"/>
    <col width="12.54296875" customWidth="1" min="27" max="27"/>
    <col width="11.453125" bestFit="1" customWidth="1" min="28" max="28"/>
    <col width="4.1796875" customWidth="1" min="29" max="29"/>
    <col width="9" bestFit="1" customWidth="1" min="30" max="31"/>
    <col width="10.90625" bestFit="1" customWidth="1" min="32" max="32"/>
  </cols>
  <sheetData>
    <row r="1" ht="15" customHeight="1">
      <c r="A1" t="inlineStr">
        <is>
          <t>Financial Data</t>
        </is>
      </c>
      <c r="B1" t="inlineStr">
        <is>
          <t>INPUTS</t>
        </is>
      </c>
      <c r="C1" t="inlineStr">
        <is>
          <t>Questionnaire</t>
        </is>
      </c>
      <c r="D1" t="inlineStr">
        <is>
          <t>Weights</t>
        </is>
      </c>
      <c r="E1" t="inlineStr">
        <is>
          <t>Parameters</t>
        </is>
      </c>
      <c r="F1" t="inlineStr">
        <is>
          <t>Values</t>
        </is>
      </c>
      <c r="G1" t="inlineStr">
        <is>
          <t>Very Low Max</t>
        </is>
      </c>
      <c r="H1" t="inlineStr">
        <is>
          <t>Max Min</t>
        </is>
      </c>
      <c r="I1" t="inlineStr">
        <is>
          <t>Ok Max</t>
        </is>
      </c>
      <c r="J1" t="inlineStr">
        <is>
          <t>High Max</t>
        </is>
      </c>
      <c r="K1" t="inlineStr">
        <is>
          <t>Very High Max</t>
        </is>
      </c>
      <c r="L1" t="inlineStr">
        <is>
          <t>Output</t>
        </is>
      </c>
    </row>
    <row r="2" ht="15" customHeight="1">
      <c r="A2" t="inlineStr">
        <is>
          <t>Total revenue</t>
        </is>
      </c>
      <c r="B2" t="n">
        <v>27337</v>
      </c>
      <c r="C2" t="inlineStr">
        <is>
          <t>What is your DSCR to date?</t>
        </is>
      </c>
      <c r="D2" s="4" t="n">
        <v>0.1</v>
      </c>
      <c r="E2" t="inlineStr">
        <is>
          <t>Debt Service Coverage Ratio</t>
        </is>
      </c>
      <c r="F2" t="n">
        <v>1.89</v>
      </c>
      <c r="G2" t="n">
        <v>1</v>
      </c>
      <c r="H2" t="n">
        <v>1.3</v>
      </c>
      <c r="I2" t="n">
        <v>1.5</v>
      </c>
      <c r="J2" t="n">
        <v>2</v>
      </c>
      <c r="K2" t="n">
        <v>2.5</v>
      </c>
      <c r="L2" t="n">
        <v>4</v>
      </c>
    </row>
    <row r="3" ht="15" customHeight="1">
      <c r="A3" t="inlineStr">
        <is>
          <t>EBITDA</t>
        </is>
      </c>
      <c r="B3" t="n">
        <v>11072</v>
      </c>
      <c r="C3" t="inlineStr">
        <is>
          <t>What is the free cash flow?</t>
        </is>
      </c>
      <c r="D3" s="4" t="n">
        <v>0.05</v>
      </c>
      <c r="E3" t="inlineStr">
        <is>
          <t>Free Cash Flow</t>
        </is>
      </c>
      <c r="F3" t="n">
        <v>7150</v>
      </c>
      <c r="G3" t="n">
        <v>0</v>
      </c>
      <c r="H3" t="n">
        <v>100000</v>
      </c>
      <c r="I3" t="n">
        <v>500000</v>
      </c>
      <c r="J3" t="n">
        <v>1000000</v>
      </c>
      <c r="K3" t="n">
        <v>2000000</v>
      </c>
      <c r="L3" t="n">
        <v>2</v>
      </c>
      <c r="Q3">
        <f>(VLOOKUP("Operational cash flow", L1:M101, 2, FALSE)-VLOOKUP("Capital expenditure", L1:M101, 2, FALSE) )</f>
        <v/>
      </c>
    </row>
    <row r="4" ht="15" customHeight="1">
      <c r="A4" t="inlineStr">
        <is>
          <t>Operating income</t>
        </is>
      </c>
      <c r="B4">
        <f>6120+1382</f>
        <v/>
      </c>
      <c r="C4" t="inlineStr">
        <is>
          <t>What is the average interest rate on debt facilities for the Company?</t>
        </is>
      </c>
      <c r="D4" s="4" t="n">
        <v>0.025</v>
      </c>
      <c r="E4" t="inlineStr">
        <is>
          <t>Average Interest Rate</t>
        </is>
      </c>
      <c r="F4" t="n">
        <v>0.09</v>
      </c>
      <c r="G4" t="n">
        <v>0.2</v>
      </c>
      <c r="H4" t="n">
        <v>0.15</v>
      </c>
      <c r="I4" t="n">
        <v>0.12</v>
      </c>
      <c r="J4" t="n">
        <v>0.09</v>
      </c>
      <c r="K4" t="n">
        <v>0.05</v>
      </c>
      <c r="L4" t="n">
        <v>4</v>
      </c>
      <c r="Q4" t="n">
        <v>0.09</v>
      </c>
    </row>
    <row r="5" ht="15" customHeight="1">
      <c r="A5" t="inlineStr">
        <is>
          <t>[Cash Flow Statement]</t>
        </is>
      </c>
      <c r="C5" t="inlineStr">
        <is>
          <t>What proportion of the revenue is from gross margin?</t>
        </is>
      </c>
      <c r="D5" s="4" t="n">
        <v>0.05</v>
      </c>
      <c r="E5" t="inlineStr">
        <is>
          <t>Gross Margin Ratio</t>
        </is>
      </c>
      <c r="F5" t="n">
        <v>0.274</v>
      </c>
      <c r="G5" t="n">
        <v>0.1</v>
      </c>
      <c r="H5" t="n">
        <v>0.25</v>
      </c>
      <c r="I5" t="n">
        <v>0.35</v>
      </c>
      <c r="J5" t="n">
        <v>0.5</v>
      </c>
      <c r="K5" t="n">
        <v>0.7</v>
      </c>
      <c r="L5" t="n">
        <v>3</v>
      </c>
      <c r="Q5">
        <f>(VLOOKUP("Operating income", L1:M101, 2, FALSE)/(VLOOKUP("Total revenue", L1:M101, 2, FALSE)))</f>
        <v/>
      </c>
    </row>
    <row r="6" ht="15" customHeight="1">
      <c r="A6" t="inlineStr">
        <is>
          <t>Operational cash flow</t>
        </is>
      </c>
      <c r="B6" t="n">
        <v>-45264</v>
      </c>
      <c r="C6" t="inlineStr">
        <is>
          <t>What is your debt to income ratio?</t>
        </is>
      </c>
      <c r="D6" s="4" t="n">
        <v>0.025</v>
      </c>
      <c r="E6" t="inlineStr">
        <is>
          <t>Debt-to-Income</t>
        </is>
      </c>
      <c r="F6" t="n">
        <v>2.17</v>
      </c>
      <c r="G6" t="n">
        <v>0.6</v>
      </c>
      <c r="H6" t="n">
        <v>0.55</v>
      </c>
      <c r="I6" t="n">
        <v>0.5</v>
      </c>
      <c r="J6" t="n">
        <v>0.45</v>
      </c>
      <c r="K6" t="n">
        <v>0.4</v>
      </c>
      <c r="L6" t="n">
        <v>1</v>
      </c>
      <c r="Q6">
        <f>(VLOOKUP("Total debt", L1:M101, 2, FALSE)/VLOOKUP("EBITDA", L1:M101, 2, FALSE))</f>
        <v/>
      </c>
    </row>
    <row r="7" ht="15" customHeight="1">
      <c r="A7" t="inlineStr">
        <is>
          <t>Capital expenditure</t>
        </is>
      </c>
      <c r="B7">
        <f>7408-59822</f>
        <v/>
      </c>
      <c r="C7" t="inlineStr">
        <is>
          <t>What's the current ratio?</t>
        </is>
      </c>
      <c r="D7" s="4" t="n">
        <v>0.06</v>
      </c>
      <c r="E7" t="inlineStr">
        <is>
          <t>Current Ratio</t>
        </is>
      </c>
      <c r="F7" t="n">
        <v>1.81</v>
      </c>
      <c r="G7" t="n">
        <v>0.5</v>
      </c>
      <c r="H7" t="n">
        <v>1</v>
      </c>
      <c r="I7" t="n">
        <v>1.5</v>
      </c>
      <c r="J7" t="n">
        <v>2</v>
      </c>
      <c r="K7" t="n">
        <v>2.5</v>
      </c>
      <c r="L7" t="n">
        <v>4</v>
      </c>
      <c r="Q7">
        <f>(VLOOKUP("Total current assets", L1:M101, 2, FALSE)/VLOOKUP("Total current liabilities", L1:M101, 2, FALSE))</f>
        <v/>
      </c>
      <c r="R7" t="n">
        <v>1.81</v>
      </c>
    </row>
    <row r="8" ht="15" customHeight="1">
      <c r="A8" t="inlineStr">
        <is>
          <t>Debt service</t>
        </is>
      </c>
      <c r="B8" t="n">
        <v>3954</v>
      </c>
      <c r="C8" t="inlineStr">
        <is>
          <t>What proportion of debt to equity</t>
        </is>
      </c>
      <c r="D8" s="4" t="n">
        <v>0.04</v>
      </c>
      <c r="E8" t="inlineStr">
        <is>
          <t>Debt to Equity</t>
        </is>
      </c>
      <c r="F8" t="n">
        <v>1.53</v>
      </c>
      <c r="G8" t="n">
        <v>0.035</v>
      </c>
      <c r="H8" t="n">
        <v>0.03</v>
      </c>
      <c r="I8" t="n">
        <v>0.02</v>
      </c>
      <c r="J8" t="n">
        <v>0.015</v>
      </c>
      <c r="K8" t="n">
        <v>0.01</v>
      </c>
      <c r="L8" t="n">
        <v>1</v>
      </c>
      <c r="Q8">
        <f>(VLOOKUP("Total liabilities", L1:M101, 2, FALSE)/(VLOOKUP("Total equity", L1:M101, 2, FALSE)))</f>
        <v/>
      </c>
    </row>
    <row r="9" ht="15" customHeight="1">
      <c r="A9" t="inlineStr">
        <is>
          <t>[Balance Sheet]</t>
        </is>
      </c>
      <c r="C9" t="inlineStr">
        <is>
          <t>How much of the capital is coming from external sources?</t>
        </is>
      </c>
      <c r="D9" s="4" t="n">
        <v>0.02</v>
      </c>
      <c r="E9" t="inlineStr">
        <is>
          <t>External capital</t>
        </is>
      </c>
      <c r="F9" t="n">
        <v>1</v>
      </c>
      <c r="G9" t="n">
        <v>0.1</v>
      </c>
      <c r="H9" t="n">
        <v>0.2</v>
      </c>
      <c r="I9" t="n">
        <v>0.5</v>
      </c>
      <c r="J9" t="n">
        <v>0.6</v>
      </c>
      <c r="K9" t="n">
        <v>0.8</v>
      </c>
      <c r="L9" t="n">
        <v>5</v>
      </c>
    </row>
    <row r="10" ht="15" customHeight="1">
      <c r="A10" t="inlineStr">
        <is>
          <t>Total current assets</t>
        </is>
      </c>
      <c r="B10" t="n">
        <v>58337</v>
      </c>
      <c r="C10" t="inlineStr">
        <is>
          <t>What's the revenue growth rate of the company?</t>
        </is>
      </c>
      <c r="D10" s="4" t="n">
        <v>0.06</v>
      </c>
      <c r="E10" t="inlineStr">
        <is>
          <t>Revenue growth rate annually</t>
        </is>
      </c>
      <c r="F10" t="n">
        <v>0</v>
      </c>
      <c r="G10" t="n">
        <v>0</v>
      </c>
      <c r="H10" t="n">
        <v>0.05</v>
      </c>
      <c r="I10" t="n">
        <v>0.1</v>
      </c>
      <c r="J10" t="n">
        <v>0.15</v>
      </c>
      <c r="K10" t="n">
        <v>0.2</v>
      </c>
      <c r="L10" t="n">
        <v>1</v>
      </c>
    </row>
    <row r="11" ht="15" customHeight="1">
      <c r="A11" t="inlineStr">
        <is>
          <t>Total assets</t>
        </is>
      </c>
      <c r="B11" t="n">
        <v>126724</v>
      </c>
      <c r="C11" t="inlineStr">
        <is>
          <t>How much of your investors are company insiders?</t>
        </is>
      </c>
      <c r="D11" s="4" t="n">
        <v>0.02</v>
      </c>
      <c r="E11" t="inlineStr">
        <is>
          <t>Company investors</t>
        </is>
      </c>
      <c r="F11" t="n">
        <v>5</v>
      </c>
      <c r="G11" t="n">
        <v>1</v>
      </c>
      <c r="H11" t="n">
        <v>2</v>
      </c>
      <c r="I11" t="n">
        <v>3</v>
      </c>
      <c r="J11" t="n">
        <v>4</v>
      </c>
      <c r="K11" t="n">
        <v>5</v>
      </c>
      <c r="L11" t="n">
        <v>5</v>
      </c>
    </row>
    <row r="12" ht="15" customHeight="1">
      <c r="A12" t="inlineStr">
        <is>
          <t>Total current liabilities</t>
        </is>
      </c>
      <c r="B12" t="n">
        <v>32081</v>
      </c>
      <c r="C12" t="inlineStr">
        <is>
          <t>Is the market very competitive or is it newer and less monopolized?</t>
        </is>
      </c>
      <c r="D12" s="4" t="n">
        <v>0.05</v>
      </c>
      <c r="E12" t="inlineStr">
        <is>
          <t>Market entry barriers</t>
        </is>
      </c>
      <c r="F12" t="n">
        <v>5</v>
      </c>
      <c r="G12" t="n">
        <v>1</v>
      </c>
      <c r="H12" t="n">
        <v>2</v>
      </c>
      <c r="I12" t="n">
        <v>3</v>
      </c>
      <c r="J12" t="n">
        <v>4</v>
      </c>
      <c r="K12" t="n">
        <v>5</v>
      </c>
      <c r="L12" t="n">
        <v>5</v>
      </c>
    </row>
    <row r="13" ht="15" customHeight="1">
      <c r="A13" t="inlineStr">
        <is>
          <t>Total liabilities</t>
        </is>
      </c>
      <c r="B13" t="n">
        <v>76675</v>
      </c>
      <c r="C13" t="inlineStr">
        <is>
          <t>How much of the Companies revenues are tied to Commodity Prices?</t>
        </is>
      </c>
      <c r="D13" s="4" t="n">
        <v>0.03</v>
      </c>
      <c r="E13" t="inlineStr">
        <is>
          <t>Commodity Price Risk</t>
        </is>
      </c>
      <c r="F13" t="n">
        <v>1</v>
      </c>
      <c r="G13" t="n">
        <v>1</v>
      </c>
      <c r="H13" t="n">
        <v>2</v>
      </c>
      <c r="I13" t="n">
        <v>3</v>
      </c>
      <c r="J13" t="n">
        <v>4</v>
      </c>
      <c r="K13" t="n">
        <v>5</v>
      </c>
      <c r="L13" t="n">
        <v>1</v>
      </c>
    </row>
    <row r="14" ht="15" customHeight="1">
      <c r="A14" t="inlineStr">
        <is>
          <t>Total equity</t>
        </is>
      </c>
      <c r="B14" t="n">
        <v>50049</v>
      </c>
      <c r="C14" t="inlineStr">
        <is>
          <t>What potential are there for changes in levies and taxes on production?</t>
        </is>
      </c>
      <c r="D14" s="4" t="n">
        <v>0.02</v>
      </c>
      <c r="E14" t="inlineStr">
        <is>
          <t>Industry-related government policy</t>
        </is>
      </c>
      <c r="F14" t="n">
        <v>2</v>
      </c>
      <c r="G14" t="n">
        <v>1</v>
      </c>
      <c r="H14" t="n">
        <v>2</v>
      </c>
      <c r="I14" t="n">
        <v>3</v>
      </c>
      <c r="J14" t="n">
        <v>4</v>
      </c>
      <c r="K14" t="n">
        <v>5</v>
      </c>
      <c r="L14" t="n">
        <v>2</v>
      </c>
    </row>
    <row r="15" ht="15" customHeight="1">
      <c r="A15" t="inlineStr">
        <is>
          <t>Total debt</t>
        </is>
      </c>
      <c r="B15">
        <f>11286+12756</f>
        <v/>
      </c>
      <c r="C15" t="inlineStr">
        <is>
          <t>What segment of the market is the company a part of?</t>
        </is>
      </c>
      <c r="D15" s="4" t="n">
        <v>0.03</v>
      </c>
      <c r="E15" t="inlineStr">
        <is>
          <t>Sector</t>
        </is>
      </c>
      <c r="F15" t="n">
        <v>2</v>
      </c>
      <c r="G15" t="n">
        <v>1</v>
      </c>
      <c r="H15" t="n">
        <v>2</v>
      </c>
      <c r="I15" t="n">
        <v>3</v>
      </c>
      <c r="J15" t="n">
        <v>4</v>
      </c>
      <c r="K15" t="n">
        <v>5</v>
      </c>
      <c r="L15" t="n">
        <v>2</v>
      </c>
    </row>
    <row r="16" ht="15" customHeight="1">
      <c r="C16" t="inlineStr">
        <is>
          <t>What traction to date has the company gained</t>
        </is>
      </c>
      <c r="D16" s="4" t="n">
        <v>0.02</v>
      </c>
      <c r="E16" t="inlineStr">
        <is>
          <t>Market traction</t>
        </is>
      </c>
      <c r="F16" t="n">
        <v>5</v>
      </c>
      <c r="G16" t="n">
        <v>1</v>
      </c>
      <c r="H16" t="n">
        <v>2</v>
      </c>
      <c r="I16" t="n">
        <v>3</v>
      </c>
      <c r="J16" t="n">
        <v>4</v>
      </c>
      <c r="K16" t="n">
        <v>5</v>
      </c>
      <c r="L16" t="n">
        <v>5</v>
      </c>
    </row>
    <row r="17" ht="15" customHeight="1">
      <c r="C17" t="inlineStr">
        <is>
          <t>Do management have any personal history of default?</t>
        </is>
      </c>
      <c r="D17" s="4" t="n">
        <v>0.02</v>
      </c>
      <c r="E17" t="inlineStr">
        <is>
          <t>Credit history of management</t>
        </is>
      </c>
      <c r="F17" t="n">
        <v>5</v>
      </c>
      <c r="G17" t="n">
        <v>1</v>
      </c>
      <c r="H17" t="n">
        <v>2</v>
      </c>
      <c r="I17" t="n">
        <v>3</v>
      </c>
      <c r="J17" t="n">
        <v>4</v>
      </c>
      <c r="K17" t="n">
        <v>5</v>
      </c>
      <c r="L17" t="n">
        <v>5</v>
      </c>
    </row>
    <row r="18" ht="15" customHeight="1">
      <c r="C18" t="inlineStr">
        <is>
          <t>Does the Company have IP rights and trademarks secured?</t>
        </is>
      </c>
      <c r="D18" s="4" t="n">
        <v>0.04</v>
      </c>
      <c r="E18" t="inlineStr">
        <is>
          <t>Intellectual property rights and protections</t>
        </is>
      </c>
      <c r="F18" t="n">
        <v>3</v>
      </c>
      <c r="G18" t="n">
        <v>1</v>
      </c>
      <c r="H18" t="n">
        <v>2</v>
      </c>
      <c r="I18" t="n">
        <v>3</v>
      </c>
      <c r="J18" t="n">
        <v>4</v>
      </c>
      <c r="K18" t="n">
        <v>5</v>
      </c>
      <c r="L18" t="n">
        <v>3</v>
      </c>
    </row>
    <row r="19" ht="15" customHeight="1">
      <c r="C19" t="inlineStr">
        <is>
          <t>How long have management spent working in the industry of the Companies chosen field?</t>
        </is>
      </c>
      <c r="D19" s="4" t="n">
        <v>0.08</v>
      </c>
      <c r="E19" t="inlineStr">
        <is>
          <t>Time spent in an industry</t>
        </is>
      </c>
      <c r="F19" t="n">
        <v>5</v>
      </c>
      <c r="G19" t="n">
        <v>1</v>
      </c>
      <c r="H19" t="n">
        <v>2</v>
      </c>
      <c r="I19" t="n">
        <v>3</v>
      </c>
      <c r="J19" t="n">
        <v>4</v>
      </c>
      <c r="K19" t="n">
        <v>5</v>
      </c>
      <c r="L19" t="n">
        <v>5</v>
      </c>
    </row>
    <row r="20" ht="15" customHeight="1">
      <c r="C20" t="inlineStr">
        <is>
          <t>Have any of the Directors been bankrupt at any point in time?</t>
        </is>
      </c>
      <c r="D20" s="4" t="n">
        <v>0.04</v>
      </c>
      <c r="E20" t="inlineStr">
        <is>
          <t>History of bankruptcy</t>
        </is>
      </c>
      <c r="F20" t="n">
        <v>5</v>
      </c>
      <c r="G20" t="n">
        <v>1</v>
      </c>
      <c r="H20" t="n">
        <v>2</v>
      </c>
      <c r="I20" t="n">
        <v>3</v>
      </c>
      <c r="J20" t="n">
        <v>4</v>
      </c>
      <c r="K20" t="n">
        <v>5</v>
      </c>
      <c r="L20" t="n">
        <v>5</v>
      </c>
    </row>
    <row r="21" ht="15" customHeight="1">
      <c r="C21" t="inlineStr">
        <is>
          <t>How many employees work for the company?</t>
        </is>
      </c>
      <c r="D21" s="4" t="n">
        <v>0.02</v>
      </c>
      <c r="E21" t="inlineStr">
        <is>
          <t>Number of employees</t>
        </is>
      </c>
      <c r="F21" t="n">
        <v>5</v>
      </c>
      <c r="G21" t="n">
        <v>1</v>
      </c>
      <c r="H21" t="n">
        <v>2</v>
      </c>
      <c r="I21" t="n">
        <v>3</v>
      </c>
      <c r="J21" t="n">
        <v>4</v>
      </c>
      <c r="K21" t="n">
        <v>5</v>
      </c>
      <c r="L21" t="n">
        <v>5</v>
      </c>
    </row>
    <row r="22" ht="15" customHeight="1">
      <c r="C22" t="inlineStr">
        <is>
          <t>How big are the counterparties that they're working with?</t>
        </is>
      </c>
      <c r="D22" s="4" t="n">
        <v>0.03</v>
      </c>
      <c r="E22" t="inlineStr">
        <is>
          <t>Size of counterparties</t>
        </is>
      </c>
      <c r="F22" t="n">
        <v>5</v>
      </c>
      <c r="G22" t="n">
        <v>1</v>
      </c>
      <c r="H22" t="n">
        <v>2</v>
      </c>
      <c r="I22" t="n">
        <v>3</v>
      </c>
      <c r="J22" t="n">
        <v>4</v>
      </c>
      <c r="K22" t="n">
        <v>5</v>
      </c>
      <c r="L22" t="n">
        <v>5</v>
      </c>
    </row>
    <row r="23" ht="15" customHeight="1">
      <c r="C23" t="inlineStr">
        <is>
          <t>Amount of counterparties?</t>
        </is>
      </c>
      <c r="D23" s="4" t="n">
        <v>0.03</v>
      </c>
      <c r="E23" t="inlineStr">
        <is>
          <t>Concentration risk</t>
        </is>
      </c>
      <c r="F23" t="n">
        <v>5</v>
      </c>
      <c r="G23" t="n">
        <v>1</v>
      </c>
      <c r="H23" t="n">
        <v>2</v>
      </c>
      <c r="I23" t="n">
        <v>3</v>
      </c>
      <c r="J23" t="n">
        <v>4</v>
      </c>
      <c r="K23" t="n">
        <v>5</v>
      </c>
      <c r="L23" t="n">
        <v>5</v>
      </c>
    </row>
    <row r="24" ht="15" customHeight="1">
      <c r="C24" t="inlineStr">
        <is>
          <t>How long will a PPA last and is the agreement solidified?</t>
        </is>
      </c>
      <c r="D24" s="4" t="n">
        <v>0.02</v>
      </c>
      <c r="E24" t="inlineStr">
        <is>
          <t>Stability of PPAs (where relevant)</t>
        </is>
      </c>
      <c r="F24" t="n">
        <v>1</v>
      </c>
      <c r="G24" t="n">
        <v>1</v>
      </c>
      <c r="H24" t="n">
        <v>2</v>
      </c>
      <c r="I24" t="n">
        <v>3</v>
      </c>
      <c r="J24" t="n">
        <v>4</v>
      </c>
      <c r="K24" t="n">
        <v>5</v>
      </c>
      <c r="L24" t="n">
        <v>1</v>
      </c>
    </row>
    <row r="25" ht="15" customHeight="1">
      <c r="C25" t="inlineStr">
        <is>
          <t>Has the counterparty been in good credit standing?</t>
        </is>
      </c>
      <c r="D25" s="4" t="n">
        <v>0.01</v>
      </c>
      <c r="E25" t="inlineStr">
        <is>
          <t>Credit history of counterparty</t>
        </is>
      </c>
      <c r="F25" t="n">
        <v>5</v>
      </c>
      <c r="G25" t="n">
        <v>1</v>
      </c>
      <c r="H25" t="n">
        <v>2</v>
      </c>
      <c r="I25" t="n">
        <v>3</v>
      </c>
      <c r="J25" t="n">
        <v>4</v>
      </c>
      <c r="K25" t="n">
        <v>5</v>
      </c>
      <c r="L25" t="n">
        <v>5</v>
      </c>
    </row>
    <row r="26" ht="15" customHeight="1">
      <c r="C26" t="inlineStr">
        <is>
          <t>Is there any significant financial news on the counterparty that would indicate a risk?</t>
        </is>
      </c>
      <c r="D26" s="4" t="n">
        <v>0.01</v>
      </c>
      <c r="E26" t="inlineStr">
        <is>
          <t>Relevant news on the company (counterparty)</t>
        </is>
      </c>
      <c r="F26" t="n">
        <v>5</v>
      </c>
      <c r="G26" t="n">
        <v>1</v>
      </c>
      <c r="H26" t="n">
        <v>2</v>
      </c>
      <c r="I26" t="n">
        <v>3</v>
      </c>
      <c r="J26" t="n">
        <v>4</v>
      </c>
      <c r="K26" t="n">
        <v>5</v>
      </c>
      <c r="L26" t="n">
        <v>5</v>
      </c>
    </row>
    <row r="27" ht="15" customHeight="1">
      <c r="C27" t="inlineStr">
        <is>
          <t>What is the fixed asset turnover ratio?</t>
        </is>
      </c>
      <c r="D27" s="4" t="n">
        <v>0.04</v>
      </c>
      <c r="E27" t="inlineStr">
        <is>
          <t>Fixed Asset Turnover Ratio</t>
        </is>
      </c>
      <c r="F27" t="n">
        <v>4</v>
      </c>
      <c r="G27" t="n">
        <v>1</v>
      </c>
      <c r="H27" t="n">
        <v>2</v>
      </c>
      <c r="I27" t="n">
        <v>3</v>
      </c>
      <c r="J27" t="n">
        <v>4</v>
      </c>
      <c r="K27" t="n">
        <v>5</v>
      </c>
      <c r="L27" t="n">
        <v>4</v>
      </c>
    </row>
    <row r="28" ht="15" customHeight="1">
      <c r="C28" t="inlineStr">
        <is>
          <t>Is there any collateral that has/is been pledged elsewhere and is there more available?</t>
        </is>
      </c>
      <c r="D28" s="4" t="n">
        <v>0.01</v>
      </c>
      <c r="E28" t="inlineStr">
        <is>
          <t>Existing collateral obligations</t>
        </is>
      </c>
      <c r="F28" t="n">
        <v>4</v>
      </c>
      <c r="G28" t="n">
        <v>1</v>
      </c>
      <c r="H28" t="n">
        <v>2</v>
      </c>
      <c r="I28" t="n">
        <v>3</v>
      </c>
      <c r="J28" t="n">
        <v>4</v>
      </c>
      <c r="K28" t="n">
        <v>5</v>
      </c>
      <c r="L28" t="n">
        <v>4</v>
      </c>
    </row>
    <row r="29" ht="15" customHeight="1">
      <c r="C29" t="inlineStr">
        <is>
          <t>Is there an established system of recourse in the event of default?</t>
        </is>
      </c>
      <c r="D29" s="4" t="n">
        <v>0.02</v>
      </c>
      <c r="E29" t="inlineStr">
        <is>
          <t>Asset recourse structure</t>
        </is>
      </c>
      <c r="F29" t="n">
        <v>4</v>
      </c>
      <c r="G29" t="n">
        <v>1</v>
      </c>
      <c r="H29" t="n">
        <v>2</v>
      </c>
      <c r="I29" t="n">
        <v>3</v>
      </c>
      <c r="J29" t="n">
        <v>4</v>
      </c>
      <c r="K29" t="n">
        <v>5</v>
      </c>
      <c r="L29" t="n">
        <v>4</v>
      </c>
    </row>
    <row r="30" ht="15" customHeight="1">
      <c r="C30" t="inlineStr">
        <is>
          <t>Is the collateral coming from the companies assets or is it less organized and coming from an individual?</t>
        </is>
      </c>
      <c r="D30" s="4" t="n">
        <v>0.02</v>
      </c>
      <c r="E30" t="inlineStr">
        <is>
          <t>Personal or company donation of collateral?</t>
        </is>
      </c>
      <c r="F30" t="n">
        <v>5</v>
      </c>
      <c r="G30" t="n">
        <v>1</v>
      </c>
      <c r="H30" t="n">
        <v>2</v>
      </c>
      <c r="I30" t="n">
        <v>3</v>
      </c>
      <c r="J30" t="n">
        <v>4</v>
      </c>
      <c r="K30" t="n">
        <v>5</v>
      </c>
      <c r="L30" t="n">
        <v>5</v>
      </c>
    </row>
    <row r="31" ht="15" customHeight="1">
      <c r="C31" t="inlineStr">
        <is>
          <t>Is the collateral readily available in the case of default?</t>
        </is>
      </c>
      <c r="D31" s="4" t="n">
        <v>0.01</v>
      </c>
      <c r="E31" s="1" t="inlineStr">
        <is>
          <t>Description/Location of Collateral</t>
        </is>
      </c>
      <c r="F31" t="n">
        <v>5</v>
      </c>
      <c r="G31" t="n">
        <v>1</v>
      </c>
      <c r="H31" t="n">
        <v>2</v>
      </c>
      <c r="I31" t="n">
        <v>3</v>
      </c>
      <c r="J31" t="n">
        <v>4</v>
      </c>
      <c r="K31" t="n">
        <v>5</v>
      </c>
      <c r="L31" s="1" t="n">
        <v>5</v>
      </c>
      <c r="X31" s="2" t="n"/>
      <c r="AD31" s="3" t="n"/>
    </row>
    <row r="32">
      <c r="E32" s="5" t="n"/>
      <c r="L32" s="5" t="n"/>
    </row>
    <row r="33">
      <c r="E33" s="12" t="inlineStr">
        <is>
          <t>Final Score:</t>
        </is>
      </c>
      <c r="L33" s="12" t="n">
        <v>71.30000000000001</v>
      </c>
    </row>
  </sheetData>
  <conditionalFormatting sqref="AD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sqref="O13" showDropDown="0" showInputMessage="0" showErrorMessage="1" allowBlank="1" type="list">
      <formula1>"100%,50%,20%"</formula1>
    </dataValidation>
  </dataValidations>
  <pageMargins left="0.7" right="0.7" top="0.75" bottom="0.75" header="0.3" footer="0.3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33"/>
  <sheetViews>
    <sheetView zoomScale="57" workbookViewId="0">
      <selection activeCell="G2" sqref="G2:K10"/>
    </sheetView>
  </sheetViews>
  <sheetFormatPr baseColWidth="8" defaultRowHeight="14.5"/>
  <cols>
    <col width="19.90625" bestFit="1" customWidth="1" min="1" max="1"/>
    <col width="9.81640625" bestFit="1" customWidth="1" min="2" max="2"/>
    <col width="87.36328125" bestFit="1" customWidth="1" min="3" max="3"/>
    <col width="8.90625" bestFit="1" customWidth="1" min="4" max="4"/>
    <col width="38.08984375" bestFit="1" customWidth="1" min="5" max="5"/>
    <col width="11.08984375" bestFit="1" customWidth="1" min="6" max="6"/>
    <col width="11.7265625" bestFit="1" customWidth="1" min="7" max="7"/>
    <col width="7.6328125" bestFit="1" customWidth="1" min="8" max="8"/>
    <col width="7" bestFit="1" customWidth="1" min="9" max="9"/>
    <col width="8.36328125" bestFit="1" customWidth="1" min="10" max="10"/>
    <col width="12.26953125" bestFit="1" customWidth="1" min="11" max="11"/>
    <col width="8.90625" bestFit="1" customWidth="1" min="12" max="12"/>
    <col width="10.26953125" bestFit="1" customWidth="1" min="14" max="14"/>
    <col width="8.81640625" bestFit="1" customWidth="1" min="17" max="17"/>
    <col width="16.54296875" bestFit="1" customWidth="1" min="22" max="22"/>
    <col width="14.453125" bestFit="1" customWidth="1" min="23" max="23"/>
    <col width="12.81640625" bestFit="1" customWidth="1" min="24" max="24"/>
    <col width="12.54296875" bestFit="1" customWidth="1" min="25" max="25"/>
    <col width="17.6328125" bestFit="1" customWidth="1" min="26" max="26"/>
    <col width="12.54296875" customWidth="1" min="27" max="27"/>
    <col width="11.453125" bestFit="1" customWidth="1" min="28" max="28"/>
    <col width="4.1796875" customWidth="1" min="29" max="29"/>
    <col width="9" bestFit="1" customWidth="1" min="30" max="31"/>
    <col width="10.90625" bestFit="1" customWidth="1" min="32" max="32"/>
  </cols>
  <sheetData>
    <row r="1" ht="15" customHeight="1">
      <c r="A1" t="inlineStr">
        <is>
          <t>Financial Data</t>
        </is>
      </c>
      <c r="B1" t="inlineStr">
        <is>
          <t>INPUTS</t>
        </is>
      </c>
      <c r="C1" t="inlineStr">
        <is>
          <t>Questionnaire</t>
        </is>
      </c>
      <c r="D1" t="inlineStr">
        <is>
          <t>Weights</t>
        </is>
      </c>
      <c r="E1" t="inlineStr">
        <is>
          <t>Parameters</t>
        </is>
      </c>
      <c r="F1" t="inlineStr">
        <is>
          <t>Values</t>
        </is>
      </c>
      <c r="G1" t="inlineStr">
        <is>
          <t>Very Low Max</t>
        </is>
      </c>
      <c r="H1" t="inlineStr">
        <is>
          <t>Max Min</t>
        </is>
      </c>
      <c r="I1" t="inlineStr">
        <is>
          <t>Ok Max</t>
        </is>
      </c>
      <c r="J1" t="inlineStr">
        <is>
          <t>High Max</t>
        </is>
      </c>
      <c r="K1" t="inlineStr">
        <is>
          <t>Very High Max</t>
        </is>
      </c>
      <c r="L1" t="inlineStr">
        <is>
          <t>Output</t>
        </is>
      </c>
    </row>
    <row r="2" ht="15" customHeight="1">
      <c r="A2" t="inlineStr">
        <is>
          <t>Total revenue</t>
        </is>
      </c>
      <c r="B2" t="n">
        <v>50000</v>
      </c>
      <c r="C2" t="inlineStr">
        <is>
          <t>What is your DSCR to date?</t>
        </is>
      </c>
      <c r="D2" s="7" t="n">
        <v>0.1</v>
      </c>
      <c r="E2" t="inlineStr">
        <is>
          <t>Debt Service Coverage Ratio</t>
        </is>
      </c>
      <c r="F2" t="n">
        <v>0.5</v>
      </c>
      <c r="G2" t="n">
        <v>1</v>
      </c>
      <c r="H2" t="n">
        <v>1.3</v>
      </c>
      <c r="I2" t="n">
        <v>1.5</v>
      </c>
      <c r="J2" t="n">
        <v>2</v>
      </c>
      <c r="K2" t="n">
        <v>2.5</v>
      </c>
      <c r="L2" t="n">
        <v>1</v>
      </c>
      <c r="N2" t="n">
        <v>1.89</v>
      </c>
    </row>
    <row r="3" ht="15" customHeight="1">
      <c r="A3" t="inlineStr">
        <is>
          <t>EBITDA</t>
        </is>
      </c>
      <c r="B3">
        <f>50000+860000+2701000</f>
        <v/>
      </c>
      <c r="C3" t="inlineStr">
        <is>
          <t>What is the free cash flow?</t>
        </is>
      </c>
      <c r="D3" s="7" t="n">
        <v>0.05</v>
      </c>
      <c r="E3" t="inlineStr">
        <is>
          <t>Free Cash Flow</t>
        </is>
      </c>
      <c r="F3" t="n">
        <v>-56961000</v>
      </c>
      <c r="G3" t="n">
        <v>0</v>
      </c>
      <c r="H3" t="n">
        <v>100000</v>
      </c>
      <c r="I3" t="n">
        <v>500000</v>
      </c>
      <c r="J3" t="n">
        <v>1000000</v>
      </c>
      <c r="K3" t="n">
        <v>2000000</v>
      </c>
      <c r="L3" t="n">
        <v>1</v>
      </c>
      <c r="N3" t="n">
        <v>-56961000</v>
      </c>
      <c r="Q3">
        <f>(VLOOKUP("Operational cash flow", L1:M101, 2, FALSE)-VLOOKUP("Capital expenditure", L1:M101, 2, FALSE) )</f>
        <v/>
      </c>
    </row>
    <row r="4" ht="15" customHeight="1">
      <c r="A4" t="inlineStr">
        <is>
          <t>Operating income</t>
        </is>
      </c>
      <c r="B4" t="n">
        <v>-28663000</v>
      </c>
      <c r="C4" t="inlineStr">
        <is>
          <t>What is the average interest rate on debt facilities for the Company?</t>
        </is>
      </c>
      <c r="D4" s="7" t="n">
        <v>0.025</v>
      </c>
      <c r="E4" t="inlineStr">
        <is>
          <t>Average Interest Rate</t>
        </is>
      </c>
      <c r="F4" t="n">
        <v>0.09</v>
      </c>
      <c r="G4" t="n">
        <v>0.2</v>
      </c>
      <c r="H4" t="n">
        <v>0.15</v>
      </c>
      <c r="I4" t="n">
        <v>0.12</v>
      </c>
      <c r="J4" t="n">
        <v>0.09</v>
      </c>
      <c r="K4" t="n">
        <v>0.05</v>
      </c>
      <c r="L4" t="n">
        <v>4</v>
      </c>
      <c r="N4" t="n">
        <v>0.09</v>
      </c>
      <c r="Q4" t="n">
        <v>0.09</v>
      </c>
    </row>
    <row r="5" ht="15" customHeight="1">
      <c r="A5" t="inlineStr">
        <is>
          <t>[Cash Flow Statement]</t>
        </is>
      </c>
      <c r="C5" t="inlineStr">
        <is>
          <t>What proportion of the revenue is from gross margin?</t>
        </is>
      </c>
      <c r="D5" s="7" t="n">
        <v>0.05</v>
      </c>
      <c r="E5" t="inlineStr">
        <is>
          <t>Gross Margin Ratio</t>
        </is>
      </c>
      <c r="F5" t="n">
        <v>-573.26</v>
      </c>
      <c r="G5" t="n">
        <v>0.1</v>
      </c>
      <c r="H5" t="n">
        <v>0.25</v>
      </c>
      <c r="I5" t="n">
        <v>0.35</v>
      </c>
      <c r="J5" t="n">
        <v>0.5</v>
      </c>
      <c r="K5" t="n">
        <v>0.7</v>
      </c>
      <c r="L5" t="n">
        <v>1</v>
      </c>
      <c r="N5" t="n">
        <v>-573.26</v>
      </c>
      <c r="Q5">
        <f>(VLOOKUP("Operating income", L1:M101, 2, FALSE)/(VLOOKUP("Total revenue", L1:M101, 2, FALSE)))</f>
        <v/>
      </c>
    </row>
    <row r="6" ht="15" customHeight="1">
      <c r="A6" t="inlineStr">
        <is>
          <t>Operational cash flow</t>
        </is>
      </c>
      <c r="B6" t="n">
        <v>-29141000</v>
      </c>
      <c r="C6" t="inlineStr">
        <is>
          <t>What is your debt to income ratio?</t>
        </is>
      </c>
      <c r="D6" s="7" t="n">
        <v>0.025</v>
      </c>
      <c r="E6" t="inlineStr">
        <is>
          <t>Debt-to-Income</t>
        </is>
      </c>
      <c r="F6" t="n">
        <v>0.8997507615618943</v>
      </c>
      <c r="G6" t="n">
        <v>0.6</v>
      </c>
      <c r="H6" t="n">
        <v>0.55</v>
      </c>
      <c r="I6" t="n">
        <v>0.5</v>
      </c>
      <c r="J6" t="n">
        <v>0.45</v>
      </c>
      <c r="K6" t="n">
        <v>0.4</v>
      </c>
      <c r="L6" t="n">
        <v>1</v>
      </c>
      <c r="N6" t="n">
        <v>0.8997507615618943</v>
      </c>
      <c r="Q6">
        <f>(VLOOKUP("Total debt", L1:M101, 2, FALSE)/VLOOKUP("EBITDA", L1:M101, 2, FALSE))</f>
        <v/>
      </c>
    </row>
    <row r="7" ht="15" customHeight="1">
      <c r="A7" t="inlineStr">
        <is>
          <t>Capital expenditure</t>
        </is>
      </c>
      <c r="B7" t="n">
        <v>27820000</v>
      </c>
      <c r="C7" t="inlineStr">
        <is>
          <t>What's the current ratio?</t>
        </is>
      </c>
      <c r="D7" s="7" t="n">
        <v>0.06</v>
      </c>
      <c r="E7" t="inlineStr">
        <is>
          <t>Current Ratio</t>
        </is>
      </c>
      <c r="F7" t="n">
        <v>20.24939883201649</v>
      </c>
      <c r="G7" t="n">
        <v>0.5</v>
      </c>
      <c r="H7" t="n">
        <v>1</v>
      </c>
      <c r="I7" t="n">
        <v>1.5</v>
      </c>
      <c r="J7" t="n">
        <v>2</v>
      </c>
      <c r="K7" t="n">
        <v>2.5</v>
      </c>
      <c r="L7" t="n">
        <v>5</v>
      </c>
      <c r="N7" t="n">
        <v>20.24939883201649</v>
      </c>
      <c r="Q7">
        <f>(VLOOKUP("Total current assets", L1:M101, 2, FALSE)/VLOOKUP("Total current liabilities", L1:M101, 2, FALSE))</f>
        <v/>
      </c>
    </row>
    <row r="8" ht="15" customHeight="1">
      <c r="A8" t="inlineStr">
        <is>
          <t>Debt service</t>
        </is>
      </c>
      <c r="C8" t="inlineStr">
        <is>
          <t>What proportion of debt to equity</t>
        </is>
      </c>
      <c r="D8" s="7" t="n">
        <v>0.04</v>
      </c>
      <c r="E8" t="inlineStr">
        <is>
          <t>Debt to Equity</t>
        </is>
      </c>
      <c r="F8" t="n">
        <v>0.04475448450806305</v>
      </c>
      <c r="G8" t="n">
        <v>0.035</v>
      </c>
      <c r="H8" t="n">
        <v>0.03</v>
      </c>
      <c r="I8" t="n">
        <v>0.02</v>
      </c>
      <c r="J8" t="n">
        <v>0.015</v>
      </c>
      <c r="K8" t="n">
        <v>0.01</v>
      </c>
      <c r="L8" t="n">
        <v>1</v>
      </c>
      <c r="N8" t="n">
        <v>0.04475448450806305</v>
      </c>
      <c r="Q8">
        <f>(VLOOKUP("Total liabilities", L1:M101, 2, FALSE)/(VLOOKUP("Total equity", L1:M101, 2, FALSE)))</f>
        <v/>
      </c>
    </row>
    <row r="9" ht="15" customHeight="1">
      <c r="A9" t="inlineStr">
        <is>
          <t>[Balance Sheet]</t>
        </is>
      </c>
      <c r="C9" t="inlineStr">
        <is>
          <t>How much of the capital is coming from external sources?</t>
        </is>
      </c>
      <c r="D9" s="7" t="n">
        <v>0.02</v>
      </c>
      <c r="E9" t="inlineStr">
        <is>
          <t>External capital</t>
        </is>
      </c>
      <c r="F9" t="n">
        <v>1</v>
      </c>
      <c r="G9" t="n">
        <v>0.1</v>
      </c>
      <c r="H9" t="n">
        <v>0.2</v>
      </c>
      <c r="I9" t="n">
        <v>0.5</v>
      </c>
      <c r="J9" t="n">
        <v>0.6</v>
      </c>
      <c r="K9" t="n">
        <v>0.8</v>
      </c>
      <c r="L9" t="n">
        <v>5</v>
      </c>
    </row>
    <row r="10" ht="15" customHeight="1">
      <c r="A10" t="inlineStr">
        <is>
          <t>Total current assets</t>
        </is>
      </c>
      <c r="B10" t="n">
        <v>117892000</v>
      </c>
      <c r="C10" t="inlineStr">
        <is>
          <t>What's the revenue growth rate of the company?</t>
        </is>
      </c>
      <c r="D10" s="7" t="n">
        <v>0.06</v>
      </c>
      <c r="E10" t="inlineStr">
        <is>
          <t>Revenue growth rate annually</t>
        </is>
      </c>
      <c r="F10" t="n">
        <v>0</v>
      </c>
      <c r="G10" t="n">
        <v>0</v>
      </c>
      <c r="H10" t="n">
        <v>0.05</v>
      </c>
      <c r="I10" t="n">
        <v>0.1</v>
      </c>
      <c r="J10" t="n">
        <v>0.15</v>
      </c>
      <c r="K10" t="n">
        <v>0.2</v>
      </c>
      <c r="L10" t="n">
        <v>1</v>
      </c>
    </row>
    <row r="11" ht="15" customHeight="1">
      <c r="A11" t="inlineStr">
        <is>
          <t>Total assets</t>
        </is>
      </c>
      <c r="B11" t="n">
        <v>172980000</v>
      </c>
      <c r="C11" t="inlineStr">
        <is>
          <t>How much of your investors are company insiders?</t>
        </is>
      </c>
      <c r="D11" s="7" t="n">
        <v>0.02</v>
      </c>
      <c r="E11" t="inlineStr">
        <is>
          <t>Company investors</t>
        </is>
      </c>
      <c r="F11" t="n">
        <v>5</v>
      </c>
      <c r="G11" t="n">
        <v>1</v>
      </c>
      <c r="H11" t="n">
        <v>2</v>
      </c>
      <c r="I11" t="n">
        <v>3</v>
      </c>
      <c r="J11" t="n">
        <v>4</v>
      </c>
      <c r="K11" t="n">
        <v>5</v>
      </c>
      <c r="L11" t="n">
        <v>5</v>
      </c>
    </row>
    <row r="12" ht="15" customHeight="1">
      <c r="A12" t="inlineStr">
        <is>
          <t>Total current liabilities</t>
        </is>
      </c>
      <c r="B12" t="n">
        <v>5822000</v>
      </c>
      <c r="C12" t="inlineStr">
        <is>
          <t>Is the market very competitive or is it newer and less monopolized?</t>
        </is>
      </c>
      <c r="D12" s="7" t="n">
        <v>0.05</v>
      </c>
      <c r="E12" t="inlineStr">
        <is>
          <t>Market entry barriers</t>
        </is>
      </c>
      <c r="F12" t="n">
        <v>5</v>
      </c>
      <c r="G12" t="n">
        <v>1</v>
      </c>
      <c r="H12" t="n">
        <v>2</v>
      </c>
      <c r="I12" t="n">
        <v>3</v>
      </c>
      <c r="J12" t="n">
        <v>4</v>
      </c>
      <c r="K12" t="n">
        <v>5</v>
      </c>
      <c r="L12" t="n">
        <v>5</v>
      </c>
    </row>
    <row r="13" ht="15" customHeight="1">
      <c r="A13" t="inlineStr">
        <is>
          <t>Total liabilities</t>
        </is>
      </c>
      <c r="B13" t="n">
        <v>7410000</v>
      </c>
      <c r="C13" t="inlineStr">
        <is>
          <t>How much of the Companies revenues are tied to Commodity Prices?</t>
        </is>
      </c>
      <c r="D13" s="7" t="n">
        <v>0.03</v>
      </c>
      <c r="E13" t="inlineStr">
        <is>
          <t>Commodity Price Risk</t>
        </is>
      </c>
      <c r="F13" t="n">
        <v>1</v>
      </c>
      <c r="G13" t="n">
        <v>1</v>
      </c>
      <c r="H13" t="n">
        <v>2</v>
      </c>
      <c r="I13" t="n">
        <v>3</v>
      </c>
      <c r="J13" t="n">
        <v>4</v>
      </c>
      <c r="K13" t="n">
        <v>5</v>
      </c>
      <c r="L13" t="n">
        <v>1</v>
      </c>
    </row>
    <row r="14" ht="15" customHeight="1">
      <c r="A14" t="inlineStr">
        <is>
          <t>Total equity</t>
        </is>
      </c>
      <c r="B14" t="n">
        <v>165570000</v>
      </c>
      <c r="C14" t="inlineStr">
        <is>
          <t>What potential are there for changes in levies and taxes on production?</t>
        </is>
      </c>
      <c r="D14" s="7" t="n">
        <v>0.02</v>
      </c>
      <c r="E14" t="inlineStr">
        <is>
          <t>Industry-related government policy</t>
        </is>
      </c>
      <c r="F14" t="n">
        <v>3</v>
      </c>
      <c r="G14" t="n">
        <v>1</v>
      </c>
      <c r="H14" t="n">
        <v>2</v>
      </c>
      <c r="I14" t="n">
        <v>3</v>
      </c>
      <c r="J14" t="n">
        <v>4</v>
      </c>
      <c r="K14" t="n">
        <v>5</v>
      </c>
      <c r="L14" t="n">
        <v>3</v>
      </c>
    </row>
    <row r="15" ht="15" customHeight="1">
      <c r="A15" t="inlineStr">
        <is>
          <t>Total debt</t>
        </is>
      </c>
      <c r="B15">
        <f>3192000+57000</f>
        <v/>
      </c>
      <c r="C15" t="inlineStr">
        <is>
          <t>What segment of the market is the company a part of?</t>
        </is>
      </c>
      <c r="D15" s="7" t="n">
        <v>0.03</v>
      </c>
      <c r="E15" t="inlineStr">
        <is>
          <t>Sector</t>
        </is>
      </c>
      <c r="F15" t="n">
        <v>3</v>
      </c>
      <c r="G15" t="n">
        <v>1</v>
      </c>
      <c r="H15" t="n">
        <v>2</v>
      </c>
      <c r="I15" t="n">
        <v>3</v>
      </c>
      <c r="J15" t="n">
        <v>4</v>
      </c>
      <c r="K15" t="n">
        <v>5</v>
      </c>
      <c r="L15" t="n">
        <v>3</v>
      </c>
    </row>
    <row r="16" ht="15" customHeight="1">
      <c r="C16" t="inlineStr">
        <is>
          <t>What traction to date has the company gained</t>
        </is>
      </c>
      <c r="D16" s="7" t="n">
        <v>0.02</v>
      </c>
      <c r="E16" t="inlineStr">
        <is>
          <t>Market traction</t>
        </is>
      </c>
      <c r="F16" t="n">
        <v>5</v>
      </c>
      <c r="G16" t="n">
        <v>1</v>
      </c>
      <c r="H16" t="n">
        <v>2</v>
      </c>
      <c r="I16" t="n">
        <v>3</v>
      </c>
      <c r="J16" t="n">
        <v>4</v>
      </c>
      <c r="K16" t="n">
        <v>5</v>
      </c>
      <c r="L16" t="n">
        <v>5</v>
      </c>
    </row>
    <row r="17" ht="15" customHeight="1">
      <c r="C17" t="inlineStr">
        <is>
          <t>Do management have any personal history of default?</t>
        </is>
      </c>
      <c r="D17" s="7" t="n">
        <v>0.02</v>
      </c>
      <c r="E17" t="inlineStr">
        <is>
          <t>Credit history of management</t>
        </is>
      </c>
      <c r="F17" t="n">
        <v>5</v>
      </c>
      <c r="G17" t="n">
        <v>1</v>
      </c>
      <c r="H17" t="n">
        <v>2</v>
      </c>
      <c r="I17" t="n">
        <v>3</v>
      </c>
      <c r="J17" t="n">
        <v>4</v>
      </c>
      <c r="K17" t="n">
        <v>5</v>
      </c>
      <c r="L17" t="n">
        <v>5</v>
      </c>
    </row>
    <row r="18" ht="15" customHeight="1">
      <c r="C18" t="inlineStr">
        <is>
          <t>Does the Company have IP rights and trademarks secured?</t>
        </is>
      </c>
      <c r="D18" s="7" t="n">
        <v>0.04</v>
      </c>
      <c r="E18" t="inlineStr">
        <is>
          <t>Intellectual property rights and protections</t>
        </is>
      </c>
      <c r="F18" t="n">
        <v>2</v>
      </c>
      <c r="G18" t="n">
        <v>1</v>
      </c>
      <c r="H18" t="n">
        <v>2</v>
      </c>
      <c r="I18" t="n">
        <v>3</v>
      </c>
      <c r="J18" t="n">
        <v>4</v>
      </c>
      <c r="K18" t="n">
        <v>5</v>
      </c>
      <c r="L18" t="n">
        <v>2</v>
      </c>
    </row>
    <row r="19" ht="15" customHeight="1">
      <c r="C19" t="inlineStr">
        <is>
          <t>How long have management spent working in the industry of the Companies chosen field?</t>
        </is>
      </c>
      <c r="D19" s="7" t="n">
        <v>0.08</v>
      </c>
      <c r="E19" t="inlineStr">
        <is>
          <t>Time spent in an industry</t>
        </is>
      </c>
      <c r="F19" t="n">
        <v>5</v>
      </c>
      <c r="G19" t="n">
        <v>1</v>
      </c>
      <c r="H19" t="n">
        <v>2</v>
      </c>
      <c r="I19" t="n">
        <v>3</v>
      </c>
      <c r="J19" t="n">
        <v>4</v>
      </c>
      <c r="K19" t="n">
        <v>5</v>
      </c>
      <c r="L19" t="n">
        <v>5</v>
      </c>
    </row>
    <row r="20" ht="15" customHeight="1">
      <c r="C20" t="inlineStr">
        <is>
          <t>Have any of the Directors been bankrupt at any point in time?</t>
        </is>
      </c>
      <c r="D20" s="7" t="n">
        <v>0.04</v>
      </c>
      <c r="E20" t="inlineStr">
        <is>
          <t>History of bankruptcy</t>
        </is>
      </c>
      <c r="F20" t="n">
        <v>5</v>
      </c>
      <c r="G20" t="n">
        <v>1</v>
      </c>
      <c r="H20" t="n">
        <v>2</v>
      </c>
      <c r="I20" t="n">
        <v>3</v>
      </c>
      <c r="J20" t="n">
        <v>4</v>
      </c>
      <c r="K20" t="n">
        <v>5</v>
      </c>
      <c r="L20" t="n">
        <v>5</v>
      </c>
    </row>
    <row r="21" ht="15" customHeight="1">
      <c r="C21" t="inlineStr">
        <is>
          <t>How many employees work for the company?</t>
        </is>
      </c>
      <c r="D21" s="7" t="n">
        <v>0.02</v>
      </c>
      <c r="E21" t="inlineStr">
        <is>
          <t>Number of employees</t>
        </is>
      </c>
      <c r="F21" t="n">
        <v>5</v>
      </c>
      <c r="G21" t="n">
        <v>1</v>
      </c>
      <c r="H21" t="n">
        <v>2</v>
      </c>
      <c r="I21" t="n">
        <v>3</v>
      </c>
      <c r="J21" t="n">
        <v>4</v>
      </c>
      <c r="K21" t="n">
        <v>5</v>
      </c>
      <c r="L21" t="n">
        <v>5</v>
      </c>
    </row>
    <row r="22" ht="15" customHeight="1">
      <c r="C22" t="inlineStr">
        <is>
          <t>How big are the counterparties that they're working with?</t>
        </is>
      </c>
      <c r="D22" s="7" t="n">
        <v>0.03</v>
      </c>
      <c r="E22" t="inlineStr">
        <is>
          <t>Size of counterparties</t>
        </is>
      </c>
      <c r="F22" t="n">
        <v>5</v>
      </c>
      <c r="G22" t="n">
        <v>1</v>
      </c>
      <c r="H22" t="n">
        <v>2</v>
      </c>
      <c r="I22" t="n">
        <v>3</v>
      </c>
      <c r="J22" t="n">
        <v>4</v>
      </c>
      <c r="K22" t="n">
        <v>5</v>
      </c>
      <c r="L22" t="n">
        <v>5</v>
      </c>
    </row>
    <row r="23" ht="15" customHeight="1">
      <c r="C23" t="inlineStr">
        <is>
          <t>Amount of counterparties?</t>
        </is>
      </c>
      <c r="D23" s="7" t="n">
        <v>0.03</v>
      </c>
      <c r="E23" t="inlineStr">
        <is>
          <t>Concentration risk</t>
        </is>
      </c>
      <c r="F23" t="n">
        <v>5</v>
      </c>
      <c r="G23" t="n">
        <v>1</v>
      </c>
      <c r="H23" t="n">
        <v>2</v>
      </c>
      <c r="I23" t="n">
        <v>3</v>
      </c>
      <c r="J23" t="n">
        <v>4</v>
      </c>
      <c r="K23" t="n">
        <v>5</v>
      </c>
      <c r="L23" t="n">
        <v>5</v>
      </c>
    </row>
    <row r="24" ht="15" customHeight="1">
      <c r="C24" t="inlineStr">
        <is>
          <t>How long will a PPA last and is the agreement solidified?</t>
        </is>
      </c>
      <c r="D24" s="7" t="n">
        <v>0.02</v>
      </c>
      <c r="E24" t="inlineStr">
        <is>
          <t>Stability of PPAs (where relevant)</t>
        </is>
      </c>
      <c r="F24" t="n">
        <v>1</v>
      </c>
      <c r="G24" t="n">
        <v>1</v>
      </c>
      <c r="H24" t="n">
        <v>2</v>
      </c>
      <c r="I24" t="n">
        <v>3</v>
      </c>
      <c r="J24" t="n">
        <v>4</v>
      </c>
      <c r="K24" t="n">
        <v>5</v>
      </c>
      <c r="L24" t="n">
        <v>1</v>
      </c>
    </row>
    <row r="25" ht="15" customHeight="1">
      <c r="C25" t="inlineStr">
        <is>
          <t>Has the counterparty been in good credit standing?</t>
        </is>
      </c>
      <c r="D25" s="7" t="n">
        <v>0.01</v>
      </c>
      <c r="E25" t="inlineStr">
        <is>
          <t>Credit history of counterparty</t>
        </is>
      </c>
      <c r="F25" t="n">
        <v>5</v>
      </c>
      <c r="G25" t="n">
        <v>1</v>
      </c>
      <c r="H25" t="n">
        <v>2</v>
      </c>
      <c r="I25" t="n">
        <v>3</v>
      </c>
      <c r="J25" t="n">
        <v>4</v>
      </c>
      <c r="K25" t="n">
        <v>5</v>
      </c>
      <c r="L25" t="n">
        <v>5</v>
      </c>
    </row>
    <row r="26" ht="15" customHeight="1">
      <c r="C26" t="inlineStr">
        <is>
          <t>Is there any significant financial news on the counterparty that would indicate a risk?</t>
        </is>
      </c>
      <c r="D26" s="7" t="n">
        <v>0.01</v>
      </c>
      <c r="E26" t="inlineStr">
        <is>
          <t>Relevant news on the company (counterparty)</t>
        </is>
      </c>
      <c r="F26" t="n">
        <v>5</v>
      </c>
      <c r="G26" t="n">
        <v>1</v>
      </c>
      <c r="H26" t="n">
        <v>2</v>
      </c>
      <c r="I26" t="n">
        <v>3</v>
      </c>
      <c r="J26" t="n">
        <v>4</v>
      </c>
      <c r="K26" t="n">
        <v>5</v>
      </c>
      <c r="L26" t="n">
        <v>5</v>
      </c>
    </row>
    <row r="27" ht="15" customHeight="1">
      <c r="C27" t="inlineStr">
        <is>
          <t>What is the fixed asset turnover ratio?</t>
        </is>
      </c>
      <c r="D27" s="7" t="n">
        <v>0.04</v>
      </c>
      <c r="E27" t="inlineStr">
        <is>
          <t>Fixed Asset Turnover Ratio</t>
        </is>
      </c>
      <c r="F27" t="n">
        <v>3</v>
      </c>
      <c r="G27" t="n">
        <v>1</v>
      </c>
      <c r="H27" t="n">
        <v>2</v>
      </c>
      <c r="I27" t="n">
        <v>3</v>
      </c>
      <c r="J27" t="n">
        <v>4</v>
      </c>
      <c r="K27" t="n">
        <v>5</v>
      </c>
      <c r="L27" t="n">
        <v>3</v>
      </c>
    </row>
    <row r="28" ht="15" customHeight="1">
      <c r="C28" t="inlineStr">
        <is>
          <t>Is there any collateral that has/is been pledged elsewhere and is there more available?</t>
        </is>
      </c>
      <c r="D28" s="7" t="n">
        <v>0.01</v>
      </c>
      <c r="E28" t="inlineStr">
        <is>
          <t>Existing collateral obligations</t>
        </is>
      </c>
      <c r="F28" t="n">
        <v>5</v>
      </c>
      <c r="G28" t="n">
        <v>1</v>
      </c>
      <c r="H28" t="n">
        <v>2</v>
      </c>
      <c r="I28" t="n">
        <v>3</v>
      </c>
      <c r="J28" t="n">
        <v>4</v>
      </c>
      <c r="K28" t="n">
        <v>5</v>
      </c>
      <c r="L28" t="n">
        <v>5</v>
      </c>
    </row>
    <row r="29" ht="15" customHeight="1">
      <c r="C29" t="inlineStr">
        <is>
          <t>Is there an established system of recourse in the event of default?</t>
        </is>
      </c>
      <c r="D29" s="7" t="n">
        <v>0.02</v>
      </c>
      <c r="E29" t="inlineStr">
        <is>
          <t>Asset recourse structure</t>
        </is>
      </c>
      <c r="F29" t="n">
        <v>4</v>
      </c>
      <c r="G29" t="n">
        <v>1</v>
      </c>
      <c r="H29" t="n">
        <v>2</v>
      </c>
      <c r="I29" t="n">
        <v>3</v>
      </c>
      <c r="J29" t="n">
        <v>4</v>
      </c>
      <c r="K29" t="n">
        <v>5</v>
      </c>
      <c r="L29" t="n">
        <v>4</v>
      </c>
    </row>
    <row r="30" ht="15" customHeight="1">
      <c r="C30" t="inlineStr">
        <is>
          <t>Is the collateral coming from the companies assets or is it less organized and coming from an individual?</t>
        </is>
      </c>
      <c r="D30" s="7" t="n">
        <v>0.02</v>
      </c>
      <c r="E30" t="inlineStr">
        <is>
          <t>Personal or company donation of collateral?</t>
        </is>
      </c>
      <c r="F30" t="n">
        <v>5</v>
      </c>
      <c r="G30" t="n">
        <v>1</v>
      </c>
      <c r="H30" t="n">
        <v>2</v>
      </c>
      <c r="I30" t="n">
        <v>3</v>
      </c>
      <c r="J30" t="n">
        <v>4</v>
      </c>
      <c r="K30" t="n">
        <v>5</v>
      </c>
      <c r="L30" t="n">
        <v>5</v>
      </c>
    </row>
    <row r="31" ht="15" customHeight="1">
      <c r="C31" t="inlineStr">
        <is>
          <t>Is the collateral readily available in the case of default?</t>
        </is>
      </c>
      <c r="D31" s="7" t="n">
        <v>0.01</v>
      </c>
      <c r="E31" s="1" t="inlineStr">
        <is>
          <t>Description/Location of Collateral</t>
        </is>
      </c>
      <c r="F31" t="n">
        <v>5</v>
      </c>
      <c r="G31" t="n">
        <v>1</v>
      </c>
      <c r="H31" t="n">
        <v>2</v>
      </c>
      <c r="I31" t="n">
        <v>3</v>
      </c>
      <c r="J31" t="n">
        <v>4</v>
      </c>
      <c r="K31" t="n">
        <v>5</v>
      </c>
      <c r="L31" s="1" t="n">
        <v>5</v>
      </c>
      <c r="X31" s="2" t="n"/>
      <c r="AD31" s="3" t="n"/>
    </row>
    <row r="32">
      <c r="E32" s="5" t="n"/>
      <c r="L32" s="5" t="n"/>
    </row>
    <row r="33">
      <c r="D33" s="8">
        <f>SUM(D2:D31)</f>
        <v/>
      </c>
      <c r="E33" s="12" t="inlineStr">
        <is>
          <t>Final Score:</t>
        </is>
      </c>
      <c r="L33" s="12" t="n">
        <v>63.09999999999999</v>
      </c>
    </row>
  </sheetData>
  <conditionalFormatting sqref="AD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sqref="O13" showDropDown="0" showInputMessage="0" showErrorMessage="1" allowBlank="1" type="list">
      <formula1>"100%,50%,20%"</formula1>
    </dataValidation>
  </dataValidations>
  <pageMargins left="0.7" right="0.7" top="0.75" bottom="0.75" header="0.3" footer="0.3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33"/>
  <sheetViews>
    <sheetView topLeftCell="C1" zoomScale="97" workbookViewId="0">
      <selection activeCell="E2" sqref="E2"/>
    </sheetView>
  </sheetViews>
  <sheetFormatPr baseColWidth="8" defaultRowHeight="14.5"/>
  <cols>
    <col width="19.90625" bestFit="1" customWidth="1" min="1" max="1"/>
    <col width="11.81640625" bestFit="1" customWidth="1" min="2" max="2"/>
    <col width="87.36328125" bestFit="1" customWidth="1" min="3" max="3"/>
    <col width="8.90625" bestFit="1" customWidth="1" min="4" max="4"/>
    <col width="38.08984375" bestFit="1" customWidth="1" min="5" max="5"/>
    <col width="11.81640625" bestFit="1" customWidth="1" min="6" max="6"/>
    <col width="11.7265625" bestFit="1" customWidth="1" min="7" max="7"/>
    <col width="7.6328125" bestFit="1" customWidth="1" min="8" max="8"/>
    <col width="7" bestFit="1" customWidth="1" min="9" max="9"/>
    <col width="8.36328125" bestFit="1" customWidth="1" min="10" max="10"/>
    <col width="12.26953125" bestFit="1" customWidth="1" min="11" max="11"/>
    <col width="8.90625" bestFit="1" customWidth="1" min="12" max="12"/>
    <col width="11.81640625" bestFit="1" customWidth="1" min="14" max="14"/>
    <col width="8.81640625" bestFit="1" customWidth="1" min="17" max="17"/>
    <col width="16.54296875" bestFit="1" customWidth="1" min="22" max="22"/>
    <col width="14.453125" bestFit="1" customWidth="1" min="23" max="23"/>
    <col width="12.81640625" bestFit="1" customWidth="1" min="24" max="24"/>
    <col width="12.54296875" bestFit="1" customWidth="1" min="25" max="25"/>
    <col width="17.6328125" bestFit="1" customWidth="1" min="26" max="26"/>
    <col width="12.54296875" customWidth="1" min="27" max="27"/>
    <col width="11.453125" bestFit="1" customWidth="1" min="28" max="28"/>
    <col width="4.1796875" customWidth="1" min="29" max="29"/>
    <col width="9" bestFit="1" customWidth="1" min="30" max="31"/>
    <col width="10.90625" bestFit="1" customWidth="1" min="32" max="32"/>
  </cols>
  <sheetData>
    <row r="1" ht="15" customHeight="1">
      <c r="A1" t="inlineStr">
        <is>
          <t>Financial Data</t>
        </is>
      </c>
      <c r="B1" t="inlineStr">
        <is>
          <t>INPUTS</t>
        </is>
      </c>
      <c r="C1" t="inlineStr">
        <is>
          <t>Questionnaire</t>
        </is>
      </c>
      <c r="D1" t="inlineStr">
        <is>
          <t>Weights</t>
        </is>
      </c>
      <c r="E1" t="inlineStr">
        <is>
          <t>Parameters</t>
        </is>
      </c>
      <c r="F1" t="inlineStr">
        <is>
          <t>Values</t>
        </is>
      </c>
      <c r="G1" t="inlineStr">
        <is>
          <t>Very Low Max</t>
        </is>
      </c>
      <c r="H1" t="inlineStr">
        <is>
          <t>Max Min</t>
        </is>
      </c>
      <c r="I1" t="inlineStr">
        <is>
          <t>Ok Max</t>
        </is>
      </c>
      <c r="J1" t="inlineStr">
        <is>
          <t>High Max</t>
        </is>
      </c>
      <c r="K1" t="inlineStr">
        <is>
          <t>Very High Max</t>
        </is>
      </c>
      <c r="L1" t="inlineStr">
        <is>
          <t>Output</t>
        </is>
      </c>
    </row>
    <row r="2" ht="15" customHeight="1">
      <c r="A2" t="inlineStr">
        <is>
          <t>Total revenue</t>
        </is>
      </c>
      <c r="B2" t="n">
        <v>1646400000</v>
      </c>
      <c r="C2" t="inlineStr">
        <is>
          <t>What is your DSCR to date?</t>
        </is>
      </c>
      <c r="D2" s="4" t="n">
        <v>0.1</v>
      </c>
      <c r="E2" t="inlineStr">
        <is>
          <t>Debt Service Coverage Ratio</t>
        </is>
      </c>
      <c r="F2" t="n">
        <v>7.817</v>
      </c>
      <c r="G2" t="n">
        <v>1</v>
      </c>
      <c r="H2" t="n">
        <v>1.3</v>
      </c>
      <c r="I2" t="n">
        <v>1.5</v>
      </c>
      <c r="J2" t="n">
        <v>2</v>
      </c>
      <c r="K2" t="n">
        <v>2.5</v>
      </c>
      <c r="L2" t="n">
        <v>5</v>
      </c>
      <c r="N2" t="n">
        <v>-171700000</v>
      </c>
    </row>
    <row r="3" ht="15" customHeight="1">
      <c r="A3" t="inlineStr">
        <is>
          <t>EBITDA</t>
        </is>
      </c>
      <c r="B3" t="n">
        <v>586300000</v>
      </c>
      <c r="C3" t="inlineStr">
        <is>
          <t>What is the free cash flow?</t>
        </is>
      </c>
      <c r="D3" s="4" t="n">
        <v>0.05</v>
      </c>
      <c r="E3" t="inlineStr">
        <is>
          <t>Free Cash Flow</t>
        </is>
      </c>
      <c r="F3" t="n">
        <v>-171700000</v>
      </c>
      <c r="G3" t="n">
        <v>0</v>
      </c>
      <c r="H3" t="n">
        <v>100000</v>
      </c>
      <c r="I3" t="n">
        <v>500000</v>
      </c>
      <c r="J3" t="n">
        <v>1000000</v>
      </c>
      <c r="K3" t="n">
        <v>2000000</v>
      </c>
      <c r="L3" t="n">
        <v>1</v>
      </c>
      <c r="N3" t="n">
        <v>0.046</v>
      </c>
      <c r="Q3">
        <f>(VLOOKUP("Operational cash flow", L1:M101, 2, FALSE)-VLOOKUP("Capital expenditure", L1:M101, 2, FALSE) )</f>
        <v/>
      </c>
    </row>
    <row r="4" ht="15" customHeight="1">
      <c r="A4" t="inlineStr">
        <is>
          <t>Operating income</t>
        </is>
      </c>
      <c r="B4" t="n">
        <v>4038000000</v>
      </c>
      <c r="C4" t="inlineStr">
        <is>
          <t>What is the average interest rate on debt facilities for the Company?</t>
        </is>
      </c>
      <c r="D4" s="4" t="n">
        <v>0.025</v>
      </c>
      <c r="E4" t="inlineStr">
        <is>
          <t>Average Interest Rate</t>
        </is>
      </c>
      <c r="F4" t="n">
        <v>0.046</v>
      </c>
      <c r="G4" t="n">
        <v>0.2</v>
      </c>
      <c r="H4" t="n">
        <v>0.15</v>
      </c>
      <c r="I4" t="n">
        <v>0.12</v>
      </c>
      <c r="J4" t="n">
        <v>0.09</v>
      </c>
      <c r="K4" t="n">
        <v>0.05</v>
      </c>
      <c r="L4" t="n">
        <v>5</v>
      </c>
      <c r="N4" t="n">
        <v>2.45262390670554</v>
      </c>
      <c r="Q4" t="n">
        <v>0.09</v>
      </c>
    </row>
    <row r="5" ht="15" customHeight="1">
      <c r="A5" t="inlineStr">
        <is>
          <t>[Cash Flow Statement]</t>
        </is>
      </c>
      <c r="C5" t="inlineStr">
        <is>
          <t>What proportion of the revenue is from gross margin?</t>
        </is>
      </c>
      <c r="D5" s="4" t="n">
        <v>0.05</v>
      </c>
      <c r="E5" t="inlineStr">
        <is>
          <t>Gross Margin Ratio</t>
        </is>
      </c>
      <c r="F5" t="n">
        <v>2.45262390670554</v>
      </c>
      <c r="G5" t="n">
        <v>0.1</v>
      </c>
      <c r="H5" t="n">
        <v>0.25</v>
      </c>
      <c r="I5" t="n">
        <v>0.35</v>
      </c>
      <c r="J5" t="n">
        <v>0.5</v>
      </c>
      <c r="K5" t="n">
        <v>0.7</v>
      </c>
      <c r="L5" t="n">
        <v>5</v>
      </c>
      <c r="N5" t="n">
        <v>0.6571720961964864</v>
      </c>
      <c r="Q5">
        <f>(VLOOKUP("Operating income", L1:M101, 2, FALSE)/(VLOOKUP("Total revenue", L1:M101, 2, FALSE)))</f>
        <v/>
      </c>
    </row>
    <row r="6" ht="15" customHeight="1">
      <c r="A6" t="inlineStr">
        <is>
          <t>Operational cash flow</t>
        </is>
      </c>
      <c r="B6" t="n">
        <v>928600000</v>
      </c>
      <c r="C6" t="inlineStr">
        <is>
          <t>What is your debt to income ratio?</t>
        </is>
      </c>
      <c r="D6" s="4" t="n">
        <v>0.025</v>
      </c>
      <c r="E6" t="inlineStr">
        <is>
          <t>Debt-to-Income</t>
        </is>
      </c>
      <c r="F6" t="n">
        <v>0.6571720961964864</v>
      </c>
      <c r="G6" t="n">
        <v>0.6</v>
      </c>
      <c r="H6" t="n">
        <v>0.55</v>
      </c>
      <c r="I6" t="n">
        <v>0.5</v>
      </c>
      <c r="J6" t="n">
        <v>0.45</v>
      </c>
      <c r="K6" t="n">
        <v>0.4</v>
      </c>
      <c r="L6" t="n">
        <v>1</v>
      </c>
      <c r="N6" t="n">
        <v>0.1508554705087798</v>
      </c>
      <c r="Q6">
        <f>(VLOOKUP("Total debt", L1:M101, 2, FALSE)/VLOOKUP("EBITDA", L1:M101, 2, FALSE))</f>
        <v/>
      </c>
    </row>
    <row r="7" ht="15" customHeight="1">
      <c r="A7" t="inlineStr">
        <is>
          <t>Capital expenditure</t>
        </is>
      </c>
      <c r="B7" t="n">
        <v>1100300000</v>
      </c>
      <c r="C7" t="inlineStr">
        <is>
          <t>What's the current ratio?</t>
        </is>
      </c>
      <c r="D7" s="4" t="n">
        <v>0.06</v>
      </c>
      <c r="E7" t="inlineStr">
        <is>
          <t>Current Ratio</t>
        </is>
      </c>
      <c r="F7" t="n">
        <v>0.1508554705087798</v>
      </c>
      <c r="G7" t="n">
        <v>0.5</v>
      </c>
      <c r="H7" t="n">
        <v>1</v>
      </c>
      <c r="I7" t="n">
        <v>1.5</v>
      </c>
      <c r="J7" t="n">
        <v>2</v>
      </c>
      <c r="K7" t="n">
        <v>2.5</v>
      </c>
      <c r="L7" t="n">
        <v>1</v>
      </c>
      <c r="N7" t="n">
        <v>0.0520126872791975</v>
      </c>
      <c r="Q7">
        <f>(VLOOKUP("Total current assets", L1:M101, 2, FALSE)/VLOOKUP("Total current liabilities", L1:M101, 2, FALSE))</f>
        <v/>
      </c>
    </row>
    <row r="8" ht="15" customHeight="1">
      <c r="A8" t="inlineStr">
        <is>
          <t>Debt service</t>
        </is>
      </c>
      <c r="B8" t="n">
        <v>75000000</v>
      </c>
      <c r="C8" t="inlineStr">
        <is>
          <t>What proportion of debt to equity</t>
        </is>
      </c>
      <c r="D8" s="4" t="n">
        <v>0.04</v>
      </c>
      <c r="E8" t="inlineStr">
        <is>
          <t>Debt to Equity</t>
        </is>
      </c>
      <c r="F8" t="n">
        <v>0.0520126872791975</v>
      </c>
      <c r="G8" t="n">
        <v>0.035</v>
      </c>
      <c r="H8" t="n">
        <v>0.03</v>
      </c>
      <c r="I8" t="n">
        <v>0.02</v>
      </c>
      <c r="J8" t="n">
        <v>0.015</v>
      </c>
      <c r="K8" t="n">
        <v>0.01</v>
      </c>
      <c r="L8" t="n">
        <v>1</v>
      </c>
      <c r="N8" t="n">
        <v>0.0520126872791975</v>
      </c>
      <c r="Q8">
        <f>(VLOOKUP("Total liabilities", L1:M101, 2, FALSE)/(VLOOKUP("Total equity", L1:M101, 2, FALSE)))</f>
        <v/>
      </c>
    </row>
    <row r="9" ht="15" customHeight="1">
      <c r="A9" t="inlineStr">
        <is>
          <t>[Balance Sheet]</t>
        </is>
      </c>
      <c r="C9" t="inlineStr">
        <is>
          <t>How much of the capital is coming from external sources?</t>
        </is>
      </c>
      <c r="D9" s="4" t="n">
        <v>0.02</v>
      </c>
      <c r="E9" t="inlineStr">
        <is>
          <t>External capital</t>
        </is>
      </c>
      <c r="F9" t="n">
        <v>1</v>
      </c>
      <c r="G9" t="n">
        <v>0.1</v>
      </c>
      <c r="H9" t="n">
        <v>0.2</v>
      </c>
      <c r="I9" t="n">
        <v>0.5</v>
      </c>
      <c r="J9" t="n">
        <v>0.6</v>
      </c>
      <c r="K9" t="n">
        <v>0.8</v>
      </c>
      <c r="L9" t="n">
        <v>5</v>
      </c>
    </row>
    <row r="10" ht="15" customHeight="1">
      <c r="A10" t="inlineStr">
        <is>
          <t>Total current assets</t>
        </is>
      </c>
      <c r="B10" t="n">
        <v>670100000</v>
      </c>
      <c r="C10" t="inlineStr">
        <is>
          <t>What's the revenue growth rate of the company?</t>
        </is>
      </c>
      <c r="D10" s="4" t="n">
        <v>0.06</v>
      </c>
      <c r="E10" t="inlineStr">
        <is>
          <t>Revenue growth rate annually</t>
        </is>
      </c>
      <c r="F10" t="n">
        <v>0.25</v>
      </c>
      <c r="G10" t="n">
        <v>0</v>
      </c>
      <c r="H10" t="n">
        <v>0.05</v>
      </c>
      <c r="I10" t="n">
        <v>0.1</v>
      </c>
      <c r="J10" t="n">
        <v>0.15</v>
      </c>
      <c r="K10" t="n">
        <v>0.2</v>
      </c>
      <c r="L10" t="n">
        <v>5</v>
      </c>
    </row>
    <row r="11" ht="15" customHeight="1">
      <c r="A11" t="inlineStr">
        <is>
          <t>Total assets</t>
        </is>
      </c>
      <c r="B11" t="n">
        <v>5894900000</v>
      </c>
      <c r="C11" t="inlineStr">
        <is>
          <t>How much of your investors are company insiders?</t>
        </is>
      </c>
      <c r="D11" s="4" t="n">
        <v>0.02</v>
      </c>
      <c r="E11" t="inlineStr">
        <is>
          <t>Company investors</t>
        </is>
      </c>
      <c r="F11" t="n">
        <v>5</v>
      </c>
      <c r="G11" t="n">
        <v>1</v>
      </c>
      <c r="H11" t="n">
        <v>2</v>
      </c>
      <c r="I11" t="n">
        <v>3</v>
      </c>
      <c r="J11" t="n">
        <v>4</v>
      </c>
      <c r="K11" t="n">
        <v>5</v>
      </c>
      <c r="L11" t="n">
        <v>5</v>
      </c>
    </row>
    <row r="12" ht="15" customHeight="1">
      <c r="A12" t="inlineStr">
        <is>
          <t>Total current liabilities</t>
        </is>
      </c>
      <c r="B12" t="n">
        <v>4442000000</v>
      </c>
      <c r="C12" t="inlineStr">
        <is>
          <t>Is the market very competitive or is it newer and less monopolized?</t>
        </is>
      </c>
      <c r="D12" s="4" t="n">
        <v>0.05</v>
      </c>
      <c r="E12" t="inlineStr">
        <is>
          <t>Market entry barriers</t>
        </is>
      </c>
      <c r="F12" t="n">
        <v>5</v>
      </c>
      <c r="G12" t="n">
        <v>1</v>
      </c>
      <c r="H12" t="n">
        <v>2</v>
      </c>
      <c r="I12" t="n">
        <v>3</v>
      </c>
      <c r="J12" t="n">
        <v>4</v>
      </c>
      <c r="K12" t="n">
        <v>5</v>
      </c>
      <c r="L12" t="n">
        <v>5</v>
      </c>
    </row>
    <row r="13" ht="15" customHeight="1">
      <c r="A13" t="inlineStr">
        <is>
          <t>Total liabilities</t>
        </is>
      </c>
      <c r="B13" t="n">
        <v>2017000000</v>
      </c>
      <c r="C13" t="inlineStr">
        <is>
          <t>How much of the Companies revenues are tied to Commodity Prices?</t>
        </is>
      </c>
      <c r="D13" s="4" t="n">
        <v>0.03</v>
      </c>
      <c r="E13" t="inlineStr">
        <is>
          <t>Commodity Price Risk</t>
        </is>
      </c>
      <c r="F13" t="n">
        <v>1</v>
      </c>
      <c r="G13" t="n">
        <v>1</v>
      </c>
      <c r="H13" t="n">
        <v>2</v>
      </c>
      <c r="I13" t="n">
        <v>3</v>
      </c>
      <c r="J13" t="n">
        <v>4</v>
      </c>
      <c r="K13" t="n">
        <v>5</v>
      </c>
      <c r="L13" t="n">
        <v>1</v>
      </c>
    </row>
    <row r="14" ht="15" customHeight="1">
      <c r="A14" t="inlineStr">
        <is>
          <t>Total equity</t>
        </is>
      </c>
      <c r="B14" t="n">
        <v>38779000000</v>
      </c>
      <c r="C14" t="inlineStr">
        <is>
          <t>What potential are there for changes in levies and taxes on production?</t>
        </is>
      </c>
      <c r="D14" s="4" t="n">
        <v>0.02</v>
      </c>
      <c r="E14" t="inlineStr">
        <is>
          <t>Industry-related government policy</t>
        </is>
      </c>
      <c r="F14" t="n">
        <v>3</v>
      </c>
      <c r="G14" t="n">
        <v>1</v>
      </c>
      <c r="H14" t="n">
        <v>2</v>
      </c>
      <c r="I14" t="n">
        <v>3</v>
      </c>
      <c r="J14" t="n">
        <v>4</v>
      </c>
      <c r="K14" t="n">
        <v>5</v>
      </c>
      <c r="L14" t="n">
        <v>3</v>
      </c>
    </row>
    <row r="15" ht="15" customHeight="1">
      <c r="A15" t="inlineStr">
        <is>
          <t>Total debt</t>
        </is>
      </c>
      <c r="B15" t="n">
        <v>385300000</v>
      </c>
      <c r="C15" t="inlineStr">
        <is>
          <t>What segment of the market is the company a part of?</t>
        </is>
      </c>
      <c r="D15" s="4" t="n">
        <v>0.03</v>
      </c>
      <c r="E15" t="inlineStr">
        <is>
          <t>Sector</t>
        </is>
      </c>
      <c r="F15" t="n">
        <v>3</v>
      </c>
      <c r="G15" t="n">
        <v>1</v>
      </c>
      <c r="H15" t="n">
        <v>2</v>
      </c>
      <c r="I15" t="n">
        <v>3</v>
      </c>
      <c r="J15" t="n">
        <v>4</v>
      </c>
      <c r="K15" t="n">
        <v>5</v>
      </c>
      <c r="L15" t="n">
        <v>3</v>
      </c>
    </row>
    <row r="16" ht="15" customHeight="1">
      <c r="C16" t="inlineStr">
        <is>
          <t>What traction to date has the company gained</t>
        </is>
      </c>
      <c r="D16" s="4" t="n">
        <v>0.02</v>
      </c>
      <c r="E16" t="inlineStr">
        <is>
          <t>Market traction</t>
        </is>
      </c>
      <c r="F16" t="n">
        <v>5</v>
      </c>
      <c r="G16" t="n">
        <v>1</v>
      </c>
      <c r="H16" t="n">
        <v>2</v>
      </c>
      <c r="I16" t="n">
        <v>3</v>
      </c>
      <c r="J16" t="n">
        <v>4</v>
      </c>
      <c r="K16" t="n">
        <v>5</v>
      </c>
      <c r="L16" t="n">
        <v>5</v>
      </c>
    </row>
    <row r="17" ht="15" customHeight="1">
      <c r="C17" t="inlineStr">
        <is>
          <t>Do management have any personal history of default?</t>
        </is>
      </c>
      <c r="D17" s="4" t="n">
        <v>0.02</v>
      </c>
      <c r="E17" t="inlineStr">
        <is>
          <t>Credit history of management</t>
        </is>
      </c>
      <c r="F17" t="n">
        <v>5</v>
      </c>
      <c r="G17" t="n">
        <v>1</v>
      </c>
      <c r="H17" t="n">
        <v>2</v>
      </c>
      <c r="I17" t="n">
        <v>3</v>
      </c>
      <c r="J17" t="n">
        <v>4</v>
      </c>
      <c r="K17" t="n">
        <v>5</v>
      </c>
      <c r="L17" t="n">
        <v>5</v>
      </c>
    </row>
    <row r="18" ht="15" customHeight="1">
      <c r="C18" t="inlineStr">
        <is>
          <t>Does the Company have IP rights and trademarks secured?</t>
        </is>
      </c>
      <c r="D18" s="4" t="n">
        <v>0.04</v>
      </c>
      <c r="E18" t="inlineStr">
        <is>
          <t>Intellectual property rights and protections</t>
        </is>
      </c>
      <c r="F18" t="n">
        <v>4</v>
      </c>
      <c r="G18" t="n">
        <v>1</v>
      </c>
      <c r="H18" t="n">
        <v>2</v>
      </c>
      <c r="I18" t="n">
        <v>3</v>
      </c>
      <c r="J18" t="n">
        <v>4</v>
      </c>
      <c r="K18" t="n">
        <v>5</v>
      </c>
      <c r="L18" t="n">
        <v>4</v>
      </c>
    </row>
    <row r="19" ht="15" customHeight="1">
      <c r="C19" t="inlineStr">
        <is>
          <t>How long have management spent working in the industry of the Companies chosen field?</t>
        </is>
      </c>
      <c r="D19" s="4" t="n">
        <v>0.08</v>
      </c>
      <c r="E19" t="inlineStr">
        <is>
          <t>Time spent in an industry</t>
        </is>
      </c>
      <c r="F19" t="n">
        <v>5</v>
      </c>
      <c r="G19" t="n">
        <v>1</v>
      </c>
      <c r="H19" t="n">
        <v>2</v>
      </c>
      <c r="I19" t="n">
        <v>3</v>
      </c>
      <c r="J19" t="n">
        <v>4</v>
      </c>
      <c r="K19" t="n">
        <v>5</v>
      </c>
      <c r="L19" t="n">
        <v>5</v>
      </c>
    </row>
    <row r="20" ht="15" customHeight="1">
      <c r="C20" t="inlineStr">
        <is>
          <t>Have any of the Directors been bankrupt at any point in time?</t>
        </is>
      </c>
      <c r="D20" s="4" t="n">
        <v>0.04</v>
      </c>
      <c r="E20" t="inlineStr">
        <is>
          <t>History of bankruptcy</t>
        </is>
      </c>
      <c r="F20" t="n">
        <v>5</v>
      </c>
      <c r="G20" t="n">
        <v>1</v>
      </c>
      <c r="H20" t="n">
        <v>2</v>
      </c>
      <c r="I20" t="n">
        <v>3</v>
      </c>
      <c r="J20" t="n">
        <v>4</v>
      </c>
      <c r="K20" t="n">
        <v>5</v>
      </c>
      <c r="L20" t="n">
        <v>5</v>
      </c>
    </row>
    <row r="21" ht="15" customHeight="1">
      <c r="C21" t="inlineStr">
        <is>
          <t>How many employees work for the company?</t>
        </is>
      </c>
      <c r="D21" s="4" t="n">
        <v>0.02</v>
      </c>
      <c r="E21" t="inlineStr">
        <is>
          <t>Number of employees</t>
        </is>
      </c>
      <c r="F21" t="n">
        <v>5</v>
      </c>
      <c r="G21" t="n">
        <v>1</v>
      </c>
      <c r="H21" t="n">
        <v>2</v>
      </c>
      <c r="I21" t="n">
        <v>3</v>
      </c>
      <c r="J21" t="n">
        <v>4</v>
      </c>
      <c r="K21" t="n">
        <v>5</v>
      </c>
      <c r="L21" t="n">
        <v>5</v>
      </c>
    </row>
    <row r="22" ht="15" customHeight="1">
      <c r="C22" t="inlineStr">
        <is>
          <t>How big are the counterparties that they're working with?</t>
        </is>
      </c>
      <c r="D22" s="4" t="n">
        <v>0.03</v>
      </c>
      <c r="E22" t="inlineStr">
        <is>
          <t>Size of counterparties</t>
        </is>
      </c>
      <c r="F22" t="n">
        <v>5</v>
      </c>
      <c r="G22" t="n">
        <v>1</v>
      </c>
      <c r="H22" t="n">
        <v>2</v>
      </c>
      <c r="I22" t="n">
        <v>3</v>
      </c>
      <c r="J22" t="n">
        <v>4</v>
      </c>
      <c r="K22" t="n">
        <v>5</v>
      </c>
      <c r="L22" t="n">
        <v>5</v>
      </c>
    </row>
    <row r="23" ht="15" customHeight="1">
      <c r="C23" t="inlineStr">
        <is>
          <t>Amount of counterparties?</t>
        </is>
      </c>
      <c r="D23" s="4" t="n">
        <v>0.03</v>
      </c>
      <c r="E23" t="inlineStr">
        <is>
          <t>Concentration risk</t>
        </is>
      </c>
      <c r="F23" t="n">
        <v>5</v>
      </c>
      <c r="G23" t="n">
        <v>1</v>
      </c>
      <c r="H23" t="n">
        <v>2</v>
      </c>
      <c r="I23" t="n">
        <v>3</v>
      </c>
      <c r="J23" t="n">
        <v>4</v>
      </c>
      <c r="K23" t="n">
        <v>5</v>
      </c>
      <c r="L23" t="n">
        <v>5</v>
      </c>
    </row>
    <row r="24" ht="15" customHeight="1">
      <c r="C24" t="inlineStr">
        <is>
          <t>How long will a PPA last and is the agreement solidified?</t>
        </is>
      </c>
      <c r="D24" s="4" t="n">
        <v>0.02</v>
      </c>
      <c r="E24" t="inlineStr">
        <is>
          <t>Stability of PPAs (where relevant)</t>
        </is>
      </c>
      <c r="F24" t="n">
        <v>1</v>
      </c>
      <c r="G24" t="n">
        <v>1</v>
      </c>
      <c r="H24" t="n">
        <v>2</v>
      </c>
      <c r="I24" t="n">
        <v>3</v>
      </c>
      <c r="J24" t="n">
        <v>4</v>
      </c>
      <c r="K24" t="n">
        <v>5</v>
      </c>
      <c r="L24" t="n">
        <v>1</v>
      </c>
    </row>
    <row r="25" ht="15" customHeight="1">
      <c r="C25" t="inlineStr">
        <is>
          <t>Has the counterparty been in good credit standing?</t>
        </is>
      </c>
      <c r="D25" s="4" t="n">
        <v>0.01</v>
      </c>
      <c r="E25" t="inlineStr">
        <is>
          <t>Credit history of counterparty</t>
        </is>
      </c>
      <c r="F25" t="n">
        <v>5</v>
      </c>
      <c r="G25" t="n">
        <v>1</v>
      </c>
      <c r="H25" t="n">
        <v>2</v>
      </c>
      <c r="I25" t="n">
        <v>3</v>
      </c>
      <c r="J25" t="n">
        <v>4</v>
      </c>
      <c r="K25" t="n">
        <v>5</v>
      </c>
      <c r="L25" t="n">
        <v>5</v>
      </c>
    </row>
    <row r="26" ht="15" customHeight="1">
      <c r="C26" t="inlineStr">
        <is>
          <t>Is there any significant financial news on the counterparty that would indicate a risk?</t>
        </is>
      </c>
      <c r="D26" s="4" t="n">
        <v>0.01</v>
      </c>
      <c r="E26" t="inlineStr">
        <is>
          <t>Relevant news on the company (counterparty)</t>
        </is>
      </c>
      <c r="F26" t="n">
        <v>5</v>
      </c>
      <c r="G26" t="n">
        <v>1</v>
      </c>
      <c r="H26" t="n">
        <v>2</v>
      </c>
      <c r="I26" t="n">
        <v>3</v>
      </c>
      <c r="J26" t="n">
        <v>4</v>
      </c>
      <c r="K26" t="n">
        <v>5</v>
      </c>
      <c r="L26" t="n">
        <v>5</v>
      </c>
    </row>
    <row r="27" ht="15" customHeight="1">
      <c r="C27" t="inlineStr">
        <is>
          <t>What is the fixed asset turnover ratio?</t>
        </is>
      </c>
      <c r="D27" s="4" t="n">
        <v>0.04</v>
      </c>
      <c r="E27" t="inlineStr">
        <is>
          <t>Fixed Asset Turnover Ratio</t>
        </is>
      </c>
      <c r="F27" t="n">
        <v>3</v>
      </c>
      <c r="G27" t="n">
        <v>1</v>
      </c>
      <c r="H27" t="n">
        <v>2</v>
      </c>
      <c r="I27" t="n">
        <v>3</v>
      </c>
      <c r="J27" t="n">
        <v>4</v>
      </c>
      <c r="K27" t="n">
        <v>5</v>
      </c>
      <c r="L27" t="n">
        <v>3</v>
      </c>
    </row>
    <row r="28" ht="15" customHeight="1">
      <c r="C28" t="inlineStr">
        <is>
          <t>Is there any collateral that has/is been pledged elsewhere and is there more available?</t>
        </is>
      </c>
      <c r="D28" s="4" t="n">
        <v>0.01</v>
      </c>
      <c r="E28" t="inlineStr">
        <is>
          <t>Existing collateral obligations</t>
        </is>
      </c>
      <c r="F28" t="n">
        <v>5</v>
      </c>
      <c r="G28" t="n">
        <v>1</v>
      </c>
      <c r="H28" t="n">
        <v>2</v>
      </c>
      <c r="I28" t="n">
        <v>3</v>
      </c>
      <c r="J28" t="n">
        <v>4</v>
      </c>
      <c r="K28" t="n">
        <v>5</v>
      </c>
      <c r="L28" t="n">
        <v>5</v>
      </c>
    </row>
    <row r="29" ht="15" customHeight="1">
      <c r="C29" t="inlineStr">
        <is>
          <t>Is there an established system of recourse in the event of default?</t>
        </is>
      </c>
      <c r="D29" s="4" t="n">
        <v>0.02</v>
      </c>
      <c r="E29" t="inlineStr">
        <is>
          <t>Asset recourse structure</t>
        </is>
      </c>
      <c r="F29" t="n">
        <v>5</v>
      </c>
      <c r="G29" t="n">
        <v>1</v>
      </c>
      <c r="H29" t="n">
        <v>2</v>
      </c>
      <c r="I29" t="n">
        <v>3</v>
      </c>
      <c r="J29" t="n">
        <v>4</v>
      </c>
      <c r="K29" t="n">
        <v>5</v>
      </c>
      <c r="L29" t="n">
        <v>5</v>
      </c>
    </row>
    <row r="30" ht="15" customHeight="1">
      <c r="C30" t="inlineStr">
        <is>
          <t>Is the collateral coming from the companies assets or is it less organized and coming from an individual?</t>
        </is>
      </c>
      <c r="D30" s="4" t="n">
        <v>0.02</v>
      </c>
      <c r="E30" t="inlineStr">
        <is>
          <t>Personal or company donation of collateral?</t>
        </is>
      </c>
      <c r="F30" t="n">
        <v>5</v>
      </c>
      <c r="G30" t="n">
        <v>1</v>
      </c>
      <c r="H30" t="n">
        <v>2</v>
      </c>
      <c r="I30" t="n">
        <v>3</v>
      </c>
      <c r="J30" t="n">
        <v>4</v>
      </c>
      <c r="K30" t="n">
        <v>5</v>
      </c>
      <c r="L30" t="n">
        <v>5</v>
      </c>
    </row>
    <row r="31" ht="15" customHeight="1">
      <c r="C31" t="inlineStr">
        <is>
          <t>Is the collateral readily available in the case of default?</t>
        </is>
      </c>
      <c r="D31" s="4" t="n">
        <v>0.01</v>
      </c>
      <c r="E31" s="1" t="inlineStr">
        <is>
          <t>Description/Location of Collateral</t>
        </is>
      </c>
      <c r="F31" t="n">
        <v>5</v>
      </c>
      <c r="G31" t="n">
        <v>1</v>
      </c>
      <c r="H31" t="n">
        <v>2</v>
      </c>
      <c r="I31" t="n">
        <v>3</v>
      </c>
      <c r="J31" t="n">
        <v>4</v>
      </c>
      <c r="K31" t="n">
        <v>5</v>
      </c>
      <c r="L31" s="1" t="n">
        <v>5</v>
      </c>
      <c r="X31" s="2" t="n"/>
      <c r="AD31" s="3" t="n"/>
    </row>
    <row r="32">
      <c r="E32" s="5" t="n"/>
      <c r="L32" s="5" t="n"/>
    </row>
    <row r="33">
      <c r="D33" s="6">
        <f>SUM(D2:D31)</f>
        <v/>
      </c>
      <c r="E33" s="12" t="inlineStr">
        <is>
          <t>Final Score:</t>
        </is>
      </c>
      <c r="L33" s="12" t="n">
        <v>77.60000000000001</v>
      </c>
    </row>
  </sheetData>
  <conditionalFormatting sqref="AD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sqref="O13" showDropDown="0" showInputMessage="0" showErrorMessage="1" allowBlank="1" type="list">
      <formula1>"100%,50%,20%"</formula1>
    </dataValidation>
  </dataValidations>
  <pageMargins left="0.7" right="0.7" top="0.75" bottom="0.75" header="0.3" footer="0.3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33"/>
  <sheetViews>
    <sheetView topLeftCell="D1" zoomScale="92" workbookViewId="0">
      <selection activeCell="L33" sqref="L33"/>
    </sheetView>
  </sheetViews>
  <sheetFormatPr baseColWidth="8" defaultRowHeight="14.5"/>
  <cols>
    <col width="19.90625" bestFit="1" customWidth="1" min="1" max="1"/>
    <col width="11.81640625" bestFit="1" customWidth="1" min="2" max="2"/>
    <col width="87.36328125" bestFit="1" customWidth="1" min="3" max="3"/>
    <col width="8.90625" bestFit="1" customWidth="1" min="4" max="4"/>
    <col width="38.08984375" bestFit="1" customWidth="1" min="5" max="5"/>
    <col width="11.81640625" bestFit="1" customWidth="1" min="6" max="6"/>
    <col width="11.7265625" bestFit="1" customWidth="1" min="7" max="7"/>
    <col width="7.6328125" bestFit="1" customWidth="1" min="8" max="8"/>
    <col width="7" bestFit="1" customWidth="1" min="9" max="9"/>
    <col width="8.36328125" bestFit="1" customWidth="1" min="10" max="10"/>
    <col width="12.26953125" bestFit="1" customWidth="1" min="11" max="11"/>
    <col width="8.90625" bestFit="1" customWidth="1" min="12" max="12"/>
    <col width="11.81640625" bestFit="1" customWidth="1" min="14" max="14"/>
    <col width="8.81640625" bestFit="1" customWidth="1" min="17" max="17"/>
    <col width="16.54296875" bestFit="1" customWidth="1" min="22" max="22"/>
    <col width="14.453125" bestFit="1" customWidth="1" min="23" max="23"/>
    <col width="12.81640625" bestFit="1" customWidth="1" min="24" max="24"/>
    <col width="12.54296875" bestFit="1" customWidth="1" min="25" max="25"/>
    <col width="17.6328125" bestFit="1" customWidth="1" min="26" max="26"/>
    <col width="12.54296875" customWidth="1" min="27" max="27"/>
    <col width="11.453125" bestFit="1" customWidth="1" min="28" max="28"/>
    <col width="4.1796875" customWidth="1" min="29" max="29"/>
    <col width="9" bestFit="1" customWidth="1" min="30" max="31"/>
    <col width="10.90625" bestFit="1" customWidth="1" min="32" max="32"/>
  </cols>
  <sheetData>
    <row r="1" ht="15" customHeight="1">
      <c r="A1" t="inlineStr">
        <is>
          <t>Financial Data</t>
        </is>
      </c>
      <c r="B1" t="inlineStr">
        <is>
          <t>INPUTS</t>
        </is>
      </c>
      <c r="C1" t="inlineStr">
        <is>
          <t>Questionnaire</t>
        </is>
      </c>
      <c r="D1" t="inlineStr">
        <is>
          <t>Weights</t>
        </is>
      </c>
      <c r="E1" t="inlineStr">
        <is>
          <t>Parameters</t>
        </is>
      </c>
      <c r="F1" t="inlineStr">
        <is>
          <t>Values</t>
        </is>
      </c>
      <c r="G1" t="inlineStr">
        <is>
          <t>Very Low Max</t>
        </is>
      </c>
      <c r="H1" t="inlineStr">
        <is>
          <t>Max Min</t>
        </is>
      </c>
      <c r="I1" t="inlineStr">
        <is>
          <t>Ok Max</t>
        </is>
      </c>
      <c r="J1" t="inlineStr">
        <is>
          <t>High Max</t>
        </is>
      </c>
      <c r="K1" t="inlineStr">
        <is>
          <t>Very High Max</t>
        </is>
      </c>
      <c r="L1" t="inlineStr">
        <is>
          <t>Output</t>
        </is>
      </c>
    </row>
    <row r="2" ht="15" customHeight="1">
      <c r="A2" t="inlineStr">
        <is>
          <t>Total revenue</t>
        </is>
      </c>
      <c r="B2" t="n">
        <v>1133732000</v>
      </c>
      <c r="C2" t="inlineStr">
        <is>
          <t>What is your DSCR to date?</t>
        </is>
      </c>
      <c r="D2" s="4" t="n">
        <v>0.1</v>
      </c>
      <c r="E2" t="inlineStr">
        <is>
          <t>Debt Service Coverage Ratio</t>
        </is>
      </c>
      <c r="F2" t="n">
        <v>27.62515807483449</v>
      </c>
      <c r="G2" t="n">
        <v>1</v>
      </c>
      <c r="H2" t="n">
        <v>1.3</v>
      </c>
      <c r="I2" t="n">
        <v>1.5</v>
      </c>
      <c r="J2" t="n">
        <v>2</v>
      </c>
      <c r="K2" t="n">
        <v>2.5</v>
      </c>
      <c r="L2" t="n">
        <v>5</v>
      </c>
      <c r="N2" t="n">
        <v>27.62515807483449</v>
      </c>
    </row>
    <row r="3" ht="15" customHeight="1">
      <c r="A3" t="inlineStr">
        <is>
          <t>EBITDA</t>
        </is>
      </c>
      <c r="B3" t="n">
        <v>371365000</v>
      </c>
      <c r="C3" t="inlineStr">
        <is>
          <t>What is the free cash flow?</t>
        </is>
      </c>
      <c r="D3" s="4" t="n">
        <v>0.05</v>
      </c>
      <c r="E3" t="inlineStr">
        <is>
          <t>Free Cash Flow</t>
        </is>
      </c>
      <c r="F3" t="n">
        <v>40414000</v>
      </c>
      <c r="G3" t="n">
        <v>0</v>
      </c>
      <c r="H3" t="n">
        <v>100000</v>
      </c>
      <c r="I3" t="n">
        <v>500000</v>
      </c>
      <c r="J3" t="n">
        <v>1000000</v>
      </c>
      <c r="K3" t="n">
        <v>2000000</v>
      </c>
      <c r="L3" t="n">
        <v>5</v>
      </c>
      <c r="N3" t="n">
        <v>40414000</v>
      </c>
      <c r="Q3">
        <f>(VLOOKUP("Operational cash flow", L1:M101, 2, FALSE)-VLOOKUP("Capital expenditure", L1:M101, 2, FALSE) )</f>
        <v/>
      </c>
    </row>
    <row r="4" ht="15" customHeight="1">
      <c r="A4" t="inlineStr">
        <is>
          <t>Operating income</t>
        </is>
      </c>
      <c r="B4" t="n">
        <v>98229000</v>
      </c>
      <c r="C4" t="inlineStr">
        <is>
          <t>What is the average interest rate on debt facilities for the Company?</t>
        </is>
      </c>
      <c r="D4" s="4" t="n">
        <v>0.025</v>
      </c>
      <c r="E4" t="inlineStr">
        <is>
          <t>Average Interest Rate</t>
        </is>
      </c>
      <c r="F4" t="n">
        <v>0.02</v>
      </c>
      <c r="G4" t="n">
        <v>0.2</v>
      </c>
      <c r="H4" t="n">
        <v>0.15</v>
      </c>
      <c r="I4" t="n">
        <v>0.12</v>
      </c>
      <c r="J4" t="n">
        <v>0.09</v>
      </c>
      <c r="K4" t="n">
        <v>0.05</v>
      </c>
      <c r="L4" t="n">
        <v>5</v>
      </c>
      <c r="N4" t="n">
        <v>0.02</v>
      </c>
      <c r="Q4" t="n">
        <v>0.09</v>
      </c>
    </row>
    <row r="5" ht="15" customHeight="1">
      <c r="A5" t="inlineStr">
        <is>
          <t>[Cash Flow Statement]</t>
        </is>
      </c>
      <c r="C5" t="inlineStr">
        <is>
          <t>What proportion of the revenue is from gross margin?</t>
        </is>
      </c>
      <c r="D5" s="4" t="n">
        <v>0.05</v>
      </c>
      <c r="E5" t="inlineStr">
        <is>
          <t>Gross Margin Ratio</t>
        </is>
      </c>
      <c r="F5" t="n">
        <v>0.08664216940158698</v>
      </c>
      <c r="G5" t="n">
        <v>0.1</v>
      </c>
      <c r="H5" t="n">
        <v>0.25</v>
      </c>
      <c r="I5" t="n">
        <v>0.35</v>
      </c>
      <c r="J5" t="n">
        <v>0.5</v>
      </c>
      <c r="K5" t="n">
        <v>0.7</v>
      </c>
      <c r="L5" t="n">
        <v>1</v>
      </c>
      <c r="N5" t="n">
        <v>0.08664216940158698</v>
      </c>
      <c r="Q5">
        <f>(VLOOKUP("Operating income", L1:M101, 2, FALSE)/(VLOOKUP("Total revenue", L1:M101, 2, FALSE)))</f>
        <v/>
      </c>
    </row>
    <row r="6" ht="15" customHeight="1">
      <c r="A6" t="inlineStr">
        <is>
          <t>Operational cash flow</t>
        </is>
      </c>
      <c r="B6" t="n">
        <v>454936000</v>
      </c>
      <c r="C6" t="inlineStr">
        <is>
          <t>What is your debt to income ratio?</t>
        </is>
      </c>
      <c r="D6" s="4" t="n">
        <v>0.025</v>
      </c>
      <c r="E6" t="inlineStr">
        <is>
          <t>Debt-to-Income</t>
        </is>
      </c>
      <c r="F6" t="n">
        <v>0.8044592247519287</v>
      </c>
      <c r="G6" t="n">
        <v>0.6</v>
      </c>
      <c r="H6" t="n">
        <v>0.55</v>
      </c>
      <c r="I6" t="n">
        <v>0.5</v>
      </c>
      <c r="J6" t="n">
        <v>0.45</v>
      </c>
      <c r="K6" t="n">
        <v>0.4</v>
      </c>
      <c r="L6" t="n">
        <v>1</v>
      </c>
      <c r="N6" t="n">
        <v>0.8044592247519287</v>
      </c>
      <c r="Q6">
        <f>(VLOOKUP("Total debt", L1:M101, 2, FALSE)/VLOOKUP("EBITDA", L1:M101, 2, FALSE))</f>
        <v/>
      </c>
    </row>
    <row r="7" ht="15" customHeight="1">
      <c r="A7" t="inlineStr">
        <is>
          <t>Capital expenditure</t>
        </is>
      </c>
      <c r="B7" t="n">
        <v>414522000</v>
      </c>
      <c r="C7" t="inlineStr">
        <is>
          <t>What's the current ratio?</t>
        </is>
      </c>
      <c r="D7" s="4" t="n">
        <v>0.06</v>
      </c>
      <c r="E7" t="inlineStr">
        <is>
          <t>Current Ratio</t>
        </is>
      </c>
      <c r="F7" t="n">
        <v>0.970162431376988</v>
      </c>
      <c r="G7" t="n">
        <v>0.5</v>
      </c>
      <c r="H7" t="n">
        <v>1</v>
      </c>
      <c r="I7" t="n">
        <v>1.5</v>
      </c>
      <c r="J7" t="n">
        <v>2</v>
      </c>
      <c r="K7" t="n">
        <v>2.5</v>
      </c>
      <c r="L7" t="n">
        <v>2</v>
      </c>
      <c r="N7" t="n">
        <v>0.970162431376988</v>
      </c>
      <c r="Q7">
        <f>(VLOOKUP("Total current assets", L1:M101, 2, FALSE)/VLOOKUP("Total current liabilities", L1:M101, 2, FALSE))</f>
        <v/>
      </c>
    </row>
    <row r="8" ht="15" customHeight="1">
      <c r="A8" t="inlineStr">
        <is>
          <t>Debt service</t>
        </is>
      </c>
      <c r="B8" t="n">
        <v>13443000</v>
      </c>
      <c r="C8" t="inlineStr">
        <is>
          <t>What proportion of debt to equity</t>
        </is>
      </c>
      <c r="D8" s="4" t="n">
        <v>0.04</v>
      </c>
      <c r="E8" t="inlineStr">
        <is>
          <t>Debt to Equity</t>
        </is>
      </c>
      <c r="F8" t="n">
        <v>0.5408097329529478</v>
      </c>
      <c r="G8" t="n">
        <v>0.035</v>
      </c>
      <c r="H8" t="n">
        <v>0.03</v>
      </c>
      <c r="I8" t="n">
        <v>0.02</v>
      </c>
      <c r="J8" t="n">
        <v>0.015</v>
      </c>
      <c r="K8" t="n">
        <v>0.01</v>
      </c>
      <c r="L8" t="n">
        <v>1</v>
      </c>
      <c r="N8" t="n">
        <v>0.5408097329529478</v>
      </c>
      <c r="Q8">
        <f>(VLOOKUP("Total liabilities", L1:M101, 2, FALSE)/(VLOOKUP("Total equity", L1:M101, 2, FALSE)))</f>
        <v/>
      </c>
    </row>
    <row r="9" ht="15" customHeight="1">
      <c r="A9" t="inlineStr">
        <is>
          <t>[Balance Sheet]</t>
        </is>
      </c>
      <c r="C9" t="inlineStr">
        <is>
          <t>How much of the capital is coming from external sources?</t>
        </is>
      </c>
      <c r="D9" s="4" t="n">
        <v>0.02</v>
      </c>
      <c r="E9" t="inlineStr">
        <is>
          <t>External capital</t>
        </is>
      </c>
      <c r="F9" t="n">
        <v>1</v>
      </c>
      <c r="G9" t="n">
        <v>0.1</v>
      </c>
      <c r="H9" t="n">
        <v>0.2</v>
      </c>
      <c r="I9" t="n">
        <v>0.5</v>
      </c>
      <c r="J9" t="n">
        <v>0.6</v>
      </c>
      <c r="K9" t="n">
        <v>0.8</v>
      </c>
      <c r="L9" t="n">
        <v>5</v>
      </c>
    </row>
    <row r="10" ht="15" customHeight="1">
      <c r="A10" t="inlineStr">
        <is>
          <t>Total current assets</t>
        </is>
      </c>
      <c r="B10" t="n">
        <v>428545000</v>
      </c>
      <c r="C10" t="inlineStr">
        <is>
          <t>What's the revenue growth rate of the company?</t>
        </is>
      </c>
      <c r="D10" s="4" t="n">
        <v>0.06</v>
      </c>
      <c r="E10" t="inlineStr">
        <is>
          <t>Revenue growth rate annually</t>
        </is>
      </c>
      <c r="F10" t="n">
        <v>0.1</v>
      </c>
      <c r="G10" t="n">
        <v>0</v>
      </c>
      <c r="H10" t="n">
        <v>0.05</v>
      </c>
      <c r="I10" t="n">
        <v>0.1</v>
      </c>
      <c r="J10" t="n">
        <v>0.15</v>
      </c>
      <c r="K10" t="n">
        <v>0.2</v>
      </c>
      <c r="L10" t="n">
        <v>3</v>
      </c>
    </row>
    <row r="11" ht="15" customHeight="1">
      <c r="A11" t="inlineStr">
        <is>
          <t>Total assets</t>
        </is>
      </c>
      <c r="B11" t="n">
        <v>2372602000</v>
      </c>
      <c r="C11" t="inlineStr">
        <is>
          <t>How much of your investors are company insiders?</t>
        </is>
      </c>
      <c r="D11" s="4" t="n">
        <v>0.02</v>
      </c>
      <c r="E11" t="inlineStr">
        <is>
          <t>Company investors</t>
        </is>
      </c>
      <c r="F11" t="n">
        <v>5</v>
      </c>
      <c r="G11" t="n">
        <v>1</v>
      </c>
      <c r="H11" t="n">
        <v>2</v>
      </c>
      <c r="I11" t="n">
        <v>3</v>
      </c>
      <c r="J11" t="n">
        <v>4</v>
      </c>
      <c r="K11" t="n">
        <v>5</v>
      </c>
      <c r="L11" t="n">
        <v>5</v>
      </c>
    </row>
    <row r="12" ht="15" customHeight="1">
      <c r="A12" t="inlineStr">
        <is>
          <t>Total current liabilities</t>
        </is>
      </c>
      <c r="B12" t="n">
        <v>441725000</v>
      </c>
      <c r="C12" t="inlineStr">
        <is>
          <t>Is the market very competitive or is it newer and less monopolized?</t>
        </is>
      </c>
      <c r="D12" s="4" t="n">
        <v>0.05</v>
      </c>
      <c r="E12" t="inlineStr">
        <is>
          <t>Market entry barriers</t>
        </is>
      </c>
      <c r="F12" t="n">
        <v>5</v>
      </c>
      <c r="G12" t="n">
        <v>1</v>
      </c>
      <c r="H12" t="n">
        <v>2</v>
      </c>
      <c r="I12" t="n">
        <v>3</v>
      </c>
      <c r="J12" t="n">
        <v>4</v>
      </c>
      <c r="K12" t="n">
        <v>5</v>
      </c>
      <c r="L12" t="n">
        <v>5</v>
      </c>
    </row>
    <row r="13" ht="15" customHeight="1">
      <c r="A13" t="inlineStr">
        <is>
          <t>Total liabilities</t>
        </is>
      </c>
      <c r="B13" t="n">
        <v>832761000</v>
      </c>
      <c r="C13" t="inlineStr">
        <is>
          <t>How much of the Companies revenues are tied to Commodity Prices?</t>
        </is>
      </c>
      <c r="D13" s="4" t="n">
        <v>0.03</v>
      </c>
      <c r="E13" t="inlineStr">
        <is>
          <t>Commodity Price Risk</t>
        </is>
      </c>
      <c r="F13" t="n">
        <v>1</v>
      </c>
      <c r="G13" t="n">
        <v>1</v>
      </c>
      <c r="H13" t="n">
        <v>2</v>
      </c>
      <c r="I13" t="n">
        <v>3</v>
      </c>
      <c r="J13" t="n">
        <v>4</v>
      </c>
      <c r="K13" t="n">
        <v>5</v>
      </c>
      <c r="L13" t="n">
        <v>1</v>
      </c>
    </row>
    <row r="14" ht="15" customHeight="1">
      <c r="A14" t="inlineStr">
        <is>
          <t>Total equity</t>
        </is>
      </c>
      <c r="B14" t="n">
        <v>1539841000</v>
      </c>
      <c r="C14" t="inlineStr">
        <is>
          <t>What potential are there for changes in levies and taxes on production?</t>
        </is>
      </c>
      <c r="D14" s="4" t="n">
        <v>0.02</v>
      </c>
      <c r="E14" t="inlineStr">
        <is>
          <t>Industry-related government policy</t>
        </is>
      </c>
      <c r="F14" t="n">
        <v>3</v>
      </c>
      <c r="G14" t="n">
        <v>1</v>
      </c>
      <c r="H14" t="n">
        <v>2</v>
      </c>
      <c r="I14" t="n">
        <v>3</v>
      </c>
      <c r="J14" t="n">
        <v>4</v>
      </c>
      <c r="K14" t="n">
        <v>5</v>
      </c>
      <c r="L14" t="n">
        <v>3</v>
      </c>
    </row>
    <row r="15" ht="15" customHeight="1">
      <c r="A15" t="inlineStr">
        <is>
          <t>Total debt</t>
        </is>
      </c>
      <c r="B15" t="n">
        <v>298748000</v>
      </c>
      <c r="C15" t="inlineStr">
        <is>
          <t>What segment of the market is the company a part of?</t>
        </is>
      </c>
      <c r="D15" s="4" t="n">
        <v>0.03</v>
      </c>
      <c r="E15" t="inlineStr">
        <is>
          <t>Sector</t>
        </is>
      </c>
      <c r="F15" t="n">
        <v>5</v>
      </c>
      <c r="G15" t="n">
        <v>1</v>
      </c>
      <c r="H15" t="n">
        <v>2</v>
      </c>
      <c r="I15" t="n">
        <v>3</v>
      </c>
      <c r="J15" t="n">
        <v>4</v>
      </c>
      <c r="K15" t="n">
        <v>5</v>
      </c>
      <c r="L15" t="n">
        <v>5</v>
      </c>
    </row>
    <row r="16" ht="15" customHeight="1">
      <c r="C16" t="inlineStr">
        <is>
          <t>What traction to date has the company gained</t>
        </is>
      </c>
      <c r="D16" s="4" t="n">
        <v>0.02</v>
      </c>
      <c r="E16" t="inlineStr">
        <is>
          <t>Market traction</t>
        </is>
      </c>
      <c r="F16" t="n">
        <v>5</v>
      </c>
      <c r="G16" t="n">
        <v>1</v>
      </c>
      <c r="H16" t="n">
        <v>2</v>
      </c>
      <c r="I16" t="n">
        <v>3</v>
      </c>
      <c r="J16" t="n">
        <v>4</v>
      </c>
      <c r="K16" t="n">
        <v>5</v>
      </c>
      <c r="L16" t="n">
        <v>5</v>
      </c>
    </row>
    <row r="17" ht="15" customHeight="1">
      <c r="C17" t="inlineStr">
        <is>
          <t>Do management have any personal history of default?</t>
        </is>
      </c>
      <c r="D17" s="4" t="n">
        <v>0.02</v>
      </c>
      <c r="E17" t="inlineStr">
        <is>
          <t>Credit history of management</t>
        </is>
      </c>
      <c r="F17" t="n">
        <v>5</v>
      </c>
      <c r="G17" t="n">
        <v>1</v>
      </c>
      <c r="H17" t="n">
        <v>2</v>
      </c>
      <c r="I17" t="n">
        <v>3</v>
      </c>
      <c r="J17" t="n">
        <v>4</v>
      </c>
      <c r="K17" t="n">
        <v>5</v>
      </c>
      <c r="L17" t="n">
        <v>5</v>
      </c>
    </row>
    <row r="18" ht="15" customHeight="1">
      <c r="C18" t="inlineStr">
        <is>
          <t>Does the Company have IP rights and trademarks secured?</t>
        </is>
      </c>
      <c r="D18" s="4" t="n">
        <v>0.04</v>
      </c>
      <c r="E18" t="inlineStr">
        <is>
          <t>Intellectual property rights and protections</t>
        </is>
      </c>
      <c r="F18" t="n">
        <v>5</v>
      </c>
      <c r="G18" t="n">
        <v>1</v>
      </c>
      <c r="H18" t="n">
        <v>2</v>
      </c>
      <c r="I18" t="n">
        <v>3</v>
      </c>
      <c r="J18" t="n">
        <v>4</v>
      </c>
      <c r="K18" t="n">
        <v>5</v>
      </c>
      <c r="L18" t="n">
        <v>5</v>
      </c>
    </row>
    <row r="19" ht="15" customHeight="1">
      <c r="C19" t="inlineStr">
        <is>
          <t>How long have management spent working in the industry of the Companies chosen field?</t>
        </is>
      </c>
      <c r="D19" s="4" t="n">
        <v>0.08</v>
      </c>
      <c r="E19" t="inlineStr">
        <is>
          <t>Time spent in an industry</t>
        </is>
      </c>
      <c r="F19" t="n">
        <v>5</v>
      </c>
      <c r="G19" t="n">
        <v>1</v>
      </c>
      <c r="H19" t="n">
        <v>2</v>
      </c>
      <c r="I19" t="n">
        <v>3</v>
      </c>
      <c r="J19" t="n">
        <v>4</v>
      </c>
      <c r="K19" t="n">
        <v>5</v>
      </c>
      <c r="L19" t="n">
        <v>5</v>
      </c>
    </row>
    <row r="20" ht="15" customHeight="1">
      <c r="C20" t="inlineStr">
        <is>
          <t>Have any of the Directors been bankrupt at any point in time?</t>
        </is>
      </c>
      <c r="D20" s="4" t="n">
        <v>0.04</v>
      </c>
      <c r="E20" t="inlineStr">
        <is>
          <t>History of bankruptcy</t>
        </is>
      </c>
      <c r="F20" t="n">
        <v>5</v>
      </c>
      <c r="G20" t="n">
        <v>1</v>
      </c>
      <c r="H20" t="n">
        <v>2</v>
      </c>
      <c r="I20" t="n">
        <v>3</v>
      </c>
      <c r="J20" t="n">
        <v>4</v>
      </c>
      <c r="K20" t="n">
        <v>5</v>
      </c>
      <c r="L20" t="n">
        <v>5</v>
      </c>
    </row>
    <row r="21" ht="15" customHeight="1">
      <c r="C21" t="inlineStr">
        <is>
          <t>How many employees work for the company?</t>
        </is>
      </c>
      <c r="D21" s="4" t="n">
        <v>0.02</v>
      </c>
      <c r="E21" t="inlineStr">
        <is>
          <t>Number of employees</t>
        </is>
      </c>
      <c r="F21" t="n">
        <v>5</v>
      </c>
      <c r="G21" t="n">
        <v>1</v>
      </c>
      <c r="H21" t="n">
        <v>2</v>
      </c>
      <c r="I21" t="n">
        <v>3</v>
      </c>
      <c r="J21" t="n">
        <v>4</v>
      </c>
      <c r="K21" t="n">
        <v>5</v>
      </c>
      <c r="L21" t="n">
        <v>5</v>
      </c>
    </row>
    <row r="22" ht="15" customHeight="1">
      <c r="C22" t="inlineStr">
        <is>
          <t>How big are the counterparties that they're working with?</t>
        </is>
      </c>
      <c r="D22" s="4" t="n">
        <v>0.03</v>
      </c>
      <c r="E22" t="inlineStr">
        <is>
          <t>Size of counterparties</t>
        </is>
      </c>
      <c r="F22" t="n">
        <v>5</v>
      </c>
      <c r="G22" t="n">
        <v>1</v>
      </c>
      <c r="H22" t="n">
        <v>2</v>
      </c>
      <c r="I22" t="n">
        <v>3</v>
      </c>
      <c r="J22" t="n">
        <v>4</v>
      </c>
      <c r="K22" t="n">
        <v>5</v>
      </c>
      <c r="L22" t="n">
        <v>5</v>
      </c>
    </row>
    <row r="23" ht="15" customHeight="1">
      <c r="C23" t="inlineStr">
        <is>
          <t>Amount of counterparties?</t>
        </is>
      </c>
      <c r="D23" s="4" t="n">
        <v>0.03</v>
      </c>
      <c r="E23" t="inlineStr">
        <is>
          <t>Concentration risk</t>
        </is>
      </c>
      <c r="F23" t="n">
        <v>5</v>
      </c>
      <c r="G23" t="n">
        <v>1</v>
      </c>
      <c r="H23" t="n">
        <v>2</v>
      </c>
      <c r="I23" t="n">
        <v>3</v>
      </c>
      <c r="J23" t="n">
        <v>4</v>
      </c>
      <c r="K23" t="n">
        <v>5</v>
      </c>
      <c r="L23" t="n">
        <v>5</v>
      </c>
    </row>
    <row r="24" ht="15" customHeight="1">
      <c r="C24" t="inlineStr">
        <is>
          <t>How long will a PPA last and is the agreement solidified?</t>
        </is>
      </c>
      <c r="D24" s="4" t="n">
        <v>0.02</v>
      </c>
      <c r="E24" t="inlineStr">
        <is>
          <t>Stability of PPAs (where relevant)</t>
        </is>
      </c>
      <c r="F24" t="n">
        <v>1</v>
      </c>
      <c r="G24" t="n">
        <v>1</v>
      </c>
      <c r="H24" t="n">
        <v>2</v>
      </c>
      <c r="I24" t="n">
        <v>3</v>
      </c>
      <c r="J24" t="n">
        <v>4</v>
      </c>
      <c r="K24" t="n">
        <v>5</v>
      </c>
      <c r="L24" t="n">
        <v>1</v>
      </c>
    </row>
    <row r="25" ht="15" customHeight="1">
      <c r="C25" t="inlineStr">
        <is>
          <t>Has the counterparty been in good credit standing?</t>
        </is>
      </c>
      <c r="D25" s="4" t="n">
        <v>0.01</v>
      </c>
      <c r="E25" t="inlineStr">
        <is>
          <t>Credit history of counterparty</t>
        </is>
      </c>
      <c r="F25" t="n">
        <v>5</v>
      </c>
      <c r="G25" t="n">
        <v>1</v>
      </c>
      <c r="H25" t="n">
        <v>2</v>
      </c>
      <c r="I25" t="n">
        <v>3</v>
      </c>
      <c r="J25" t="n">
        <v>4</v>
      </c>
      <c r="K25" t="n">
        <v>5</v>
      </c>
      <c r="L25" t="n">
        <v>5</v>
      </c>
    </row>
    <row r="26" ht="15" customHeight="1">
      <c r="C26" t="inlineStr">
        <is>
          <t>Is there any significant financial news on the counterparty that would indicate a risk?</t>
        </is>
      </c>
      <c r="D26" s="4" t="n">
        <v>0.01</v>
      </c>
      <c r="E26" t="inlineStr">
        <is>
          <t>Relevant news on the company (counterparty)</t>
        </is>
      </c>
      <c r="F26" t="n">
        <v>5</v>
      </c>
      <c r="G26" t="n">
        <v>1</v>
      </c>
      <c r="H26" t="n">
        <v>2</v>
      </c>
      <c r="I26" t="n">
        <v>3</v>
      </c>
      <c r="J26" t="n">
        <v>4</v>
      </c>
      <c r="K26" t="n">
        <v>5</v>
      </c>
      <c r="L26" t="n">
        <v>5</v>
      </c>
    </row>
    <row r="27" ht="15" customHeight="1">
      <c r="C27" t="inlineStr">
        <is>
          <t>What is the fixed asset turnover ratio?</t>
        </is>
      </c>
      <c r="D27" s="4" t="n">
        <v>0.04</v>
      </c>
      <c r="E27" t="inlineStr">
        <is>
          <t>Fixed Asset Turnover Ratio</t>
        </is>
      </c>
      <c r="F27" t="n">
        <v>3</v>
      </c>
      <c r="G27" t="n">
        <v>1</v>
      </c>
      <c r="H27" t="n">
        <v>2</v>
      </c>
      <c r="I27" t="n">
        <v>3</v>
      </c>
      <c r="J27" t="n">
        <v>4</v>
      </c>
      <c r="K27" t="n">
        <v>5</v>
      </c>
      <c r="L27" t="n">
        <v>3</v>
      </c>
    </row>
    <row r="28" ht="15" customHeight="1">
      <c r="C28" t="inlineStr">
        <is>
          <t>Is there any collateral that has/is been pledged elsewhere and is there more available?</t>
        </is>
      </c>
      <c r="D28" s="4" t="n">
        <v>0.01</v>
      </c>
      <c r="E28" t="inlineStr">
        <is>
          <t>Existing collateral obligations</t>
        </is>
      </c>
      <c r="F28" t="n">
        <v>5</v>
      </c>
      <c r="G28" t="n">
        <v>1</v>
      </c>
      <c r="H28" t="n">
        <v>2</v>
      </c>
      <c r="I28" t="n">
        <v>3</v>
      </c>
      <c r="J28" t="n">
        <v>4</v>
      </c>
      <c r="K28" t="n">
        <v>5</v>
      </c>
      <c r="L28" t="n">
        <v>5</v>
      </c>
    </row>
    <row r="29" ht="15" customHeight="1">
      <c r="C29" t="inlineStr">
        <is>
          <t>Is there an established system of recourse in the event of default?</t>
        </is>
      </c>
      <c r="D29" s="4" t="n">
        <v>0.02</v>
      </c>
      <c r="E29" t="inlineStr">
        <is>
          <t>Asset recourse structure</t>
        </is>
      </c>
      <c r="F29" t="n">
        <v>5</v>
      </c>
      <c r="G29" t="n">
        <v>1</v>
      </c>
      <c r="H29" t="n">
        <v>2</v>
      </c>
      <c r="I29" t="n">
        <v>3</v>
      </c>
      <c r="J29" t="n">
        <v>4</v>
      </c>
      <c r="K29" t="n">
        <v>5</v>
      </c>
      <c r="L29" t="n">
        <v>5</v>
      </c>
    </row>
    <row r="30" ht="15" customHeight="1">
      <c r="C30" t="inlineStr">
        <is>
          <t>Is the collateral coming from the companies assets or is it less organized and coming from an individual?</t>
        </is>
      </c>
      <c r="D30" s="4" t="n">
        <v>0.02</v>
      </c>
      <c r="E30" t="inlineStr">
        <is>
          <t>Personal or company donation of collateral?</t>
        </is>
      </c>
      <c r="F30" t="n">
        <v>5</v>
      </c>
      <c r="G30" t="n">
        <v>1</v>
      </c>
      <c r="H30" t="n">
        <v>2</v>
      </c>
      <c r="I30" t="n">
        <v>3</v>
      </c>
      <c r="J30" t="n">
        <v>4</v>
      </c>
      <c r="K30" t="n">
        <v>5</v>
      </c>
      <c r="L30" t="n">
        <v>5</v>
      </c>
    </row>
    <row r="31" ht="15" customHeight="1">
      <c r="C31" t="inlineStr">
        <is>
          <t>Is the collateral readily available in the case of default?</t>
        </is>
      </c>
      <c r="D31" s="4" t="n">
        <v>0.01</v>
      </c>
      <c r="E31" s="1" t="inlineStr">
        <is>
          <t>Description/Location of Collateral</t>
        </is>
      </c>
      <c r="F31" t="n">
        <v>5</v>
      </c>
      <c r="G31" t="n">
        <v>1</v>
      </c>
      <c r="H31" t="n">
        <v>2</v>
      </c>
      <c r="I31" t="n">
        <v>3</v>
      </c>
      <c r="J31" t="n">
        <v>4</v>
      </c>
      <c r="K31" t="n">
        <v>5</v>
      </c>
      <c r="L31" s="1" t="n">
        <v>5</v>
      </c>
      <c r="X31" s="2" t="n"/>
      <c r="AD31" s="3" t="n"/>
    </row>
    <row r="32">
      <c r="E32" s="5" t="n"/>
      <c r="L32" s="5" t="n"/>
    </row>
    <row r="33">
      <c r="E33" s="12" t="inlineStr">
        <is>
          <t>Final Score:</t>
        </is>
      </c>
      <c r="L33" s="12" t="n">
        <v>78.40000000000001</v>
      </c>
    </row>
  </sheetData>
  <conditionalFormatting sqref="AD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disablePrompts="1" count="1">
    <dataValidation sqref="O13" showDropDown="0" showInputMessage="0" showErrorMessage="1" allowBlank="1" type="list">
      <formula1>"100%,50%,20%"</formula1>
    </dataValidation>
  </dataValidations>
  <pageMargins left="0.7" right="0.7" top="0.75" bottom="0.75" header="0.3" footer="0.3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33"/>
  <sheetViews>
    <sheetView topLeftCell="C1" zoomScale="82" workbookViewId="0">
      <selection activeCell="L33" sqref="L33"/>
    </sheetView>
  </sheetViews>
  <sheetFormatPr baseColWidth="8" defaultRowHeight="14.5"/>
  <cols>
    <col width="19.90625" bestFit="1" customWidth="1" min="1" max="1"/>
    <col width="11.81640625" bestFit="1" customWidth="1" min="2" max="2"/>
    <col width="87.36328125" bestFit="1" customWidth="1" min="3" max="3"/>
    <col width="8.90625" bestFit="1" customWidth="1" min="4" max="4"/>
    <col width="38.08984375" bestFit="1" customWidth="1" min="5" max="5"/>
    <col width="11.81640625" bestFit="1" customWidth="1" min="6" max="6"/>
    <col width="11.7265625" bestFit="1" customWidth="1" min="7" max="7"/>
    <col width="7.6328125" bestFit="1" customWidth="1" min="8" max="8"/>
    <col width="7" bestFit="1" customWidth="1" min="9" max="9"/>
    <col width="8.36328125" bestFit="1" customWidth="1" min="10" max="10"/>
    <col width="12.26953125" bestFit="1" customWidth="1" min="11" max="11"/>
    <col width="8.90625" bestFit="1" customWidth="1" min="12" max="12"/>
    <col width="11.81640625" bestFit="1" customWidth="1" min="14" max="14"/>
    <col width="8.81640625" bestFit="1" customWidth="1" min="17" max="17"/>
    <col width="16.54296875" bestFit="1" customWidth="1" min="22" max="22"/>
    <col width="14.453125" bestFit="1" customWidth="1" min="23" max="23"/>
    <col width="12.81640625" bestFit="1" customWidth="1" min="24" max="24"/>
    <col width="12.54296875" bestFit="1" customWidth="1" min="25" max="25"/>
    <col width="17.6328125" bestFit="1" customWidth="1" min="26" max="26"/>
    <col width="12.54296875" customWidth="1" min="27" max="27"/>
    <col width="11.453125" bestFit="1" customWidth="1" min="28" max="28"/>
    <col width="4.1796875" customWidth="1" min="29" max="29"/>
    <col width="9" bestFit="1" customWidth="1" min="30" max="31"/>
    <col width="10.90625" bestFit="1" customWidth="1" min="32" max="32"/>
  </cols>
  <sheetData>
    <row r="1" ht="15" customHeight="1">
      <c r="A1" t="inlineStr">
        <is>
          <t>Financial Data</t>
        </is>
      </c>
      <c r="B1" t="inlineStr">
        <is>
          <t>INPUTS</t>
        </is>
      </c>
      <c r="C1" t="inlineStr">
        <is>
          <t>Questionnaire</t>
        </is>
      </c>
      <c r="D1" t="inlineStr">
        <is>
          <t>Weights</t>
        </is>
      </c>
      <c r="E1" t="inlineStr">
        <is>
          <t>Parameters</t>
        </is>
      </c>
      <c r="F1" t="inlineStr">
        <is>
          <t>Values</t>
        </is>
      </c>
      <c r="G1" t="inlineStr">
        <is>
          <t>Very Low Max</t>
        </is>
      </c>
      <c r="H1" t="inlineStr">
        <is>
          <t>Max Min</t>
        </is>
      </c>
      <c r="I1" t="inlineStr">
        <is>
          <t>Ok Max</t>
        </is>
      </c>
      <c r="J1" t="inlineStr">
        <is>
          <t>High Max</t>
        </is>
      </c>
      <c r="K1" t="inlineStr">
        <is>
          <t>Very High Max</t>
        </is>
      </c>
      <c r="L1" t="inlineStr">
        <is>
          <t>Output</t>
        </is>
      </c>
    </row>
    <row r="2" ht="15" customHeight="1">
      <c r="A2" t="inlineStr">
        <is>
          <t>Total revenue</t>
        </is>
      </c>
      <c r="B2" t="n">
        <v>614744000</v>
      </c>
      <c r="C2" t="inlineStr">
        <is>
          <t>What is your DSCR to date?</t>
        </is>
      </c>
      <c r="D2" s="4" t="n">
        <v>0.1</v>
      </c>
      <c r="E2" t="inlineStr">
        <is>
          <t>Debt Service Coverage Ratio</t>
        </is>
      </c>
      <c r="F2" t="n">
        <v>2.592892617773277</v>
      </c>
      <c r="G2" t="n">
        <v>1</v>
      </c>
      <c r="H2" t="n">
        <v>1.3</v>
      </c>
      <c r="I2" t="n">
        <v>1.5</v>
      </c>
      <c r="J2" t="n">
        <v>2</v>
      </c>
      <c r="K2" t="n">
        <v>2.5</v>
      </c>
      <c r="L2" t="n">
        <v>5</v>
      </c>
      <c r="N2" t="n">
        <v>2.592892617773277</v>
      </c>
    </row>
    <row r="3" ht="15" customHeight="1">
      <c r="A3" t="inlineStr">
        <is>
          <t>EBITDA</t>
        </is>
      </c>
      <c r="B3" t="n">
        <v>215096000</v>
      </c>
      <c r="C3" t="inlineStr">
        <is>
          <t>What is the free cash flow?</t>
        </is>
      </c>
      <c r="D3" s="4" t="n">
        <v>0.05</v>
      </c>
      <c r="E3" t="inlineStr">
        <is>
          <t>Free Cash Flow</t>
        </is>
      </c>
      <c r="F3" t="n">
        <v>257466000</v>
      </c>
      <c r="G3" t="n">
        <v>0</v>
      </c>
      <c r="H3" t="n">
        <v>100000</v>
      </c>
      <c r="I3" t="n">
        <v>500000</v>
      </c>
      <c r="J3" t="n">
        <v>1000000</v>
      </c>
      <c r="K3" t="n">
        <v>2000000</v>
      </c>
      <c r="L3" t="n">
        <v>5</v>
      </c>
      <c r="N3" t="n">
        <v>257466000</v>
      </c>
      <c r="Q3">
        <f>(VLOOKUP("Operational cash flow", L1:M101, 2, FALSE)-VLOOKUP("Capital expenditure", L1:M101, 2, FALSE) )</f>
        <v/>
      </c>
    </row>
    <row r="4" ht="15" customHeight="1">
      <c r="A4" t="inlineStr">
        <is>
          <t>Operating income</t>
        </is>
      </c>
      <c r="B4" t="n">
        <v>150104000</v>
      </c>
      <c r="C4" t="inlineStr">
        <is>
          <t>What is the average interest rate on debt facilities for the Company?</t>
        </is>
      </c>
      <c r="D4" s="4" t="n">
        <v>0.025</v>
      </c>
      <c r="E4" t="inlineStr">
        <is>
          <t>Average Interest Rate</t>
        </is>
      </c>
      <c r="F4" t="n">
        <v>0.0517</v>
      </c>
      <c r="G4" t="n">
        <v>0.2</v>
      </c>
      <c r="H4" t="n">
        <v>0.15</v>
      </c>
      <c r="I4" t="n">
        <v>0.12</v>
      </c>
      <c r="J4" t="n">
        <v>0.09</v>
      </c>
      <c r="K4" t="n">
        <v>0.05</v>
      </c>
      <c r="L4" t="n">
        <v>5</v>
      </c>
      <c r="N4" t="n">
        <v>0.0517</v>
      </c>
      <c r="Q4" t="n">
        <v>0.09</v>
      </c>
    </row>
    <row r="5" ht="15" customHeight="1">
      <c r="A5" t="inlineStr">
        <is>
          <t>[Cash Flow Statement]</t>
        </is>
      </c>
      <c r="C5" t="inlineStr">
        <is>
          <t>What proportion of the revenue is from gross margin?</t>
        </is>
      </c>
      <c r="D5" s="4" t="n">
        <v>0.05</v>
      </c>
      <c r="E5" t="inlineStr">
        <is>
          <t>Gross Margin Ratio</t>
        </is>
      </c>
      <c r="F5" t="n">
        <v>0.2441731842848405</v>
      </c>
      <c r="G5" t="n">
        <v>0.1</v>
      </c>
      <c r="H5" t="n">
        <v>0.25</v>
      </c>
      <c r="I5" t="n">
        <v>0.35</v>
      </c>
      <c r="J5" t="n">
        <v>0.5</v>
      </c>
      <c r="K5" t="n">
        <v>0.7</v>
      </c>
      <c r="L5" t="n">
        <v>2</v>
      </c>
      <c r="N5" t="n">
        <v>0.2441731842848405</v>
      </c>
      <c r="Q5">
        <f>(VLOOKUP("Operating income", L1:M101, 2, FALSE)/(VLOOKUP("Total revenue", L1:M101, 2, FALSE)))</f>
        <v/>
      </c>
    </row>
    <row r="6" ht="15" customHeight="1">
      <c r="A6" t="inlineStr">
        <is>
          <t>Operational cash flow</t>
        </is>
      </c>
      <c r="B6" t="n">
        <v>267108000</v>
      </c>
      <c r="C6" t="inlineStr">
        <is>
          <t>What is your debt to income ratio?</t>
        </is>
      </c>
      <c r="D6" s="4" t="n">
        <v>0.025</v>
      </c>
      <c r="E6" t="inlineStr">
        <is>
          <t>Debt-to-Income</t>
        </is>
      </c>
      <c r="F6" t="n">
        <v>0.2342209989957972</v>
      </c>
      <c r="G6" t="n">
        <v>0.6</v>
      </c>
      <c r="H6" t="n">
        <v>0.55</v>
      </c>
      <c r="I6" t="n">
        <v>0.5</v>
      </c>
      <c r="J6" t="n">
        <v>0.45</v>
      </c>
      <c r="K6" t="n">
        <v>0.4</v>
      </c>
      <c r="L6" t="n">
        <v>5</v>
      </c>
      <c r="N6" t="n">
        <v>0.2342209989957972</v>
      </c>
      <c r="Q6">
        <f>(VLOOKUP("Total debt", L1:M101, 2, FALSE)/VLOOKUP("EBITDA", L1:M101, 2, FALSE))</f>
        <v/>
      </c>
    </row>
    <row r="7" ht="15" customHeight="1">
      <c r="A7" t="inlineStr">
        <is>
          <t>Capital expenditure</t>
        </is>
      </c>
      <c r="B7" t="n">
        <v>9642000</v>
      </c>
      <c r="C7" t="inlineStr">
        <is>
          <t>What's the current ratio?</t>
        </is>
      </c>
      <c r="D7" s="4" t="n">
        <v>0.06</v>
      </c>
      <c r="E7" t="inlineStr">
        <is>
          <t>Current Ratio</t>
        </is>
      </c>
      <c r="F7" t="n">
        <v>6.967563516063167</v>
      </c>
      <c r="G7" t="n">
        <v>0.5</v>
      </c>
      <c r="H7" t="n">
        <v>1</v>
      </c>
      <c r="I7" t="n">
        <v>1.5</v>
      </c>
      <c r="J7" t="n">
        <v>2</v>
      </c>
      <c r="K7" t="n">
        <v>2.5</v>
      </c>
      <c r="L7" t="n">
        <v>5</v>
      </c>
      <c r="N7" t="n">
        <v>6.967563516063167</v>
      </c>
      <c r="Q7">
        <f>(VLOOKUP("Total current assets", L1:M101, 2, FALSE)/VLOOKUP("Total current liabilities", L1:M101, 2, FALSE))</f>
        <v/>
      </c>
    </row>
    <row r="8" ht="15" customHeight="1">
      <c r="A8" t="inlineStr">
        <is>
          <t>Debt service</t>
        </is>
      </c>
      <c r="B8" t="n">
        <v>82956000</v>
      </c>
      <c r="C8" t="inlineStr">
        <is>
          <t>What proportion of debt to equity</t>
        </is>
      </c>
      <c r="D8" s="4" t="n">
        <v>0.04</v>
      </c>
      <c r="E8" t="inlineStr">
        <is>
          <t>Debt to Equity</t>
        </is>
      </c>
      <c r="F8" t="n">
        <v>0.2063547316755323</v>
      </c>
      <c r="G8" t="n">
        <v>0.035</v>
      </c>
      <c r="H8" t="n">
        <v>0.03</v>
      </c>
      <c r="I8" t="n">
        <v>0.02</v>
      </c>
      <c r="J8" t="n">
        <v>0.015</v>
      </c>
      <c r="K8" t="n">
        <v>0.01</v>
      </c>
      <c r="L8" t="n">
        <v>1</v>
      </c>
      <c r="N8" t="n">
        <v>0.2063547316755323</v>
      </c>
      <c r="Q8">
        <f>(VLOOKUP("Total liabilities", L1:M101, 2, FALSE)/(VLOOKUP("Total equity", L1:M101, 2, FALSE)))</f>
        <v/>
      </c>
    </row>
    <row r="9" ht="15" customHeight="1">
      <c r="A9" t="inlineStr">
        <is>
          <t>[Balance Sheet]</t>
        </is>
      </c>
      <c r="C9" t="inlineStr">
        <is>
          <t>How much of the capital is coming from external sources?</t>
        </is>
      </c>
      <c r="D9" s="4" t="n">
        <v>0.02</v>
      </c>
      <c r="E9" t="inlineStr">
        <is>
          <t>External capital</t>
        </is>
      </c>
      <c r="F9" t="n">
        <v>1</v>
      </c>
      <c r="G9" t="n">
        <v>0.1</v>
      </c>
      <c r="H9" t="n">
        <v>0.2</v>
      </c>
      <c r="I9" t="n">
        <v>0.5</v>
      </c>
      <c r="J9" t="n">
        <v>0.6</v>
      </c>
      <c r="K9" t="n">
        <v>0.8</v>
      </c>
      <c r="L9" t="n">
        <v>5</v>
      </c>
    </row>
    <row r="10" ht="15" customHeight="1">
      <c r="A10" t="inlineStr">
        <is>
          <t>Total current assets</t>
        </is>
      </c>
      <c r="B10" t="n">
        <v>539164000</v>
      </c>
      <c r="C10" t="inlineStr">
        <is>
          <t>What's the revenue growth rate of the company?</t>
        </is>
      </c>
      <c r="D10" s="4" t="n">
        <v>0.06</v>
      </c>
      <c r="E10" t="inlineStr">
        <is>
          <t>Revenue growth rate annually</t>
        </is>
      </c>
      <c r="F10" t="n">
        <v>0.2</v>
      </c>
      <c r="G10" t="n">
        <v>0</v>
      </c>
      <c r="H10" t="n">
        <v>0.05</v>
      </c>
      <c r="I10" t="n">
        <v>0.1</v>
      </c>
      <c r="J10" t="n">
        <v>0.15</v>
      </c>
      <c r="K10" t="n">
        <v>0.2</v>
      </c>
      <c r="L10" t="n">
        <v>5</v>
      </c>
    </row>
    <row r="11" ht="15" customHeight="1">
      <c r="A11" t="inlineStr">
        <is>
          <t>Total assets</t>
        </is>
      </c>
      <c r="B11" t="n">
        <v>1244145000</v>
      </c>
      <c r="C11" t="inlineStr">
        <is>
          <t>How much of your investors are company insiders?</t>
        </is>
      </c>
      <c r="D11" s="4" t="n">
        <v>0.02</v>
      </c>
      <c r="E11" t="inlineStr">
        <is>
          <t>Company investors</t>
        </is>
      </c>
      <c r="F11" t="n">
        <v>5</v>
      </c>
      <c r="G11" t="n">
        <v>1</v>
      </c>
      <c r="H11" t="n">
        <v>2</v>
      </c>
      <c r="I11" t="n">
        <v>3</v>
      </c>
      <c r="J11" t="n">
        <v>4</v>
      </c>
      <c r="K11" t="n">
        <v>5</v>
      </c>
      <c r="L11" t="n">
        <v>5</v>
      </c>
    </row>
    <row r="12" ht="15" customHeight="1">
      <c r="A12" t="inlineStr">
        <is>
          <t>Total current liabilities</t>
        </is>
      </c>
      <c r="B12" t="n">
        <v>77382000</v>
      </c>
      <c r="C12" t="inlineStr">
        <is>
          <t>Is the market very competitive or is it newer and less monopolized?</t>
        </is>
      </c>
      <c r="D12" s="4" t="n">
        <v>0.05</v>
      </c>
      <c r="E12" t="inlineStr">
        <is>
          <t>Market entry barriers</t>
        </is>
      </c>
      <c r="F12" t="n">
        <v>5</v>
      </c>
      <c r="G12" t="n">
        <v>1</v>
      </c>
      <c r="H12" t="n">
        <v>2</v>
      </c>
      <c r="I12" t="n">
        <v>3</v>
      </c>
      <c r="J12" t="n">
        <v>4</v>
      </c>
      <c r="K12" t="n">
        <v>5</v>
      </c>
      <c r="L12" t="n">
        <v>5</v>
      </c>
    </row>
    <row r="13" ht="15" customHeight="1">
      <c r="A13" t="inlineStr">
        <is>
          <t>Total liabilities</t>
        </is>
      </c>
      <c r="B13" t="n">
        <v>212819000</v>
      </c>
      <c r="C13" t="inlineStr">
        <is>
          <t>How much of the Companies revenues are tied to Commodity Prices?</t>
        </is>
      </c>
      <c r="D13" s="4" t="n">
        <v>0.03</v>
      </c>
      <c r="E13" t="inlineStr">
        <is>
          <t>Commodity Price Risk</t>
        </is>
      </c>
      <c r="F13" t="n">
        <v>1</v>
      </c>
      <c r="G13" t="n">
        <v>1</v>
      </c>
      <c r="H13" t="n">
        <v>2</v>
      </c>
      <c r="I13" t="n">
        <v>3</v>
      </c>
      <c r="J13" t="n">
        <v>4</v>
      </c>
      <c r="K13" t="n">
        <v>5</v>
      </c>
      <c r="L13" t="n">
        <v>1</v>
      </c>
    </row>
    <row r="14" ht="15" customHeight="1">
      <c r="A14" t="inlineStr">
        <is>
          <t>Total equity</t>
        </is>
      </c>
      <c r="B14" t="n">
        <v>1031326000</v>
      </c>
      <c r="C14" t="inlineStr">
        <is>
          <t>What potential are there for changes in levies and taxes on production?</t>
        </is>
      </c>
      <c r="D14" s="4" t="n">
        <v>0.02</v>
      </c>
      <c r="E14" t="inlineStr">
        <is>
          <t>Industry-related government policy</t>
        </is>
      </c>
      <c r="F14" t="n">
        <v>3</v>
      </c>
      <c r="G14" t="n">
        <v>1</v>
      </c>
      <c r="H14" t="n">
        <v>2</v>
      </c>
      <c r="I14" t="n">
        <v>3</v>
      </c>
      <c r="J14" t="n">
        <v>4</v>
      </c>
      <c r="K14" t="n">
        <v>5</v>
      </c>
      <c r="L14" t="n">
        <v>3</v>
      </c>
    </row>
    <row r="15" ht="15" customHeight="1">
      <c r="A15" t="inlineStr">
        <is>
          <t>Total debt</t>
        </is>
      </c>
      <c r="B15" t="n">
        <v>50380000</v>
      </c>
      <c r="C15" t="inlineStr">
        <is>
          <t>What segment of the market is the company a part of?</t>
        </is>
      </c>
      <c r="D15" s="4" t="n">
        <v>0.03</v>
      </c>
      <c r="E15" t="inlineStr">
        <is>
          <t>Sector</t>
        </is>
      </c>
      <c r="F15" t="n">
        <v>5</v>
      </c>
      <c r="G15" t="n">
        <v>1</v>
      </c>
      <c r="H15" t="n">
        <v>2</v>
      </c>
      <c r="I15" t="n">
        <v>3</v>
      </c>
      <c r="J15" t="n">
        <v>4</v>
      </c>
      <c r="K15" t="n">
        <v>5</v>
      </c>
      <c r="L15" t="n">
        <v>5</v>
      </c>
    </row>
    <row r="16" ht="15" customHeight="1">
      <c r="C16" t="inlineStr">
        <is>
          <t>What traction to date has the company gained</t>
        </is>
      </c>
      <c r="D16" s="4" t="n">
        <v>0.02</v>
      </c>
      <c r="E16" t="inlineStr">
        <is>
          <t>Market traction</t>
        </is>
      </c>
      <c r="F16" t="n">
        <v>5</v>
      </c>
      <c r="G16" t="n">
        <v>1</v>
      </c>
      <c r="H16" t="n">
        <v>2</v>
      </c>
      <c r="I16" t="n">
        <v>3</v>
      </c>
      <c r="J16" t="n">
        <v>4</v>
      </c>
      <c r="K16" t="n">
        <v>5</v>
      </c>
      <c r="L16" t="n">
        <v>5</v>
      </c>
    </row>
    <row r="17" ht="15" customHeight="1">
      <c r="C17" t="inlineStr">
        <is>
          <t>Do management have any personal history of default?</t>
        </is>
      </c>
      <c r="D17" s="4" t="n">
        <v>0.02</v>
      </c>
      <c r="E17" t="inlineStr">
        <is>
          <t>Credit history of management</t>
        </is>
      </c>
      <c r="F17" t="n">
        <v>5</v>
      </c>
      <c r="G17" t="n">
        <v>1</v>
      </c>
      <c r="H17" t="n">
        <v>2</v>
      </c>
      <c r="I17" t="n">
        <v>3</v>
      </c>
      <c r="J17" t="n">
        <v>4</v>
      </c>
      <c r="K17" t="n">
        <v>5</v>
      </c>
      <c r="L17" t="n">
        <v>5</v>
      </c>
    </row>
    <row r="18" ht="15" customHeight="1">
      <c r="C18" t="inlineStr">
        <is>
          <t>Does the Company have IP rights and trademarks secured?</t>
        </is>
      </c>
      <c r="D18" s="4" t="n">
        <v>0.04</v>
      </c>
      <c r="E18" t="inlineStr">
        <is>
          <t>Intellectual property rights and protections</t>
        </is>
      </c>
      <c r="F18" t="n">
        <v>5</v>
      </c>
      <c r="G18" t="n">
        <v>1</v>
      </c>
      <c r="H18" t="n">
        <v>2</v>
      </c>
      <c r="I18" t="n">
        <v>3</v>
      </c>
      <c r="J18" t="n">
        <v>4</v>
      </c>
      <c r="K18" t="n">
        <v>5</v>
      </c>
      <c r="L18" t="n">
        <v>5</v>
      </c>
    </row>
    <row r="19" ht="15" customHeight="1">
      <c r="C19" t="inlineStr">
        <is>
          <t>How long have management spent working in the industry of the Companies chosen field?</t>
        </is>
      </c>
      <c r="D19" s="4" t="n">
        <v>0.08</v>
      </c>
      <c r="E19" t="inlineStr">
        <is>
          <t>Time spent in an industry</t>
        </is>
      </c>
      <c r="F19" t="n">
        <v>5</v>
      </c>
      <c r="G19" t="n">
        <v>1</v>
      </c>
      <c r="H19" t="n">
        <v>2</v>
      </c>
      <c r="I19" t="n">
        <v>3</v>
      </c>
      <c r="J19" t="n">
        <v>4</v>
      </c>
      <c r="K19" t="n">
        <v>5</v>
      </c>
      <c r="L19" t="n">
        <v>5</v>
      </c>
    </row>
    <row r="20" ht="15" customHeight="1">
      <c r="C20" t="inlineStr">
        <is>
          <t>Have any of the Directors been bankrupt at any point in time?</t>
        </is>
      </c>
      <c r="D20" s="4" t="n">
        <v>0.04</v>
      </c>
      <c r="E20" t="inlineStr">
        <is>
          <t>History of bankruptcy</t>
        </is>
      </c>
      <c r="F20" t="n">
        <v>5</v>
      </c>
      <c r="G20" t="n">
        <v>1</v>
      </c>
      <c r="H20" t="n">
        <v>2</v>
      </c>
      <c r="I20" t="n">
        <v>3</v>
      </c>
      <c r="J20" t="n">
        <v>4</v>
      </c>
      <c r="K20" t="n">
        <v>5</v>
      </c>
      <c r="L20" t="n">
        <v>5</v>
      </c>
    </row>
    <row r="21" ht="15" customHeight="1">
      <c r="C21" t="inlineStr">
        <is>
          <t>How many employees work for the company?</t>
        </is>
      </c>
      <c r="D21" s="4" t="n">
        <v>0.02</v>
      </c>
      <c r="E21" t="inlineStr">
        <is>
          <t>Number of employees</t>
        </is>
      </c>
      <c r="F21" t="n">
        <v>5</v>
      </c>
      <c r="G21" t="n">
        <v>1</v>
      </c>
      <c r="H21" t="n">
        <v>2</v>
      </c>
      <c r="I21" t="n">
        <v>3</v>
      </c>
      <c r="J21" t="n">
        <v>4</v>
      </c>
      <c r="K21" t="n">
        <v>5</v>
      </c>
      <c r="L21" t="n">
        <v>5</v>
      </c>
    </row>
    <row r="22" ht="15" customHeight="1">
      <c r="C22" t="inlineStr">
        <is>
          <t>How big are the counterparties that they're working with?</t>
        </is>
      </c>
      <c r="D22" s="4" t="n">
        <v>0.03</v>
      </c>
      <c r="E22" t="inlineStr">
        <is>
          <t>Size of counterparties</t>
        </is>
      </c>
      <c r="F22" t="n">
        <v>5</v>
      </c>
      <c r="G22" t="n">
        <v>1</v>
      </c>
      <c r="H22" t="n">
        <v>2</v>
      </c>
      <c r="I22" t="n">
        <v>3</v>
      </c>
      <c r="J22" t="n">
        <v>4</v>
      </c>
      <c r="K22" t="n">
        <v>5</v>
      </c>
      <c r="L22" t="n">
        <v>5</v>
      </c>
    </row>
    <row r="23" ht="15" customHeight="1">
      <c r="C23" t="inlineStr">
        <is>
          <t>Amount of counterparties?</t>
        </is>
      </c>
      <c r="D23" s="4" t="n">
        <v>0.03</v>
      </c>
      <c r="E23" t="inlineStr">
        <is>
          <t>Concentration risk</t>
        </is>
      </c>
      <c r="F23" t="n">
        <v>5</v>
      </c>
      <c r="G23" t="n">
        <v>1</v>
      </c>
      <c r="H23" t="n">
        <v>2</v>
      </c>
      <c r="I23" t="n">
        <v>3</v>
      </c>
      <c r="J23" t="n">
        <v>4</v>
      </c>
      <c r="K23" t="n">
        <v>5</v>
      </c>
      <c r="L23" t="n">
        <v>5</v>
      </c>
    </row>
    <row r="24" ht="15" customHeight="1">
      <c r="C24" t="inlineStr">
        <is>
          <t>How long will a PPA last and is the agreement solidified?</t>
        </is>
      </c>
      <c r="D24" s="4" t="n">
        <v>0.02</v>
      </c>
      <c r="E24" t="inlineStr">
        <is>
          <t>Stability of PPAs (where relevant)</t>
        </is>
      </c>
      <c r="F24" t="n">
        <v>1</v>
      </c>
      <c r="G24" t="n">
        <v>1</v>
      </c>
      <c r="H24" t="n">
        <v>2</v>
      </c>
      <c r="I24" t="n">
        <v>3</v>
      </c>
      <c r="J24" t="n">
        <v>4</v>
      </c>
      <c r="K24" t="n">
        <v>5</v>
      </c>
      <c r="L24" t="n">
        <v>1</v>
      </c>
    </row>
    <row r="25" ht="15" customHeight="1">
      <c r="C25" t="inlineStr">
        <is>
          <t>Has the counterparty been in good credit standing?</t>
        </is>
      </c>
      <c r="D25" s="4" t="n">
        <v>0.01</v>
      </c>
      <c r="E25" t="inlineStr">
        <is>
          <t>Credit history of counterparty</t>
        </is>
      </c>
      <c r="F25" t="n">
        <v>5</v>
      </c>
      <c r="G25" t="n">
        <v>1</v>
      </c>
      <c r="H25" t="n">
        <v>2</v>
      </c>
      <c r="I25" t="n">
        <v>3</v>
      </c>
      <c r="J25" t="n">
        <v>4</v>
      </c>
      <c r="K25" t="n">
        <v>5</v>
      </c>
      <c r="L25" t="n">
        <v>5</v>
      </c>
    </row>
    <row r="26" ht="15" customHeight="1">
      <c r="C26" t="inlineStr">
        <is>
          <t>Is there any significant financial news on the counterparty that would indicate a risk?</t>
        </is>
      </c>
      <c r="D26" s="4" t="n">
        <v>0.01</v>
      </c>
      <c r="E26" t="inlineStr">
        <is>
          <t>Relevant news on the company (counterparty)</t>
        </is>
      </c>
      <c r="F26" t="n">
        <v>5</v>
      </c>
      <c r="G26" t="n">
        <v>1</v>
      </c>
      <c r="H26" t="n">
        <v>2</v>
      </c>
      <c r="I26" t="n">
        <v>3</v>
      </c>
      <c r="J26" t="n">
        <v>4</v>
      </c>
      <c r="K26" t="n">
        <v>5</v>
      </c>
      <c r="L26" t="n">
        <v>5</v>
      </c>
    </row>
    <row r="27" ht="15" customHeight="1">
      <c r="C27" t="inlineStr">
        <is>
          <t>What is the fixed asset turnover ratio?</t>
        </is>
      </c>
      <c r="D27" s="4" t="n">
        <v>0.04</v>
      </c>
      <c r="E27" t="inlineStr">
        <is>
          <t>Fixed Asset Turnover Ratio</t>
        </is>
      </c>
      <c r="F27" t="n">
        <v>3</v>
      </c>
      <c r="G27" t="n">
        <v>1</v>
      </c>
      <c r="H27" t="n">
        <v>2</v>
      </c>
      <c r="I27" t="n">
        <v>3</v>
      </c>
      <c r="J27" t="n">
        <v>4</v>
      </c>
      <c r="K27" t="n">
        <v>5</v>
      </c>
      <c r="L27" t="n">
        <v>3</v>
      </c>
    </row>
    <row r="28" ht="15" customHeight="1">
      <c r="C28" t="inlineStr">
        <is>
          <t>Is there any collateral that has/is been pledged elsewhere and is there more available?</t>
        </is>
      </c>
      <c r="D28" s="4" t="n">
        <v>0.01</v>
      </c>
      <c r="E28" t="inlineStr">
        <is>
          <t>Existing collateral obligations</t>
        </is>
      </c>
      <c r="F28" t="n">
        <v>5</v>
      </c>
      <c r="G28" t="n">
        <v>1</v>
      </c>
      <c r="H28" t="n">
        <v>2</v>
      </c>
      <c r="I28" t="n">
        <v>3</v>
      </c>
      <c r="J28" t="n">
        <v>4</v>
      </c>
      <c r="K28" t="n">
        <v>5</v>
      </c>
      <c r="L28" t="n">
        <v>5</v>
      </c>
    </row>
    <row r="29" ht="15" customHeight="1">
      <c r="C29" t="inlineStr">
        <is>
          <t>Is there an established system of recourse in the event of default?</t>
        </is>
      </c>
      <c r="D29" s="4" t="n">
        <v>0.02</v>
      </c>
      <c r="E29" t="inlineStr">
        <is>
          <t>Asset recourse structure</t>
        </is>
      </c>
      <c r="F29" t="n">
        <v>5</v>
      </c>
      <c r="G29" t="n">
        <v>1</v>
      </c>
      <c r="H29" t="n">
        <v>2</v>
      </c>
      <c r="I29" t="n">
        <v>3</v>
      </c>
      <c r="J29" t="n">
        <v>4</v>
      </c>
      <c r="K29" t="n">
        <v>5</v>
      </c>
      <c r="L29" t="n">
        <v>5</v>
      </c>
    </row>
    <row r="30" ht="15" customHeight="1">
      <c r="C30" t="inlineStr">
        <is>
          <t>Is the collateral coming from the companies assets or is it less organized and coming from an individual?</t>
        </is>
      </c>
      <c r="D30" s="4" t="n">
        <v>0.02</v>
      </c>
      <c r="E30" t="inlineStr">
        <is>
          <t>Personal or company donation of collateral?</t>
        </is>
      </c>
      <c r="F30" t="n">
        <v>5</v>
      </c>
      <c r="G30" t="n">
        <v>1</v>
      </c>
      <c r="H30" t="n">
        <v>2</v>
      </c>
      <c r="I30" t="n">
        <v>3</v>
      </c>
      <c r="J30" t="n">
        <v>4</v>
      </c>
      <c r="K30" t="n">
        <v>5</v>
      </c>
      <c r="L30" t="n">
        <v>5</v>
      </c>
    </row>
    <row r="31" ht="15" customHeight="1">
      <c r="C31" t="inlineStr">
        <is>
          <t>Is the collateral readily available in the case of default?</t>
        </is>
      </c>
      <c r="D31" s="4" t="n">
        <v>0.01</v>
      </c>
      <c r="E31" s="1" t="inlineStr">
        <is>
          <t>Description/Location of Collateral</t>
        </is>
      </c>
      <c r="F31" t="n">
        <v>5</v>
      </c>
      <c r="G31" t="n">
        <v>1</v>
      </c>
      <c r="H31" t="n">
        <v>2</v>
      </c>
      <c r="I31" t="n">
        <v>3</v>
      </c>
      <c r="J31" t="n">
        <v>4</v>
      </c>
      <c r="K31" t="n">
        <v>5</v>
      </c>
      <c r="L31" s="1" t="n">
        <v>5</v>
      </c>
      <c r="X31" s="2" t="n"/>
      <c r="AD31" s="3" t="n"/>
    </row>
    <row r="32">
      <c r="E32" s="5" t="n"/>
      <c r="L32" s="5" t="n"/>
    </row>
    <row r="33">
      <c r="E33" s="12" t="inlineStr">
        <is>
          <t>Final Score:</t>
        </is>
      </c>
      <c r="L33" s="12" t="n">
        <v>87.39999999999998</v>
      </c>
    </row>
  </sheetData>
  <conditionalFormatting sqref="AD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sqref="O13" showDropDown="0" showInputMessage="0" showErrorMessage="1" allowBlank="1" type="list">
      <formula1>"100%,50%,20%"</formula1>
    </dataValidation>
  </dataValidations>
  <pageMargins left="0.7" right="0.7" top="0.75" bottom="0.75" header="0.3" footer="0.3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33"/>
  <sheetViews>
    <sheetView topLeftCell="C28" zoomScale="88" workbookViewId="0">
      <selection activeCell="L2" sqref="L2"/>
    </sheetView>
  </sheetViews>
  <sheetFormatPr baseColWidth="8" defaultRowHeight="14.5"/>
  <cols>
    <col width="19.90625" bestFit="1" customWidth="1" min="1" max="1"/>
    <col width="11.81640625" bestFit="1" customWidth="1" min="2" max="2"/>
    <col width="87.36328125" bestFit="1" customWidth="1" min="3" max="3"/>
    <col width="8.90625" bestFit="1" customWidth="1" min="4" max="4"/>
    <col width="38.08984375" bestFit="1" customWidth="1" min="5" max="5"/>
    <col width="11.81640625" bestFit="1" customWidth="1" min="6" max="6"/>
    <col width="11.7265625" bestFit="1" customWidth="1" min="7" max="7"/>
    <col width="7.6328125" bestFit="1" customWidth="1" min="8" max="8"/>
    <col width="7" bestFit="1" customWidth="1" min="9" max="9"/>
    <col width="8.36328125" bestFit="1" customWidth="1" min="10" max="10"/>
    <col width="12.26953125" bestFit="1" customWidth="1" min="11" max="11"/>
    <col width="8.90625" bestFit="1" customWidth="1" min="12" max="12"/>
    <col width="11.81640625" bestFit="1" customWidth="1" min="14" max="14"/>
    <col width="8.81640625" bestFit="1" customWidth="1" min="17" max="17"/>
    <col width="16.54296875" bestFit="1" customWidth="1" min="22" max="22"/>
    <col width="14.453125" bestFit="1" customWidth="1" min="23" max="23"/>
    <col width="12.81640625" bestFit="1" customWidth="1" min="24" max="24"/>
    <col width="12.54296875" bestFit="1" customWidth="1" min="25" max="25"/>
    <col width="17.6328125" bestFit="1" customWidth="1" min="26" max="26"/>
    <col width="12.54296875" customWidth="1" min="27" max="27"/>
    <col width="11.453125" bestFit="1" customWidth="1" min="28" max="28"/>
    <col width="4.1796875" customWidth="1" min="29" max="29"/>
    <col width="9" bestFit="1" customWidth="1" min="30" max="31"/>
    <col width="10.90625" bestFit="1" customWidth="1" min="32" max="32"/>
  </cols>
  <sheetData>
    <row r="1" ht="15" customHeight="1">
      <c r="A1" t="inlineStr">
        <is>
          <t>Financial Data</t>
        </is>
      </c>
      <c r="B1" t="inlineStr">
        <is>
          <t>INPUTS</t>
        </is>
      </c>
      <c r="C1" t="inlineStr">
        <is>
          <t>Questionnaire</t>
        </is>
      </c>
      <c r="D1" t="inlineStr">
        <is>
          <t>Weights</t>
        </is>
      </c>
      <c r="E1" t="inlineStr">
        <is>
          <t>Parameters</t>
        </is>
      </c>
      <c r="F1" t="inlineStr">
        <is>
          <t>Values</t>
        </is>
      </c>
      <c r="G1" t="inlineStr">
        <is>
          <t>Very Low Max</t>
        </is>
      </c>
      <c r="H1" t="inlineStr">
        <is>
          <t>Max Min</t>
        </is>
      </c>
      <c r="I1" t="inlineStr">
        <is>
          <t>Ok Max</t>
        </is>
      </c>
      <c r="J1" t="inlineStr">
        <is>
          <t>High Max</t>
        </is>
      </c>
      <c r="K1" t="inlineStr">
        <is>
          <t>Very High Max</t>
        </is>
      </c>
      <c r="L1" t="inlineStr">
        <is>
          <t>Output</t>
        </is>
      </c>
    </row>
    <row r="2" ht="15" customHeight="1">
      <c r="A2" t="inlineStr">
        <is>
          <t>Total revenue</t>
        </is>
      </c>
      <c r="B2" t="n">
        <v>18683000</v>
      </c>
      <c r="C2" t="inlineStr">
        <is>
          <t>What is your DSCR to date?</t>
        </is>
      </c>
      <c r="D2" s="4" t="n">
        <v>0.1</v>
      </c>
      <c r="E2" t="inlineStr">
        <is>
          <t>Debt Service Coverage Ratio</t>
        </is>
      </c>
      <c r="F2" t="n">
        <v>-1</v>
      </c>
      <c r="G2" t="n">
        <v>1</v>
      </c>
      <c r="H2" t="n">
        <v>1.3</v>
      </c>
      <c r="I2" t="n">
        <v>1.5</v>
      </c>
      <c r="J2" t="n">
        <v>2</v>
      </c>
      <c r="K2" t="n">
        <v>2.5</v>
      </c>
      <c r="L2" t="n">
        <v>1</v>
      </c>
      <c r="N2" t="n">
        <v>-1</v>
      </c>
    </row>
    <row r="3" ht="15" customHeight="1">
      <c r="A3" t="inlineStr">
        <is>
          <t>EBITDA</t>
        </is>
      </c>
      <c r="B3" t="n">
        <v>-5498000</v>
      </c>
      <c r="C3" t="inlineStr">
        <is>
          <t>What is the free cash flow?</t>
        </is>
      </c>
      <c r="D3" s="4" t="n">
        <v>0.05</v>
      </c>
      <c r="E3" t="inlineStr">
        <is>
          <t>Free Cash Flow</t>
        </is>
      </c>
      <c r="F3" t="n">
        <v>-10483000</v>
      </c>
      <c r="G3" t="n">
        <v>0</v>
      </c>
      <c r="H3" t="n">
        <v>100000</v>
      </c>
      <c r="I3" t="n">
        <v>500000</v>
      </c>
      <c r="J3" t="n">
        <v>1000000</v>
      </c>
      <c r="K3" t="n">
        <v>2000000</v>
      </c>
      <c r="L3" t="n">
        <v>1</v>
      </c>
      <c r="N3" t="n">
        <v>-10483000</v>
      </c>
      <c r="Q3">
        <f>(VLOOKUP("Operational cash flow", L1:M101, 2, FALSE)-VLOOKUP("Capital expenditure", L1:M101, 2, FALSE) )</f>
        <v/>
      </c>
    </row>
    <row r="4" ht="15" customHeight="1">
      <c r="A4" t="inlineStr">
        <is>
          <t>Operating income</t>
        </is>
      </c>
      <c r="B4" t="n">
        <v>13185000</v>
      </c>
      <c r="C4" t="inlineStr">
        <is>
          <t>What is the average interest rate on debt facilities for the Company?</t>
        </is>
      </c>
      <c r="D4" s="4" t="n">
        <v>0.025</v>
      </c>
      <c r="E4" t="inlineStr">
        <is>
          <t>Average Interest Rate</t>
        </is>
      </c>
      <c r="F4" t="n">
        <v>0.042</v>
      </c>
      <c r="G4" t="n">
        <v>0.2</v>
      </c>
      <c r="H4" t="n">
        <v>0.15</v>
      </c>
      <c r="I4" t="n">
        <v>0.12</v>
      </c>
      <c r="J4" t="n">
        <v>0.09</v>
      </c>
      <c r="K4" t="n">
        <v>0.05</v>
      </c>
      <c r="L4" t="n">
        <v>5</v>
      </c>
      <c r="N4" t="n">
        <v>0.042</v>
      </c>
      <c r="Q4" t="n">
        <v>0.09</v>
      </c>
    </row>
    <row r="5" ht="15" customHeight="1">
      <c r="A5" t="inlineStr">
        <is>
          <t>[Cash Flow Statement]</t>
        </is>
      </c>
      <c r="C5" t="inlineStr">
        <is>
          <t>What proportion of the revenue is from gross margin?</t>
        </is>
      </c>
      <c r="D5" s="4" t="n">
        <v>0.05</v>
      </c>
      <c r="E5" t="inlineStr">
        <is>
          <t>Gross Margin Ratio</t>
        </is>
      </c>
      <c r="F5" t="n">
        <v>0.7057217791575229</v>
      </c>
      <c r="G5" t="n">
        <v>0.1</v>
      </c>
      <c r="H5" t="n">
        <v>0.25</v>
      </c>
      <c r="I5" t="n">
        <v>0.35</v>
      </c>
      <c r="J5" t="n">
        <v>0.5</v>
      </c>
      <c r="K5" t="n">
        <v>0.7</v>
      </c>
      <c r="L5" t="n">
        <v>5</v>
      </c>
      <c r="N5" t="n">
        <v>0.7057217791575229</v>
      </c>
      <c r="Q5">
        <f>(VLOOKUP("Operating income", L1:M101, 2, FALSE)/(VLOOKUP("Total revenue", L1:M101, 2, FALSE)))</f>
        <v/>
      </c>
    </row>
    <row r="6" ht="15" customHeight="1">
      <c r="A6" t="inlineStr">
        <is>
          <t>Operational cash flow</t>
        </is>
      </c>
      <c r="B6" t="n">
        <v>-3905000</v>
      </c>
      <c r="C6" t="inlineStr">
        <is>
          <t>What is your debt to income ratio?</t>
        </is>
      </c>
      <c r="D6" s="4" t="n">
        <v>0.025</v>
      </c>
      <c r="E6" t="inlineStr">
        <is>
          <t>Debt-to-Income</t>
        </is>
      </c>
      <c r="F6" t="n">
        <v>-0.1818843215714805</v>
      </c>
      <c r="G6" t="n">
        <v>0.6</v>
      </c>
      <c r="H6" t="n">
        <v>0.55</v>
      </c>
      <c r="I6" t="n">
        <v>0.5</v>
      </c>
      <c r="J6" t="n">
        <v>0.45</v>
      </c>
      <c r="K6" t="n">
        <v>0.4</v>
      </c>
      <c r="L6" t="n">
        <v>5</v>
      </c>
      <c r="N6" t="n">
        <v>-0.1818843215714805</v>
      </c>
      <c r="Q6">
        <f>(VLOOKUP("Total debt", L1:M101, 2, FALSE)/VLOOKUP("EBITDA", L1:M101, 2, FALSE))</f>
        <v/>
      </c>
    </row>
    <row r="7" ht="15" customHeight="1">
      <c r="A7" t="inlineStr">
        <is>
          <t>Capital expenditure</t>
        </is>
      </c>
      <c r="B7" t="n">
        <v>6578000</v>
      </c>
      <c r="C7" t="inlineStr">
        <is>
          <t>What's the current ratio?</t>
        </is>
      </c>
      <c r="D7" s="4" t="n">
        <v>0.06</v>
      </c>
      <c r="E7" t="inlineStr">
        <is>
          <t>Current Ratio</t>
        </is>
      </c>
      <c r="F7" t="n">
        <v>5.477309562398704</v>
      </c>
      <c r="G7" t="n">
        <v>0.5</v>
      </c>
      <c r="H7" t="n">
        <v>1</v>
      </c>
      <c r="I7" t="n">
        <v>1.5</v>
      </c>
      <c r="J7" t="n">
        <v>2</v>
      </c>
      <c r="K7" t="n">
        <v>2.5</v>
      </c>
      <c r="L7" t="n">
        <v>5</v>
      </c>
      <c r="N7" t="n">
        <v>5.477309562398704</v>
      </c>
      <c r="Q7">
        <f>(VLOOKUP("Total current assets", L1:M101, 2, FALSE)/VLOOKUP("Total current liabilities", L1:M101, 2, FALSE))</f>
        <v/>
      </c>
    </row>
    <row r="8" ht="15" customHeight="1">
      <c r="A8" t="inlineStr">
        <is>
          <t>Debt service</t>
        </is>
      </c>
      <c r="B8" t="n">
        <v>1</v>
      </c>
      <c r="C8" t="inlineStr">
        <is>
          <t>What proportion of debt to equity</t>
        </is>
      </c>
      <c r="D8" s="4" t="n">
        <v>0.04</v>
      </c>
      <c r="E8" t="inlineStr">
        <is>
          <t>Debt to Equity</t>
        </is>
      </c>
      <c r="F8" t="n">
        <v>0.03248749106504646</v>
      </c>
      <c r="G8" t="n">
        <v>0.035</v>
      </c>
      <c r="H8" t="n">
        <v>0.03</v>
      </c>
      <c r="I8" t="n">
        <v>0.02</v>
      </c>
      <c r="J8" t="n">
        <v>0.015</v>
      </c>
      <c r="K8" t="n">
        <v>0.01</v>
      </c>
      <c r="L8" t="n">
        <v>2</v>
      </c>
      <c r="N8" t="n">
        <v>0.03248749106504646</v>
      </c>
      <c r="Q8">
        <f>(VLOOKUP("Total liabilities", L1:M101, 2, FALSE)/(VLOOKUP("Total equity", L1:M101, 2, FALSE)))</f>
        <v/>
      </c>
    </row>
    <row r="9" ht="15" customHeight="1">
      <c r="A9" t="inlineStr">
        <is>
          <t>[Balance Sheet]</t>
        </is>
      </c>
      <c r="C9" t="inlineStr">
        <is>
          <t>How much of the capital is coming from external sources?</t>
        </is>
      </c>
      <c r="D9" s="4" t="n">
        <v>0.02</v>
      </c>
      <c r="E9" t="inlineStr">
        <is>
          <t>External capital</t>
        </is>
      </c>
      <c r="F9" t="n">
        <v>1</v>
      </c>
      <c r="G9" t="n">
        <v>0.1</v>
      </c>
      <c r="H9" t="n">
        <v>0.2</v>
      </c>
      <c r="I9" t="n">
        <v>0.5</v>
      </c>
      <c r="J9" t="n">
        <v>0.6</v>
      </c>
      <c r="K9" t="n">
        <v>0.8</v>
      </c>
      <c r="L9" t="n">
        <v>5</v>
      </c>
    </row>
    <row r="10" ht="15" customHeight="1">
      <c r="A10" t="inlineStr">
        <is>
          <t>Total current assets</t>
        </is>
      </c>
      <c r="B10" t="n">
        <v>6759000</v>
      </c>
      <c r="C10" t="inlineStr">
        <is>
          <t>What's the revenue growth rate of the company?</t>
        </is>
      </c>
      <c r="D10" s="4" t="n">
        <v>0.06</v>
      </c>
      <c r="E10" t="inlineStr">
        <is>
          <t>Revenue growth rate annually</t>
        </is>
      </c>
      <c r="F10" t="n">
        <v>0</v>
      </c>
      <c r="G10" t="n">
        <v>0</v>
      </c>
      <c r="H10" t="n">
        <v>0.05</v>
      </c>
      <c r="I10" t="n">
        <v>0.1</v>
      </c>
      <c r="J10" t="n">
        <v>0.15</v>
      </c>
      <c r="K10" t="n">
        <v>0.2</v>
      </c>
      <c r="L10" t="n">
        <v>1</v>
      </c>
    </row>
    <row r="11" ht="15" customHeight="1">
      <c r="A11" t="inlineStr">
        <is>
          <t>Total assets</t>
        </is>
      </c>
      <c r="B11" t="n">
        <v>86667000</v>
      </c>
      <c r="C11" t="inlineStr">
        <is>
          <t>How much of your investors are company insiders?</t>
        </is>
      </c>
      <c r="D11" s="4" t="n">
        <v>0.02</v>
      </c>
      <c r="E11" t="inlineStr">
        <is>
          <t>Company investors</t>
        </is>
      </c>
      <c r="F11" t="n">
        <v>5</v>
      </c>
      <c r="G11" t="n">
        <v>1</v>
      </c>
      <c r="H11" t="n">
        <v>2</v>
      </c>
      <c r="I11" t="n">
        <v>3</v>
      </c>
      <c r="J11" t="n">
        <v>4</v>
      </c>
      <c r="K11" t="n">
        <v>5</v>
      </c>
      <c r="L11" t="n">
        <v>5</v>
      </c>
    </row>
    <row r="12" ht="15" customHeight="1">
      <c r="A12" t="inlineStr">
        <is>
          <t>Total current liabilities</t>
        </is>
      </c>
      <c r="B12" t="n">
        <v>1234000</v>
      </c>
      <c r="C12" t="inlineStr">
        <is>
          <t>Is the market very competitive or is it newer and less monopolized?</t>
        </is>
      </c>
      <c r="D12" s="4" t="n">
        <v>0.05</v>
      </c>
      <c r="E12" t="inlineStr">
        <is>
          <t>Market entry barriers</t>
        </is>
      </c>
      <c r="F12" t="n">
        <v>5</v>
      </c>
      <c r="G12" t="n">
        <v>1</v>
      </c>
      <c r="H12" t="n">
        <v>2</v>
      </c>
      <c r="I12" t="n">
        <v>3</v>
      </c>
      <c r="J12" t="n">
        <v>4</v>
      </c>
      <c r="K12" t="n">
        <v>5</v>
      </c>
      <c r="L12" t="n">
        <v>5</v>
      </c>
    </row>
    <row r="13" ht="15" customHeight="1">
      <c r="A13" t="inlineStr">
        <is>
          <t>Total liabilities</t>
        </is>
      </c>
      <c r="B13" t="n">
        <v>2727000</v>
      </c>
      <c r="C13" t="inlineStr">
        <is>
          <t>How much of the Companies revenues are tied to Commodity Prices?</t>
        </is>
      </c>
      <c r="D13" s="4" t="n">
        <v>0.03</v>
      </c>
      <c r="E13" t="inlineStr">
        <is>
          <t>Commodity Price Risk</t>
        </is>
      </c>
      <c r="F13" t="n">
        <v>1</v>
      </c>
      <c r="G13" t="n">
        <v>1</v>
      </c>
      <c r="H13" t="n">
        <v>2</v>
      </c>
      <c r="I13" t="n">
        <v>3</v>
      </c>
      <c r="J13" t="n">
        <v>4</v>
      </c>
      <c r="K13" t="n">
        <v>5</v>
      </c>
      <c r="L13" t="n">
        <v>1</v>
      </c>
    </row>
    <row r="14" ht="15" customHeight="1">
      <c r="A14" t="inlineStr">
        <is>
          <t>Total equity</t>
        </is>
      </c>
      <c r="B14" t="n">
        <v>83940000</v>
      </c>
      <c r="C14" t="inlineStr">
        <is>
          <t>What potential are there for changes in levies and taxes on production?</t>
        </is>
      </c>
      <c r="D14" s="4" t="n">
        <v>0.02</v>
      </c>
      <c r="E14" t="inlineStr">
        <is>
          <t>Industry-related government policy</t>
        </is>
      </c>
      <c r="F14" t="n">
        <v>3</v>
      </c>
      <c r="G14" t="n">
        <v>1</v>
      </c>
      <c r="H14" t="n">
        <v>2</v>
      </c>
      <c r="I14" t="n">
        <v>3</v>
      </c>
      <c r="J14" t="n">
        <v>4</v>
      </c>
      <c r="K14" t="n">
        <v>5</v>
      </c>
      <c r="L14" t="n">
        <v>3</v>
      </c>
    </row>
    <row r="15" ht="15" customHeight="1">
      <c r="A15" t="inlineStr">
        <is>
          <t>Total debt</t>
        </is>
      </c>
      <c r="B15" t="n">
        <v>1000000</v>
      </c>
      <c r="C15" t="inlineStr">
        <is>
          <t>What segment of the market is the company a part of?</t>
        </is>
      </c>
      <c r="D15" s="4" t="n">
        <v>0.03</v>
      </c>
      <c r="E15" t="inlineStr">
        <is>
          <t>Sector</t>
        </is>
      </c>
      <c r="F15" t="n">
        <v>5</v>
      </c>
      <c r="G15" t="n">
        <v>1</v>
      </c>
      <c r="H15" t="n">
        <v>2</v>
      </c>
      <c r="I15" t="n">
        <v>3</v>
      </c>
      <c r="J15" t="n">
        <v>4</v>
      </c>
      <c r="K15" t="n">
        <v>5</v>
      </c>
      <c r="L15" t="n">
        <v>5</v>
      </c>
    </row>
    <row r="16" ht="15" customHeight="1">
      <c r="C16" t="inlineStr">
        <is>
          <t>What traction to date has the company gained</t>
        </is>
      </c>
      <c r="D16" s="4" t="n">
        <v>0.02</v>
      </c>
      <c r="E16" t="inlineStr">
        <is>
          <t>Market traction</t>
        </is>
      </c>
      <c r="F16" t="n">
        <v>5</v>
      </c>
      <c r="G16" t="n">
        <v>1</v>
      </c>
      <c r="H16" t="n">
        <v>2</v>
      </c>
      <c r="I16" t="n">
        <v>3</v>
      </c>
      <c r="J16" t="n">
        <v>4</v>
      </c>
      <c r="K16" t="n">
        <v>5</v>
      </c>
      <c r="L16" t="n">
        <v>5</v>
      </c>
    </row>
    <row r="17" ht="15" customHeight="1">
      <c r="C17" t="inlineStr">
        <is>
          <t>Do management have any personal history of default?</t>
        </is>
      </c>
      <c r="D17" s="4" t="n">
        <v>0.02</v>
      </c>
      <c r="E17" t="inlineStr">
        <is>
          <t>Credit history of management</t>
        </is>
      </c>
      <c r="F17" t="n">
        <v>5</v>
      </c>
      <c r="G17" t="n">
        <v>1</v>
      </c>
      <c r="H17" t="n">
        <v>2</v>
      </c>
      <c r="I17" t="n">
        <v>3</v>
      </c>
      <c r="J17" t="n">
        <v>4</v>
      </c>
      <c r="K17" t="n">
        <v>5</v>
      </c>
      <c r="L17" t="n">
        <v>5</v>
      </c>
    </row>
    <row r="18" ht="15" customHeight="1">
      <c r="C18" t="inlineStr">
        <is>
          <t>Does the Company have IP rights and trademarks secured?</t>
        </is>
      </c>
      <c r="D18" s="4" t="n">
        <v>0.04</v>
      </c>
      <c r="E18" t="inlineStr">
        <is>
          <t>Intellectual property rights and protections</t>
        </is>
      </c>
      <c r="F18" t="n">
        <v>5</v>
      </c>
      <c r="G18" t="n">
        <v>1</v>
      </c>
      <c r="H18" t="n">
        <v>2</v>
      </c>
      <c r="I18" t="n">
        <v>3</v>
      </c>
      <c r="J18" t="n">
        <v>4</v>
      </c>
      <c r="K18" t="n">
        <v>5</v>
      </c>
      <c r="L18" t="n">
        <v>5</v>
      </c>
    </row>
    <row r="19" ht="15" customHeight="1">
      <c r="C19" t="inlineStr">
        <is>
          <t>How long have management spent working in the industry of the Companies chosen field?</t>
        </is>
      </c>
      <c r="D19" s="4" t="n">
        <v>0.08</v>
      </c>
      <c r="E19" t="inlineStr">
        <is>
          <t>Time spent in an industry</t>
        </is>
      </c>
      <c r="F19" t="n">
        <v>5</v>
      </c>
      <c r="G19" t="n">
        <v>1</v>
      </c>
      <c r="H19" t="n">
        <v>2</v>
      </c>
      <c r="I19" t="n">
        <v>3</v>
      </c>
      <c r="J19" t="n">
        <v>4</v>
      </c>
      <c r="K19" t="n">
        <v>5</v>
      </c>
      <c r="L19" t="n">
        <v>5</v>
      </c>
    </row>
    <row r="20" ht="15" customHeight="1">
      <c r="C20" t="inlineStr">
        <is>
          <t>Have any of the Directors been bankrupt at any point in time?</t>
        </is>
      </c>
      <c r="D20" s="4" t="n">
        <v>0.04</v>
      </c>
      <c r="E20" t="inlineStr">
        <is>
          <t>History of bankruptcy</t>
        </is>
      </c>
      <c r="F20" t="n">
        <v>5</v>
      </c>
      <c r="G20" t="n">
        <v>1</v>
      </c>
      <c r="H20" t="n">
        <v>2</v>
      </c>
      <c r="I20" t="n">
        <v>3</v>
      </c>
      <c r="J20" t="n">
        <v>4</v>
      </c>
      <c r="K20" t="n">
        <v>5</v>
      </c>
      <c r="L20" t="n">
        <v>5</v>
      </c>
    </row>
    <row r="21" ht="15" customHeight="1">
      <c r="C21" t="inlineStr">
        <is>
          <t>How many employees work for the company?</t>
        </is>
      </c>
      <c r="D21" s="4" t="n">
        <v>0.02</v>
      </c>
      <c r="E21" t="inlineStr">
        <is>
          <t>Number of employees</t>
        </is>
      </c>
      <c r="F21" t="n">
        <v>5</v>
      </c>
      <c r="G21" t="n">
        <v>1</v>
      </c>
      <c r="H21" t="n">
        <v>2</v>
      </c>
      <c r="I21" t="n">
        <v>3</v>
      </c>
      <c r="J21" t="n">
        <v>4</v>
      </c>
      <c r="K21" t="n">
        <v>5</v>
      </c>
      <c r="L21" t="n">
        <v>5</v>
      </c>
    </row>
    <row r="22" ht="15" customHeight="1">
      <c r="C22" t="inlineStr">
        <is>
          <t>How big are the counterparties that they're working with?</t>
        </is>
      </c>
      <c r="D22" s="4" t="n">
        <v>0.03</v>
      </c>
      <c r="E22" t="inlineStr">
        <is>
          <t>Size of counterparties</t>
        </is>
      </c>
      <c r="F22" t="n">
        <v>5</v>
      </c>
      <c r="G22" t="n">
        <v>1</v>
      </c>
      <c r="H22" t="n">
        <v>2</v>
      </c>
      <c r="I22" t="n">
        <v>3</v>
      </c>
      <c r="J22" t="n">
        <v>4</v>
      </c>
      <c r="K22" t="n">
        <v>5</v>
      </c>
      <c r="L22" t="n">
        <v>5</v>
      </c>
    </row>
    <row r="23" ht="15" customHeight="1">
      <c r="C23" t="inlineStr">
        <is>
          <t>Amount of counterparties?</t>
        </is>
      </c>
      <c r="D23" s="4" t="n">
        <v>0.03</v>
      </c>
      <c r="E23" t="inlineStr">
        <is>
          <t>Concentration risk</t>
        </is>
      </c>
      <c r="F23" t="n">
        <v>5</v>
      </c>
      <c r="G23" t="n">
        <v>1</v>
      </c>
      <c r="H23" t="n">
        <v>2</v>
      </c>
      <c r="I23" t="n">
        <v>3</v>
      </c>
      <c r="J23" t="n">
        <v>4</v>
      </c>
      <c r="K23" t="n">
        <v>5</v>
      </c>
      <c r="L23" t="n">
        <v>5</v>
      </c>
    </row>
    <row r="24" ht="15" customHeight="1">
      <c r="C24" t="inlineStr">
        <is>
          <t>How long will a PPA last and is the agreement solidified?</t>
        </is>
      </c>
      <c r="D24" s="4" t="n">
        <v>0.02</v>
      </c>
      <c r="E24" t="inlineStr">
        <is>
          <t>Stability of PPAs (where relevant)</t>
        </is>
      </c>
      <c r="F24" t="n">
        <v>1</v>
      </c>
      <c r="G24" t="n">
        <v>1</v>
      </c>
      <c r="H24" t="n">
        <v>2</v>
      </c>
      <c r="I24" t="n">
        <v>3</v>
      </c>
      <c r="J24" t="n">
        <v>4</v>
      </c>
      <c r="K24" t="n">
        <v>5</v>
      </c>
      <c r="L24" t="n">
        <v>1</v>
      </c>
    </row>
    <row r="25" ht="15" customHeight="1">
      <c r="C25" t="inlineStr">
        <is>
          <t>Has the counterparty been in good credit standing?</t>
        </is>
      </c>
      <c r="D25" s="4" t="n">
        <v>0.01</v>
      </c>
      <c r="E25" t="inlineStr">
        <is>
          <t>Credit history of counterparty</t>
        </is>
      </c>
      <c r="F25" t="n">
        <v>5</v>
      </c>
      <c r="G25" t="n">
        <v>1</v>
      </c>
      <c r="H25" t="n">
        <v>2</v>
      </c>
      <c r="I25" t="n">
        <v>3</v>
      </c>
      <c r="J25" t="n">
        <v>4</v>
      </c>
      <c r="K25" t="n">
        <v>5</v>
      </c>
      <c r="L25" t="n">
        <v>5</v>
      </c>
    </row>
    <row r="26" ht="15" customHeight="1">
      <c r="C26" t="inlineStr">
        <is>
          <t>Is there any significant financial news on the counterparty that would indicate a risk?</t>
        </is>
      </c>
      <c r="D26" s="4" t="n">
        <v>0.01</v>
      </c>
      <c r="E26" t="inlineStr">
        <is>
          <t>Relevant news on the company (counterparty)</t>
        </is>
      </c>
      <c r="F26" t="n">
        <v>5</v>
      </c>
      <c r="G26" t="n">
        <v>1</v>
      </c>
      <c r="H26" t="n">
        <v>2</v>
      </c>
      <c r="I26" t="n">
        <v>3</v>
      </c>
      <c r="J26" t="n">
        <v>4</v>
      </c>
      <c r="K26" t="n">
        <v>5</v>
      </c>
      <c r="L26" t="n">
        <v>5</v>
      </c>
    </row>
    <row r="27" ht="15" customHeight="1">
      <c r="C27" t="inlineStr">
        <is>
          <t>What is the fixed asset turnover ratio?</t>
        </is>
      </c>
      <c r="D27" s="4" t="n">
        <v>0.04</v>
      </c>
      <c r="E27" t="inlineStr">
        <is>
          <t>Fixed Asset Turnover Ratio</t>
        </is>
      </c>
      <c r="F27" t="n">
        <v>3</v>
      </c>
      <c r="G27" t="n">
        <v>1</v>
      </c>
      <c r="H27" t="n">
        <v>2</v>
      </c>
      <c r="I27" t="n">
        <v>3</v>
      </c>
      <c r="J27" t="n">
        <v>4</v>
      </c>
      <c r="K27" t="n">
        <v>5</v>
      </c>
      <c r="L27" t="n">
        <v>3</v>
      </c>
    </row>
    <row r="28" ht="15" customHeight="1">
      <c r="C28" t="inlineStr">
        <is>
          <t>Is there any collateral that has/is been pledged elsewhere and is there more available?</t>
        </is>
      </c>
      <c r="D28" s="4" t="n">
        <v>0.01</v>
      </c>
      <c r="E28" t="inlineStr">
        <is>
          <t>Existing collateral obligations</t>
        </is>
      </c>
      <c r="F28" t="n">
        <v>5</v>
      </c>
      <c r="G28" t="n">
        <v>1</v>
      </c>
      <c r="H28" t="n">
        <v>2</v>
      </c>
      <c r="I28" t="n">
        <v>3</v>
      </c>
      <c r="J28" t="n">
        <v>4</v>
      </c>
      <c r="K28" t="n">
        <v>5</v>
      </c>
      <c r="L28" t="n">
        <v>5</v>
      </c>
    </row>
    <row r="29" ht="15" customHeight="1">
      <c r="C29" t="inlineStr">
        <is>
          <t>Is there an established system of recourse in the event of default?</t>
        </is>
      </c>
      <c r="D29" s="4" t="n">
        <v>0.02</v>
      </c>
      <c r="E29" t="inlineStr">
        <is>
          <t>Asset recourse structure</t>
        </is>
      </c>
      <c r="F29" t="n">
        <v>5</v>
      </c>
      <c r="G29" t="n">
        <v>1</v>
      </c>
      <c r="H29" t="n">
        <v>2</v>
      </c>
      <c r="I29" t="n">
        <v>3</v>
      </c>
      <c r="J29" t="n">
        <v>4</v>
      </c>
      <c r="K29" t="n">
        <v>5</v>
      </c>
      <c r="L29" t="n">
        <v>5</v>
      </c>
    </row>
    <row r="30" ht="15" customHeight="1">
      <c r="C30" t="inlineStr">
        <is>
          <t>Is the collateral coming from the companies assets or is it less organized and coming from an individual?</t>
        </is>
      </c>
      <c r="D30" s="4" t="n">
        <v>0.02</v>
      </c>
      <c r="E30" t="inlineStr">
        <is>
          <t>Personal or company donation of collateral?</t>
        </is>
      </c>
      <c r="F30" t="n">
        <v>5</v>
      </c>
      <c r="G30" t="n">
        <v>1</v>
      </c>
      <c r="H30" t="n">
        <v>2</v>
      </c>
      <c r="I30" t="n">
        <v>3</v>
      </c>
      <c r="J30" t="n">
        <v>4</v>
      </c>
      <c r="K30" t="n">
        <v>5</v>
      </c>
      <c r="L30" t="n">
        <v>5</v>
      </c>
    </row>
    <row r="31" ht="15" customHeight="1">
      <c r="C31" t="inlineStr">
        <is>
          <t>Is the collateral readily available in the case of default?</t>
        </is>
      </c>
      <c r="D31" s="4" t="n">
        <v>0.01</v>
      </c>
      <c r="E31" s="1" t="inlineStr">
        <is>
          <t>Description/Location of Collateral</t>
        </is>
      </c>
      <c r="F31" t="n">
        <v>5</v>
      </c>
      <c r="G31" t="n">
        <v>1</v>
      </c>
      <c r="H31" t="n">
        <v>2</v>
      </c>
      <c r="I31" t="n">
        <v>3</v>
      </c>
      <c r="J31" t="n">
        <v>4</v>
      </c>
      <c r="K31" t="n">
        <v>5</v>
      </c>
      <c r="L31" s="1" t="n">
        <v>5</v>
      </c>
      <c r="X31" s="2" t="n"/>
      <c r="AD31" s="3" t="n"/>
    </row>
    <row r="32">
      <c r="E32" s="5" t="n"/>
      <c r="L32" s="5" t="n"/>
    </row>
    <row r="33">
      <c r="E33" s="12" t="inlineStr">
        <is>
          <t>Final Score:</t>
        </is>
      </c>
      <c r="L33" s="12" t="n">
        <v>74.40000000000001</v>
      </c>
    </row>
  </sheetData>
  <conditionalFormatting sqref="AD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sqref="O13" showDropDown="0" showInputMessage="0" showErrorMessage="1" allowBlank="1" type="list">
      <formula1>"100%,50%,20%"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33"/>
  <sheetViews>
    <sheetView topLeftCell="E1" zoomScale="84" workbookViewId="0">
      <selection activeCell="E19" sqref="E19"/>
    </sheetView>
  </sheetViews>
  <sheetFormatPr baseColWidth="8" defaultRowHeight="14.5"/>
  <cols>
    <col width="19.90625" bestFit="1" customWidth="1" min="1" max="1"/>
    <col width="11.81640625" bestFit="1" customWidth="1" min="2" max="2"/>
    <col width="87.36328125" bestFit="1" customWidth="1" min="3" max="3"/>
    <col width="8.90625" bestFit="1" customWidth="1" min="4" max="4"/>
    <col width="38.08984375" bestFit="1" customWidth="1" min="5" max="5"/>
    <col width="11.08984375" bestFit="1" customWidth="1" min="6" max="6"/>
    <col width="11.7265625" bestFit="1" customWidth="1" min="7" max="7"/>
    <col width="7.6328125" bestFit="1" customWidth="1" min="8" max="8"/>
    <col width="7" bestFit="1" customWidth="1" min="9" max="9"/>
    <col width="8.36328125" bestFit="1" customWidth="1" min="10" max="10"/>
    <col width="12.26953125" bestFit="1" customWidth="1" min="11" max="11"/>
    <col width="8.90625" bestFit="1" customWidth="1" min="12" max="12"/>
    <col width="10.81640625" bestFit="1" customWidth="1" min="14" max="14"/>
    <col width="9.81640625" bestFit="1" customWidth="1" min="15" max="15"/>
    <col width="16.54296875" bestFit="1" customWidth="1" min="22" max="22"/>
    <col width="14.453125" bestFit="1" customWidth="1" min="23" max="23"/>
    <col width="12.81640625" bestFit="1" customWidth="1" min="24" max="24"/>
    <col width="12.54296875" bestFit="1" customWidth="1" min="25" max="25"/>
    <col width="17.6328125" bestFit="1" customWidth="1" min="26" max="26"/>
    <col width="12.54296875" customWidth="1" min="27" max="27"/>
    <col width="11.453125" bestFit="1" customWidth="1" min="28" max="28"/>
    <col width="4.1796875" customWidth="1" min="29" max="29"/>
    <col width="9" bestFit="1" customWidth="1" min="30" max="31"/>
    <col width="10.90625" bestFit="1" customWidth="1" min="32" max="32"/>
  </cols>
  <sheetData>
    <row r="1" ht="15" customHeight="1">
      <c r="A1" t="inlineStr">
        <is>
          <t>Financial Data</t>
        </is>
      </c>
      <c r="B1" t="inlineStr">
        <is>
          <t>INPUTS</t>
        </is>
      </c>
      <c r="C1" t="inlineStr">
        <is>
          <t>Questionnaire</t>
        </is>
      </c>
      <c r="D1" t="inlineStr">
        <is>
          <t>Weights</t>
        </is>
      </c>
      <c r="E1" t="inlineStr">
        <is>
          <t>Parameters</t>
        </is>
      </c>
      <c r="F1" t="inlineStr">
        <is>
          <t>Values</t>
        </is>
      </c>
      <c r="G1" t="inlineStr">
        <is>
          <t>Very Low Max</t>
        </is>
      </c>
      <c r="H1" t="inlineStr">
        <is>
          <t>Max Min</t>
        </is>
      </c>
      <c r="I1" t="inlineStr">
        <is>
          <t>Ok Max</t>
        </is>
      </c>
      <c r="J1" t="inlineStr">
        <is>
          <t>High Max</t>
        </is>
      </c>
      <c r="K1" t="inlineStr">
        <is>
          <t>Very High Max</t>
        </is>
      </c>
      <c r="L1" t="inlineStr">
        <is>
          <t>Output</t>
        </is>
      </c>
    </row>
    <row r="2" ht="15" customHeight="1">
      <c r="A2" t="inlineStr">
        <is>
          <t>Total revenue</t>
        </is>
      </c>
      <c r="B2" t="n">
        <v>5889000000</v>
      </c>
      <c r="C2" t="inlineStr">
        <is>
          <t>What is your DSCR to date?</t>
        </is>
      </c>
      <c r="D2" s="4" t="n">
        <v>0.1</v>
      </c>
      <c r="E2" t="inlineStr">
        <is>
          <t>Debt Service Coverage Ratio</t>
        </is>
      </c>
      <c r="F2" t="n">
        <v>6.320433436532507</v>
      </c>
      <c r="G2" t="n">
        <v>1</v>
      </c>
      <c r="H2" t="n">
        <v>1.3</v>
      </c>
      <c r="I2" t="n">
        <v>1.5</v>
      </c>
      <c r="J2" t="n">
        <v>2</v>
      </c>
      <c r="K2" t="n">
        <v>2.5</v>
      </c>
      <c r="L2" t="n">
        <v>5</v>
      </c>
      <c r="N2" t="n">
        <v>6.320433436532507</v>
      </c>
      <c r="Q2">
        <f>M3/M8</f>
        <v/>
      </c>
    </row>
    <row r="3" ht="15" customHeight="1">
      <c r="A3" t="inlineStr">
        <is>
          <t>EBITDA</t>
        </is>
      </c>
      <c r="B3" t="n">
        <v>4083000000</v>
      </c>
      <c r="C3" t="inlineStr">
        <is>
          <t>What is the free cash flow?</t>
        </is>
      </c>
      <c r="D3" s="4" t="n">
        <v>0.05</v>
      </c>
      <c r="E3" t="inlineStr">
        <is>
          <t>Free Cash Flow</t>
        </is>
      </c>
      <c r="F3" t="n">
        <v>2128000000</v>
      </c>
      <c r="G3" t="n">
        <v>0</v>
      </c>
      <c r="H3" t="n">
        <v>100000</v>
      </c>
      <c r="I3" t="n">
        <v>500000</v>
      </c>
      <c r="J3" t="n">
        <v>1000000</v>
      </c>
      <c r="K3" t="n">
        <v>2000000</v>
      </c>
      <c r="L3" t="n">
        <v>5</v>
      </c>
      <c r="N3" t="n">
        <v>2128000000</v>
      </c>
      <c r="Q3">
        <f>(VLOOKUP("Operational cash flow", L1:M101, 2, FALSE)-VLOOKUP("Capital expenditure", L1:M101, 2, FALSE) )</f>
        <v/>
      </c>
    </row>
    <row r="4" ht="15" customHeight="1">
      <c r="A4" t="inlineStr">
        <is>
          <t>Operating income</t>
        </is>
      </c>
      <c r="B4" t="n">
        <v>1416000000</v>
      </c>
      <c r="C4" t="inlineStr">
        <is>
          <t>What is the average interest rate on debt facilities for the Company?</t>
        </is>
      </c>
      <c r="D4" s="4" t="n">
        <v>0.025</v>
      </c>
      <c r="E4" t="inlineStr">
        <is>
          <t>Average Interest Rate</t>
        </is>
      </c>
      <c r="F4" t="n">
        <v>0.066</v>
      </c>
      <c r="G4" t="n">
        <v>0.2</v>
      </c>
      <c r="H4" t="n">
        <v>0.15</v>
      </c>
      <c r="I4" t="n">
        <v>0.12</v>
      </c>
      <c r="J4" t="n">
        <v>0.09</v>
      </c>
      <c r="K4" t="n">
        <v>0.05</v>
      </c>
      <c r="L4" t="n">
        <v>5</v>
      </c>
      <c r="N4" t="n">
        <v>0.066</v>
      </c>
      <c r="Q4" t="n">
        <v>0.03</v>
      </c>
    </row>
    <row r="5" ht="15" customHeight="1">
      <c r="A5" t="inlineStr">
        <is>
          <t>[Cash Flow Statement]</t>
        </is>
      </c>
      <c r="C5" t="inlineStr">
        <is>
          <t>What proportion of the revenue is from gross margin?</t>
        </is>
      </c>
      <c r="D5" s="4" t="n">
        <v>0.05</v>
      </c>
      <c r="E5" t="inlineStr">
        <is>
          <t>Gross Margin Ratio</t>
        </is>
      </c>
      <c r="F5" t="n">
        <v>0.2404482934284259</v>
      </c>
      <c r="G5" t="n">
        <v>0.1</v>
      </c>
      <c r="H5" t="n">
        <v>0.25</v>
      </c>
      <c r="I5" t="n">
        <v>0.35</v>
      </c>
      <c r="J5" t="n">
        <v>0.5</v>
      </c>
      <c r="K5" t="n">
        <v>0.7</v>
      </c>
      <c r="L5" t="n">
        <v>2</v>
      </c>
      <c r="N5" t="n">
        <v>0.2404482934284259</v>
      </c>
      <c r="Q5">
        <f>(VLOOKUP("Operating income", L1:M101, 2, FALSE)/(VLOOKUP("Total revenue", L1:M101, 2, FALSE)))</f>
        <v/>
      </c>
    </row>
    <row r="6" ht="15" customHeight="1">
      <c r="A6" t="inlineStr">
        <is>
          <t>Operational cash flow</t>
        </is>
      </c>
      <c r="B6" t="n">
        <v>1</v>
      </c>
      <c r="C6" t="inlineStr">
        <is>
          <t>What is your debt to income ratio?</t>
        </is>
      </c>
      <c r="D6" s="4" t="n">
        <v>0.025</v>
      </c>
      <c r="E6" t="inlineStr">
        <is>
          <t>Debt-to-Income</t>
        </is>
      </c>
      <c r="F6" t="n">
        <v>1.044330149399951</v>
      </c>
      <c r="G6" t="n">
        <v>0.6</v>
      </c>
      <c r="H6" t="n">
        <v>0.55</v>
      </c>
      <c r="I6" t="n">
        <v>0.5</v>
      </c>
      <c r="J6" t="n">
        <v>0.45</v>
      </c>
      <c r="K6" t="n">
        <v>0.4</v>
      </c>
      <c r="L6" t="n">
        <v>1</v>
      </c>
      <c r="N6" t="n">
        <v>1.044330149399951</v>
      </c>
      <c r="Q6">
        <f>(VLOOKUP("Total debt", L1:M101, 2, FALSE)/VLOOKUP("EBITDA", L1:M101, 2, FALSE))</f>
        <v/>
      </c>
    </row>
    <row r="7" ht="15" customHeight="1">
      <c r="A7" t="inlineStr">
        <is>
          <t>Capital expenditure</t>
        </is>
      </c>
      <c r="B7" t="n">
        <v>1</v>
      </c>
      <c r="C7" t="inlineStr">
        <is>
          <t>What's the current ratio?</t>
        </is>
      </c>
      <c r="D7" s="4" t="n">
        <v>0.06</v>
      </c>
      <c r="E7" t="inlineStr">
        <is>
          <t>Current Ratio</t>
        </is>
      </c>
      <c r="F7" t="n">
        <v>1.474559023066486</v>
      </c>
      <c r="G7" t="n">
        <v>0.5</v>
      </c>
      <c r="H7" t="n">
        <v>1</v>
      </c>
      <c r="I7" t="n">
        <v>1.5</v>
      </c>
      <c r="J7" t="n">
        <v>2</v>
      </c>
      <c r="K7" t="n">
        <v>2.5</v>
      </c>
      <c r="L7" t="n">
        <v>3</v>
      </c>
      <c r="N7" t="n">
        <v>1.474559023066486</v>
      </c>
      <c r="Q7">
        <f>(VLOOKUP("Total current assets", L1:M101, 2, FALSE)/VLOOKUP("Total current liabilities", L1:M101, 2, FALSE))</f>
        <v/>
      </c>
    </row>
    <row r="8" ht="15" customHeight="1">
      <c r="A8" t="inlineStr">
        <is>
          <t>Debt service</t>
        </is>
      </c>
      <c r="B8" t="n">
        <v>646000000</v>
      </c>
      <c r="C8" t="inlineStr">
        <is>
          <t>What proportion of debt to equity</t>
        </is>
      </c>
      <c r="D8" s="4" t="n">
        <v>0.04</v>
      </c>
      <c r="E8" t="inlineStr">
        <is>
          <t>Debt to Equity</t>
        </is>
      </c>
      <c r="F8" t="n">
        <v>0.09480196399345335</v>
      </c>
      <c r="G8" t="n">
        <v>0.035</v>
      </c>
      <c r="H8" t="n">
        <v>0.03</v>
      </c>
      <c r="I8" t="n">
        <v>0.02</v>
      </c>
      <c r="J8" t="n">
        <v>0.015</v>
      </c>
      <c r="K8" t="n">
        <v>0.01</v>
      </c>
      <c r="L8" t="n">
        <v>1</v>
      </c>
      <c r="N8" t="n">
        <v>0.09480196399345335</v>
      </c>
      <c r="Q8">
        <f>(VLOOKUP("Total liabilities", L1:M101, 2, FALSE)/(VLOOKUP("Total equity", L1:M101, 2, FALSE)))</f>
        <v/>
      </c>
    </row>
    <row r="9" ht="15" customHeight="1">
      <c r="A9" t="inlineStr">
        <is>
          <t>[Balance Sheet]</t>
        </is>
      </c>
      <c r="C9" t="inlineStr">
        <is>
          <t>How much of the capital is coming from external sources?</t>
        </is>
      </c>
      <c r="D9" s="4" t="n">
        <v>0.02</v>
      </c>
      <c r="E9" t="inlineStr">
        <is>
          <t>External capital</t>
        </is>
      </c>
      <c r="F9" t="n">
        <v>1</v>
      </c>
      <c r="G9" t="n">
        <v>0.1</v>
      </c>
      <c r="H9" t="n">
        <v>0.2</v>
      </c>
      <c r="I9" t="n">
        <v>0.5</v>
      </c>
      <c r="J9" t="n">
        <v>0.6</v>
      </c>
      <c r="K9" t="n">
        <v>0.8</v>
      </c>
      <c r="L9" t="n">
        <v>5</v>
      </c>
    </row>
    <row r="10" ht="15" customHeight="1">
      <c r="A10" t="inlineStr">
        <is>
          <t>Total current assets</t>
        </is>
      </c>
      <c r="B10" t="n">
        <v>4347000000</v>
      </c>
      <c r="C10" t="inlineStr">
        <is>
          <t>What's the revenue growth rate of the company?</t>
        </is>
      </c>
      <c r="D10" s="4" t="n">
        <v>0.06</v>
      </c>
      <c r="E10" t="inlineStr">
        <is>
          <t>Revenue growth rate annually</t>
        </is>
      </c>
      <c r="F10" t="n">
        <v>0</v>
      </c>
      <c r="G10" t="n">
        <v>0</v>
      </c>
      <c r="H10" t="n">
        <v>0.05</v>
      </c>
      <c r="I10" t="n">
        <v>0.1</v>
      </c>
      <c r="J10" t="n">
        <v>0.15</v>
      </c>
      <c r="K10" t="n">
        <v>0.2</v>
      </c>
      <c r="L10" t="n">
        <v>1</v>
      </c>
    </row>
    <row r="11" ht="15" customHeight="1">
      <c r="A11" t="inlineStr">
        <is>
          <t>Total assets</t>
        </is>
      </c>
      <c r="B11" t="n">
        <v>29756000000</v>
      </c>
      <c r="C11" t="inlineStr">
        <is>
          <t>How much of your investors are company insiders?</t>
        </is>
      </c>
      <c r="D11" s="4" t="n">
        <v>0.02</v>
      </c>
      <c r="E11" t="inlineStr">
        <is>
          <t>Company investors</t>
        </is>
      </c>
      <c r="F11" t="n">
        <v>5</v>
      </c>
      <c r="G11" t="n">
        <v>1</v>
      </c>
      <c r="H11" t="n">
        <v>2</v>
      </c>
      <c r="I11" t="n">
        <v>3</v>
      </c>
      <c r="J11" t="n">
        <v>4</v>
      </c>
      <c r="K11" t="n">
        <v>5</v>
      </c>
      <c r="L11" t="n">
        <v>5</v>
      </c>
    </row>
    <row r="12" ht="15" customHeight="1">
      <c r="A12" t="inlineStr">
        <is>
          <t>Total current liabilities</t>
        </is>
      </c>
      <c r="B12" t="n">
        <v>2948000000</v>
      </c>
      <c r="C12" t="inlineStr">
        <is>
          <t>Is the market very competitive or is it newer and less monopolized?</t>
        </is>
      </c>
      <c r="D12" s="4" t="n">
        <v>0.05</v>
      </c>
      <c r="E12" t="inlineStr">
        <is>
          <t>Market entry barriers</t>
        </is>
      </c>
      <c r="F12" t="n">
        <v>5</v>
      </c>
      <c r="G12" t="n">
        <v>1</v>
      </c>
      <c r="H12" t="n">
        <v>2</v>
      </c>
      <c r="I12" t="n">
        <v>3</v>
      </c>
      <c r="J12" t="n">
        <v>4</v>
      </c>
      <c r="K12" t="n">
        <v>5</v>
      </c>
      <c r="L12" t="n">
        <v>5</v>
      </c>
    </row>
    <row r="13" ht="15" customHeight="1">
      <c r="A13" t="inlineStr">
        <is>
          <t>Total liabilities</t>
        </is>
      </c>
      <c r="B13" t="n">
        <v>14481000000</v>
      </c>
      <c r="C13" t="inlineStr">
        <is>
          <t>How much of the Companies revenues are tied to Commodity Prices?</t>
        </is>
      </c>
      <c r="D13" s="4" t="n">
        <v>0.03</v>
      </c>
      <c r="E13" t="inlineStr">
        <is>
          <t>Commodity Price Risk</t>
        </is>
      </c>
      <c r="F13" t="n">
        <v>1</v>
      </c>
      <c r="G13" t="n">
        <v>1</v>
      </c>
      <c r="H13" t="n">
        <v>2</v>
      </c>
      <c r="I13" t="n">
        <v>3</v>
      </c>
      <c r="J13" t="n">
        <v>4</v>
      </c>
      <c r="K13" t="n">
        <v>5</v>
      </c>
      <c r="L13" t="n">
        <v>1</v>
      </c>
    </row>
    <row r="14" ht="15" customHeight="1">
      <c r="A14" t="inlineStr">
        <is>
          <t>Total equity</t>
        </is>
      </c>
      <c r="B14" t="n">
        <v>152750000000</v>
      </c>
      <c r="C14" t="inlineStr">
        <is>
          <t>What potential are there for changes in levies and taxes on production?</t>
        </is>
      </c>
      <c r="D14" s="4" t="n">
        <v>0.02</v>
      </c>
      <c r="E14" t="inlineStr">
        <is>
          <t>Industry-related government policy</t>
        </is>
      </c>
      <c r="F14" t="n">
        <v>3</v>
      </c>
      <c r="G14" t="n">
        <v>1</v>
      </c>
      <c r="H14" t="n">
        <v>2</v>
      </c>
      <c r="I14" t="n">
        <v>3</v>
      </c>
      <c r="J14" t="n">
        <v>4</v>
      </c>
      <c r="K14" t="n">
        <v>5</v>
      </c>
      <c r="L14" t="n">
        <v>3</v>
      </c>
    </row>
    <row r="15" ht="15" customHeight="1">
      <c r="A15" t="inlineStr">
        <is>
          <t>Total debt</t>
        </is>
      </c>
      <c r="B15" t="n">
        <v>4264000000</v>
      </c>
      <c r="C15" t="inlineStr">
        <is>
          <t>What segment of the market is the company a part of?</t>
        </is>
      </c>
      <c r="D15" s="4" t="n">
        <v>0.03</v>
      </c>
      <c r="E15" t="inlineStr">
        <is>
          <t>Sector</t>
        </is>
      </c>
      <c r="F15" t="n">
        <v>5</v>
      </c>
      <c r="G15" t="n">
        <v>1</v>
      </c>
      <c r="H15" t="n">
        <v>2</v>
      </c>
      <c r="I15" t="n">
        <v>3</v>
      </c>
      <c r="J15" t="n">
        <v>4</v>
      </c>
      <c r="K15" t="n">
        <v>5</v>
      </c>
      <c r="L15" t="n">
        <v>5</v>
      </c>
    </row>
    <row r="16" ht="15" customHeight="1">
      <c r="C16" t="inlineStr">
        <is>
          <t>What traction to date has the company gained</t>
        </is>
      </c>
      <c r="D16" s="4" t="n">
        <v>0.02</v>
      </c>
      <c r="E16" t="inlineStr">
        <is>
          <t>Market traction</t>
        </is>
      </c>
      <c r="F16" t="n">
        <v>5</v>
      </c>
      <c r="G16" t="n">
        <v>1</v>
      </c>
      <c r="H16" t="n">
        <v>2</v>
      </c>
      <c r="I16" t="n">
        <v>3</v>
      </c>
      <c r="J16" t="n">
        <v>4</v>
      </c>
      <c r="K16" t="n">
        <v>5</v>
      </c>
      <c r="L16" t="n">
        <v>5</v>
      </c>
    </row>
    <row r="17" ht="15" customHeight="1">
      <c r="C17" t="inlineStr">
        <is>
          <t>Do management have any personal history of default?</t>
        </is>
      </c>
      <c r="D17" s="4" t="n">
        <v>0.02</v>
      </c>
      <c r="E17" t="inlineStr">
        <is>
          <t>Credit history of management</t>
        </is>
      </c>
      <c r="F17" t="n">
        <v>5</v>
      </c>
      <c r="G17" t="n">
        <v>1</v>
      </c>
      <c r="H17" t="n">
        <v>2</v>
      </c>
      <c r="I17" t="n">
        <v>3</v>
      </c>
      <c r="J17" t="n">
        <v>4</v>
      </c>
      <c r="K17" t="n">
        <v>5</v>
      </c>
      <c r="L17" t="n">
        <v>5</v>
      </c>
    </row>
    <row r="18" ht="15" customHeight="1">
      <c r="C18" t="inlineStr">
        <is>
          <t>Does the Company have IP rights and trademarks secured?</t>
        </is>
      </c>
      <c r="D18" s="4" t="n">
        <v>0.04</v>
      </c>
      <c r="E18" t="inlineStr">
        <is>
          <t>Intellectual property rights and protections</t>
        </is>
      </c>
      <c r="F18" t="n">
        <v>5</v>
      </c>
      <c r="G18" t="n">
        <v>1</v>
      </c>
      <c r="H18" t="n">
        <v>2</v>
      </c>
      <c r="I18" t="n">
        <v>3</v>
      </c>
      <c r="J18" t="n">
        <v>4</v>
      </c>
      <c r="K18" t="n">
        <v>5</v>
      </c>
      <c r="L18" t="n">
        <v>5</v>
      </c>
    </row>
    <row r="19" ht="15" customHeight="1">
      <c r="C19" t="inlineStr">
        <is>
          <t>How long have management spent working in the industry of the Companies chosen field?</t>
        </is>
      </c>
      <c r="D19" s="4" t="n">
        <v>0.08</v>
      </c>
      <c r="E19" t="inlineStr">
        <is>
          <t>Time spent in an industry</t>
        </is>
      </c>
      <c r="F19" t="n">
        <v>5</v>
      </c>
      <c r="G19" t="n">
        <v>1</v>
      </c>
      <c r="H19" t="n">
        <v>2</v>
      </c>
      <c r="I19" t="n">
        <v>3</v>
      </c>
      <c r="J19" t="n">
        <v>4</v>
      </c>
      <c r="K19" t="n">
        <v>5</v>
      </c>
      <c r="L19" t="n">
        <v>5</v>
      </c>
    </row>
    <row r="20" ht="15" customHeight="1">
      <c r="C20" t="inlineStr">
        <is>
          <t>Have any of the Directors been bankrupt at any point in time?</t>
        </is>
      </c>
      <c r="D20" s="4" t="n">
        <v>0.04</v>
      </c>
      <c r="E20" t="inlineStr">
        <is>
          <t>History of bankruptcy</t>
        </is>
      </c>
      <c r="F20" t="n">
        <v>5</v>
      </c>
      <c r="G20" t="n">
        <v>1</v>
      </c>
      <c r="H20" t="n">
        <v>2</v>
      </c>
      <c r="I20" t="n">
        <v>3</v>
      </c>
      <c r="J20" t="n">
        <v>4</v>
      </c>
      <c r="K20" t="n">
        <v>5</v>
      </c>
      <c r="L20" t="n">
        <v>5</v>
      </c>
    </row>
    <row r="21" ht="15" customHeight="1">
      <c r="C21" t="inlineStr">
        <is>
          <t>How many employees work for the company?</t>
        </is>
      </c>
      <c r="D21" s="4" t="n">
        <v>0.02</v>
      </c>
      <c r="E21" t="inlineStr">
        <is>
          <t>Number of employees</t>
        </is>
      </c>
      <c r="F21" t="n">
        <v>5</v>
      </c>
      <c r="G21" t="n">
        <v>1</v>
      </c>
      <c r="H21" t="n">
        <v>2</v>
      </c>
      <c r="I21" t="n">
        <v>3</v>
      </c>
      <c r="J21" t="n">
        <v>4</v>
      </c>
      <c r="K21" t="n">
        <v>5</v>
      </c>
      <c r="L21" t="n">
        <v>5</v>
      </c>
    </row>
    <row r="22" ht="15" customHeight="1">
      <c r="C22" t="inlineStr">
        <is>
          <t>How big are the counterparties that they're working with?</t>
        </is>
      </c>
      <c r="D22" s="4" t="n">
        <v>0.03</v>
      </c>
      <c r="E22" t="inlineStr">
        <is>
          <t>Size of counterparties</t>
        </is>
      </c>
      <c r="F22" t="n">
        <v>5</v>
      </c>
      <c r="G22" t="n">
        <v>1</v>
      </c>
      <c r="H22" t="n">
        <v>2</v>
      </c>
      <c r="I22" t="n">
        <v>3</v>
      </c>
      <c r="J22" t="n">
        <v>4</v>
      </c>
      <c r="K22" t="n">
        <v>5</v>
      </c>
      <c r="L22" t="n">
        <v>5</v>
      </c>
    </row>
    <row r="23" ht="15" customHeight="1">
      <c r="C23" t="inlineStr">
        <is>
          <t>Amount of counterparties?</t>
        </is>
      </c>
      <c r="D23" s="4" t="n">
        <v>0.03</v>
      </c>
      <c r="E23" t="inlineStr">
        <is>
          <t>Concentration risk</t>
        </is>
      </c>
      <c r="F23" t="n">
        <v>5</v>
      </c>
      <c r="G23" t="n">
        <v>1</v>
      </c>
      <c r="H23" t="n">
        <v>2</v>
      </c>
      <c r="I23" t="n">
        <v>3</v>
      </c>
      <c r="J23" t="n">
        <v>4</v>
      </c>
      <c r="K23" t="n">
        <v>5</v>
      </c>
      <c r="L23" t="n">
        <v>5</v>
      </c>
    </row>
    <row r="24" ht="15" customHeight="1">
      <c r="C24" t="inlineStr">
        <is>
          <t>How long will a PPA last and is the agreement solidified?</t>
        </is>
      </c>
      <c r="D24" s="4" t="n">
        <v>0.02</v>
      </c>
      <c r="E24" t="inlineStr">
        <is>
          <t>Stability of PPAs (where relevant)</t>
        </is>
      </c>
      <c r="F24" t="n">
        <v>1</v>
      </c>
      <c r="G24" t="n">
        <v>1</v>
      </c>
      <c r="H24" t="n">
        <v>2</v>
      </c>
      <c r="I24" t="n">
        <v>3</v>
      </c>
      <c r="J24" t="n">
        <v>4</v>
      </c>
      <c r="K24" t="n">
        <v>5</v>
      </c>
      <c r="L24" t="n">
        <v>1</v>
      </c>
    </row>
    <row r="25" ht="15" customHeight="1">
      <c r="C25" t="inlineStr">
        <is>
          <t>Has the counterparty been in good credit standing?</t>
        </is>
      </c>
      <c r="D25" s="4" t="n">
        <v>0.01</v>
      </c>
      <c r="E25" t="inlineStr">
        <is>
          <t>Credit history of counterparty</t>
        </is>
      </c>
      <c r="F25" t="n">
        <v>5</v>
      </c>
      <c r="G25" t="n">
        <v>1</v>
      </c>
      <c r="H25" t="n">
        <v>2</v>
      </c>
      <c r="I25" t="n">
        <v>3</v>
      </c>
      <c r="J25" t="n">
        <v>4</v>
      </c>
      <c r="K25" t="n">
        <v>5</v>
      </c>
      <c r="L25" t="n">
        <v>5</v>
      </c>
    </row>
    <row r="26" ht="15" customHeight="1">
      <c r="C26" t="inlineStr">
        <is>
          <t>Is there any significant financial news on the counterparty that would indicate a risk?</t>
        </is>
      </c>
      <c r="D26" s="4" t="n">
        <v>0.01</v>
      </c>
      <c r="E26" t="inlineStr">
        <is>
          <t>Relevant news on the company (counterparty)</t>
        </is>
      </c>
      <c r="F26" t="n">
        <v>5</v>
      </c>
      <c r="G26" t="n">
        <v>1</v>
      </c>
      <c r="H26" t="n">
        <v>2</v>
      </c>
      <c r="I26" t="n">
        <v>3</v>
      </c>
      <c r="J26" t="n">
        <v>4</v>
      </c>
      <c r="K26" t="n">
        <v>5</v>
      </c>
      <c r="L26" t="n">
        <v>5</v>
      </c>
    </row>
    <row r="27" ht="15" customHeight="1">
      <c r="C27" t="inlineStr">
        <is>
          <t>What is the fixed asset turnover ratio?</t>
        </is>
      </c>
      <c r="D27" s="4" t="n">
        <v>0.04</v>
      </c>
      <c r="E27" t="inlineStr">
        <is>
          <t>Fixed Asset Turnover Ratio</t>
        </is>
      </c>
      <c r="F27" t="n">
        <v>5</v>
      </c>
      <c r="G27" t="n">
        <v>1</v>
      </c>
      <c r="H27" t="n">
        <v>2</v>
      </c>
      <c r="I27" t="n">
        <v>3</v>
      </c>
      <c r="J27" t="n">
        <v>4</v>
      </c>
      <c r="K27" t="n">
        <v>5</v>
      </c>
      <c r="L27" t="n">
        <v>5</v>
      </c>
    </row>
    <row r="28" ht="15" customHeight="1">
      <c r="C28" t="inlineStr">
        <is>
          <t>Is there any collateral that has/is been pledged elsewhere and is there more available?</t>
        </is>
      </c>
      <c r="D28" s="4" t="n">
        <v>0.01</v>
      </c>
      <c r="E28" t="inlineStr">
        <is>
          <t>Existing collateral obligations</t>
        </is>
      </c>
      <c r="F28" t="n">
        <v>5</v>
      </c>
      <c r="G28" t="n">
        <v>1</v>
      </c>
      <c r="H28" t="n">
        <v>2</v>
      </c>
      <c r="I28" t="n">
        <v>3</v>
      </c>
      <c r="J28" t="n">
        <v>4</v>
      </c>
      <c r="K28" t="n">
        <v>5</v>
      </c>
      <c r="L28" t="n">
        <v>5</v>
      </c>
    </row>
    <row r="29" ht="15" customHeight="1">
      <c r="C29" t="inlineStr">
        <is>
          <t>Is there an established system of recourse in the event of default?</t>
        </is>
      </c>
      <c r="D29" s="4" t="n">
        <v>0.02</v>
      </c>
      <c r="E29" t="inlineStr">
        <is>
          <t>Asset recourse structure</t>
        </is>
      </c>
      <c r="F29" t="n">
        <v>5</v>
      </c>
      <c r="G29" t="n">
        <v>1</v>
      </c>
      <c r="H29" t="n">
        <v>2</v>
      </c>
      <c r="I29" t="n">
        <v>3</v>
      </c>
      <c r="J29" t="n">
        <v>4</v>
      </c>
      <c r="K29" t="n">
        <v>5</v>
      </c>
      <c r="L29" t="n">
        <v>5</v>
      </c>
    </row>
    <row r="30" ht="15" customHeight="1">
      <c r="C30" t="inlineStr">
        <is>
          <t>Is the collateral coming from the companies assets or is it less organized and coming from an individual?</t>
        </is>
      </c>
      <c r="D30" s="4" t="n">
        <v>0.02</v>
      </c>
      <c r="E30" t="inlineStr">
        <is>
          <t>Personal or company donation of collateral?</t>
        </is>
      </c>
      <c r="F30" t="n">
        <v>5</v>
      </c>
      <c r="G30" t="n">
        <v>1</v>
      </c>
      <c r="H30" t="n">
        <v>2</v>
      </c>
      <c r="I30" t="n">
        <v>3</v>
      </c>
      <c r="J30" t="n">
        <v>4</v>
      </c>
      <c r="K30" t="n">
        <v>5</v>
      </c>
      <c r="L30" t="n">
        <v>5</v>
      </c>
    </row>
    <row r="31" ht="15" customHeight="1">
      <c r="C31" t="inlineStr">
        <is>
          <t>Is the collateral readily available in the case of default?</t>
        </is>
      </c>
      <c r="D31" s="4" t="n">
        <v>0.01</v>
      </c>
      <c r="E31" s="1" t="inlineStr">
        <is>
          <t>Description/Location of Collateral</t>
        </is>
      </c>
      <c r="F31" t="n">
        <v>5</v>
      </c>
      <c r="G31" t="n">
        <v>1</v>
      </c>
      <c r="H31" t="n">
        <v>2</v>
      </c>
      <c r="I31" t="n">
        <v>3</v>
      </c>
      <c r="J31" t="n">
        <v>4</v>
      </c>
      <c r="K31" t="n">
        <v>5</v>
      </c>
      <c r="L31" s="1" t="n">
        <v>5</v>
      </c>
      <c r="X31" s="2" t="n"/>
      <c r="AD31" s="3" t="n"/>
    </row>
    <row r="32">
      <c r="E32" s="5" t="n"/>
      <c r="L32" s="5" t="n"/>
    </row>
    <row r="33">
      <c r="E33" s="12" t="inlineStr">
        <is>
          <t>Final Score:</t>
        </is>
      </c>
      <c r="L33" s="12" t="n">
        <v>79.80000000000001</v>
      </c>
    </row>
  </sheetData>
  <conditionalFormatting sqref="AD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sqref="O13" showDropDown="0" showInputMessage="0" showErrorMessage="1" allowBlank="1" type="list">
      <formula1>"100%,50%,20%"</formula1>
    </dataValidation>
  </dataValidations>
  <pageMargins left="0.7" right="0.7" top="0.75" bottom="0.75" header="0.3" footer="0.3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33"/>
  <sheetViews>
    <sheetView topLeftCell="B1" zoomScale="56" workbookViewId="0">
      <selection activeCell="E31" sqref="E31"/>
    </sheetView>
  </sheetViews>
  <sheetFormatPr baseColWidth="8" defaultRowHeight="14.5"/>
  <cols>
    <col width="19.90625" bestFit="1" customWidth="1" min="1" max="1"/>
    <col width="11.81640625" bestFit="1" customWidth="1" min="2" max="2"/>
    <col width="87.36328125" bestFit="1" customWidth="1" min="3" max="3"/>
    <col width="8.90625" bestFit="1" customWidth="1" min="4" max="4"/>
    <col width="38.08984375" bestFit="1" customWidth="1" min="5" max="5"/>
    <col width="11.81640625" bestFit="1" customWidth="1" min="6" max="6"/>
    <col width="11.7265625" bestFit="1" customWidth="1" min="7" max="7"/>
    <col width="7.6328125" bestFit="1" customWidth="1" min="8" max="8"/>
    <col width="7" bestFit="1" customWidth="1" min="9" max="9"/>
    <col width="8.36328125" bestFit="1" customWidth="1" min="10" max="10"/>
    <col width="12.26953125" bestFit="1" customWidth="1" min="11" max="11"/>
    <col width="8.90625" bestFit="1" customWidth="1" min="12" max="12"/>
    <col width="11.81640625" bestFit="1" customWidth="1" min="14" max="14"/>
    <col width="8.81640625" bestFit="1" customWidth="1" min="17" max="17"/>
    <col width="16.54296875" bestFit="1" customWidth="1" min="22" max="22"/>
    <col width="14.453125" bestFit="1" customWidth="1" min="23" max="23"/>
    <col width="12.81640625" bestFit="1" customWidth="1" min="24" max="24"/>
    <col width="12.54296875" bestFit="1" customWidth="1" min="25" max="25"/>
    <col width="17.6328125" bestFit="1" customWidth="1" min="26" max="26"/>
    <col width="12.54296875" customWidth="1" min="27" max="27"/>
    <col width="11.453125" bestFit="1" customWidth="1" min="28" max="28"/>
    <col width="4.1796875" customWidth="1" min="29" max="29"/>
    <col width="9" bestFit="1" customWidth="1" min="30" max="31"/>
    <col width="10.90625" bestFit="1" customWidth="1" min="32" max="32"/>
  </cols>
  <sheetData>
    <row r="1" ht="15" customHeight="1">
      <c r="A1" t="inlineStr">
        <is>
          <t>Financial Data</t>
        </is>
      </c>
      <c r="B1" t="inlineStr">
        <is>
          <t>INPUTS</t>
        </is>
      </c>
      <c r="C1" t="inlineStr">
        <is>
          <t>Questionnaire</t>
        </is>
      </c>
      <c r="D1" t="inlineStr">
        <is>
          <t>Weights</t>
        </is>
      </c>
      <c r="E1" t="inlineStr">
        <is>
          <t>Parameters</t>
        </is>
      </c>
      <c r="F1" t="inlineStr">
        <is>
          <t>Values</t>
        </is>
      </c>
      <c r="G1" t="inlineStr">
        <is>
          <t>Very Low Max</t>
        </is>
      </c>
      <c r="H1" t="inlineStr">
        <is>
          <t>Max Min</t>
        </is>
      </c>
      <c r="I1" t="inlineStr">
        <is>
          <t>Ok Max</t>
        </is>
      </c>
      <c r="J1" t="inlineStr">
        <is>
          <t>High Max</t>
        </is>
      </c>
      <c r="K1" t="inlineStr">
        <is>
          <t>Very High Max</t>
        </is>
      </c>
      <c r="L1" t="inlineStr">
        <is>
          <t>Output</t>
        </is>
      </c>
    </row>
    <row r="2" ht="15" customHeight="1">
      <c r="A2" t="inlineStr">
        <is>
          <t>Total revenue</t>
        </is>
      </c>
      <c r="B2" t="n">
        <v>1385000</v>
      </c>
      <c r="C2" t="inlineStr">
        <is>
          <t>What is your DSCR to date?</t>
        </is>
      </c>
      <c r="D2" s="4" t="n">
        <v>0.1</v>
      </c>
      <c r="E2" t="inlineStr">
        <is>
          <t>Debt Service Coverage Ratio</t>
        </is>
      </c>
      <c r="F2" t="n">
        <v>-1</v>
      </c>
      <c r="G2" t="n">
        <v>1</v>
      </c>
      <c r="H2" t="n">
        <v>1.3</v>
      </c>
      <c r="I2" t="n">
        <v>1.5</v>
      </c>
      <c r="J2" t="n">
        <v>2</v>
      </c>
      <c r="K2" t="n">
        <v>2.5</v>
      </c>
      <c r="L2" t="n">
        <v>1</v>
      </c>
    </row>
    <row r="3" ht="15" customHeight="1">
      <c r="A3" t="inlineStr">
        <is>
          <t>EBITDA</t>
        </is>
      </c>
      <c r="B3" t="n">
        <v>-4750000</v>
      </c>
      <c r="C3" t="inlineStr">
        <is>
          <t>What is the free cash flow?</t>
        </is>
      </c>
      <c r="D3" s="4" t="n">
        <v>0.05</v>
      </c>
      <c r="E3" t="inlineStr">
        <is>
          <t>Free Cash Flow</t>
        </is>
      </c>
      <c r="F3" t="n">
        <v>-62634478</v>
      </c>
      <c r="G3" t="n">
        <v>0</v>
      </c>
      <c r="H3" t="n">
        <v>100000</v>
      </c>
      <c r="I3" t="n">
        <v>500000</v>
      </c>
      <c r="J3" t="n">
        <v>1000000</v>
      </c>
      <c r="K3" t="n">
        <v>2000000</v>
      </c>
      <c r="L3" t="n">
        <v>1</v>
      </c>
      <c r="Q3">
        <f>(VLOOKUP("Operational cash flow", L1:M101, 2, FALSE)-VLOOKUP("Capital expenditure", L1:M101, 2, FALSE) )</f>
        <v/>
      </c>
    </row>
    <row r="4" ht="15" customHeight="1">
      <c r="A4" t="inlineStr">
        <is>
          <t>Operating income</t>
        </is>
      </c>
      <c r="B4" t="n">
        <v>-10363000</v>
      </c>
      <c r="C4" t="inlineStr">
        <is>
          <t>What is the average interest rate on debt facilities for the Company?</t>
        </is>
      </c>
      <c r="D4" s="4" t="n">
        <v>0.025</v>
      </c>
      <c r="E4" t="inlineStr">
        <is>
          <t>Average Interest Rate</t>
        </is>
      </c>
      <c r="F4" t="n">
        <v>0.04</v>
      </c>
      <c r="G4" t="n">
        <v>0.2</v>
      </c>
      <c r="H4" t="n">
        <v>0.15</v>
      </c>
      <c r="I4" t="n">
        <v>0.12</v>
      </c>
      <c r="J4" t="n">
        <v>0.09</v>
      </c>
      <c r="K4" t="n">
        <v>0.05</v>
      </c>
      <c r="L4" t="n">
        <v>5</v>
      </c>
      <c r="Q4" t="n">
        <v>0.09</v>
      </c>
    </row>
    <row r="5" ht="15" customHeight="1">
      <c r="A5" t="inlineStr">
        <is>
          <t>[Cash Flow Statement]</t>
        </is>
      </c>
      <c r="C5" t="inlineStr">
        <is>
          <t>What proportion of the revenue is from gross margin?</t>
        </is>
      </c>
      <c r="D5" s="4" t="n">
        <v>0.05</v>
      </c>
      <c r="E5" t="inlineStr">
        <is>
          <t>Gross Margin Ratio</t>
        </is>
      </c>
      <c r="F5" t="n">
        <v>-7.482310469314079</v>
      </c>
      <c r="G5" t="n">
        <v>0.1</v>
      </c>
      <c r="H5" t="n">
        <v>0.25</v>
      </c>
      <c r="I5" t="n">
        <v>0.35</v>
      </c>
      <c r="J5" t="n">
        <v>0.5</v>
      </c>
      <c r="K5" t="n">
        <v>0.7</v>
      </c>
      <c r="L5" t="n">
        <v>1</v>
      </c>
      <c r="Q5">
        <f>(VLOOKUP("Operating income", L1:M101, 2, FALSE)/(VLOOKUP("Total revenue", L1:M101, 2, FALSE)))</f>
        <v/>
      </c>
    </row>
    <row r="6" ht="15" customHeight="1">
      <c r="A6" t="inlineStr">
        <is>
          <t>Operational cash flow</t>
        </is>
      </c>
      <c r="B6" t="n">
        <v>-2329000</v>
      </c>
      <c r="C6" t="inlineStr">
        <is>
          <t>What is your debt to income ratio?</t>
        </is>
      </c>
      <c r="D6" s="4" t="n">
        <v>0.025</v>
      </c>
      <c r="E6" t="inlineStr">
        <is>
          <t>Debt-to-Income</t>
        </is>
      </c>
      <c r="F6" t="n">
        <v>-0.2105263157894737</v>
      </c>
      <c r="G6" t="n">
        <v>0.6</v>
      </c>
      <c r="H6" t="n">
        <v>0.55</v>
      </c>
      <c r="I6" t="n">
        <v>0.5</v>
      </c>
      <c r="J6" t="n">
        <v>0.45</v>
      </c>
      <c r="K6" t="n">
        <v>0.4</v>
      </c>
      <c r="L6" t="n">
        <v>5</v>
      </c>
      <c r="Q6">
        <f>(VLOOKUP("Total debt", L1:M101, 2, FALSE)/VLOOKUP("EBITDA", L1:M101, 2, FALSE))</f>
        <v/>
      </c>
    </row>
    <row r="7" ht="15" customHeight="1">
      <c r="A7" t="inlineStr">
        <is>
          <t>Capital expenditure</t>
        </is>
      </c>
      <c r="B7" t="n">
        <v>60305478</v>
      </c>
      <c r="C7" t="inlineStr">
        <is>
          <t>What's the current ratio?</t>
        </is>
      </c>
      <c r="D7" s="4" t="n">
        <v>0.06</v>
      </c>
      <c r="E7" t="inlineStr">
        <is>
          <t>Current Ratio</t>
        </is>
      </c>
      <c r="F7" t="n">
        <v>22.41136950904393</v>
      </c>
      <c r="G7" t="n">
        <v>0.5</v>
      </c>
      <c r="H7" t="n">
        <v>1</v>
      </c>
      <c r="I7" t="n">
        <v>1.5</v>
      </c>
      <c r="J7" t="n">
        <v>2</v>
      </c>
      <c r="K7" t="n">
        <v>2.5</v>
      </c>
      <c r="L7" t="n">
        <v>5</v>
      </c>
      <c r="Q7">
        <f>(VLOOKUP("Total current assets", L1:M101, 2, FALSE)/VLOOKUP("Total current liabilities", L1:M101, 2, FALSE))</f>
        <v/>
      </c>
    </row>
    <row r="8" ht="15" customHeight="1">
      <c r="A8" t="inlineStr">
        <is>
          <t>Debt service</t>
        </is>
      </c>
      <c r="B8" t="n">
        <v>1</v>
      </c>
      <c r="C8" t="inlineStr">
        <is>
          <t>What proportion of debt to equity</t>
        </is>
      </c>
      <c r="D8" s="4" t="n">
        <v>0.04</v>
      </c>
      <c r="E8" t="inlineStr">
        <is>
          <t>Debt to Equity</t>
        </is>
      </c>
      <c r="F8" t="n">
        <v>0.0203425350484174</v>
      </c>
      <c r="G8" t="n">
        <v>0.035</v>
      </c>
      <c r="H8" t="n">
        <v>0.03</v>
      </c>
      <c r="I8" t="n">
        <v>0.02</v>
      </c>
      <c r="J8" t="n">
        <v>0.015</v>
      </c>
      <c r="K8" t="n">
        <v>0.01</v>
      </c>
      <c r="L8" t="n">
        <v>3</v>
      </c>
      <c r="Q8">
        <f>(VLOOKUP("Total liabilities", L1:M101, 2, FALSE)/(VLOOKUP("Total equity", L1:M101, 2, FALSE)))</f>
        <v/>
      </c>
    </row>
    <row r="9" ht="15" customHeight="1">
      <c r="A9" t="inlineStr">
        <is>
          <t>[Balance Sheet]</t>
        </is>
      </c>
      <c r="C9" t="inlineStr">
        <is>
          <t>How much of the capital is coming from external sources?</t>
        </is>
      </c>
      <c r="D9" s="4" t="n">
        <v>0.02</v>
      </c>
      <c r="E9" t="inlineStr">
        <is>
          <t>External capital</t>
        </is>
      </c>
      <c r="F9" t="n">
        <v>1</v>
      </c>
      <c r="G9" t="n">
        <v>0.1</v>
      </c>
      <c r="H9" t="n">
        <v>0.2</v>
      </c>
      <c r="I9" t="n">
        <v>0.5</v>
      </c>
      <c r="J9" t="n">
        <v>0.6</v>
      </c>
      <c r="K9" t="n">
        <v>0.8</v>
      </c>
      <c r="L9" t="n">
        <v>5</v>
      </c>
    </row>
    <row r="10" ht="15" customHeight="1">
      <c r="A10" t="inlineStr">
        <is>
          <t>Total current assets</t>
        </is>
      </c>
      <c r="B10" t="n">
        <v>43366000</v>
      </c>
      <c r="C10" t="inlineStr">
        <is>
          <t>What's the revenue growth rate of the company?</t>
        </is>
      </c>
      <c r="D10" s="4" t="n">
        <v>0.06</v>
      </c>
      <c r="E10" t="inlineStr">
        <is>
          <t>Revenue growth rate annually</t>
        </is>
      </c>
      <c r="F10" t="n">
        <v>0</v>
      </c>
      <c r="G10" t="n">
        <v>0</v>
      </c>
      <c r="H10" t="n">
        <v>0.05</v>
      </c>
      <c r="I10" t="n">
        <v>0.1</v>
      </c>
      <c r="J10" t="n">
        <v>0.15</v>
      </c>
      <c r="K10" t="n">
        <v>0.2</v>
      </c>
      <c r="L10" t="n">
        <v>1</v>
      </c>
    </row>
    <row r="11" ht="15" customHeight="1">
      <c r="A11" t="inlineStr">
        <is>
          <t>Total assets</t>
        </is>
      </c>
      <c r="B11" t="n">
        <v>112956000</v>
      </c>
      <c r="C11" t="inlineStr">
        <is>
          <t>How much of your investors are company insiders?</t>
        </is>
      </c>
      <c r="D11" s="4" t="n">
        <v>0.02</v>
      </c>
      <c r="E11" t="inlineStr">
        <is>
          <t>Company investors</t>
        </is>
      </c>
      <c r="F11" t="n">
        <v>5</v>
      </c>
      <c r="G11" t="n">
        <v>1</v>
      </c>
      <c r="H11" t="n">
        <v>2</v>
      </c>
      <c r="I11" t="n">
        <v>3</v>
      </c>
      <c r="J11" t="n">
        <v>4</v>
      </c>
      <c r="K11" t="n">
        <v>5</v>
      </c>
      <c r="L11" t="n">
        <v>5</v>
      </c>
    </row>
    <row r="12" ht="15" customHeight="1">
      <c r="A12" t="inlineStr">
        <is>
          <t>Total current liabilities</t>
        </is>
      </c>
      <c r="B12" t="n">
        <v>1935000</v>
      </c>
      <c r="C12" t="inlineStr">
        <is>
          <t>Is the market very competitive or is it newer and less monopolized?</t>
        </is>
      </c>
      <c r="D12" s="4" t="n">
        <v>0.05</v>
      </c>
      <c r="E12" t="inlineStr">
        <is>
          <t>Market entry barriers</t>
        </is>
      </c>
      <c r="F12" t="n">
        <v>5</v>
      </c>
      <c r="G12" t="n">
        <v>1</v>
      </c>
      <c r="H12" t="n">
        <v>2</v>
      </c>
      <c r="I12" t="n">
        <v>3</v>
      </c>
      <c r="J12" t="n">
        <v>4</v>
      </c>
      <c r="K12" t="n">
        <v>5</v>
      </c>
      <c r="L12" t="n">
        <v>5</v>
      </c>
    </row>
    <row r="13" ht="15" customHeight="1">
      <c r="A13" t="inlineStr">
        <is>
          <t>Total liabilities</t>
        </is>
      </c>
      <c r="B13" t="n">
        <v>2252000</v>
      </c>
      <c r="C13" t="inlineStr">
        <is>
          <t>How much of the Companies revenues are tied to Commodity Prices?</t>
        </is>
      </c>
      <c r="D13" s="4" t="n">
        <v>0.03</v>
      </c>
      <c r="E13" t="inlineStr">
        <is>
          <t>Commodity Price Risk</t>
        </is>
      </c>
      <c r="F13" t="n">
        <v>1</v>
      </c>
      <c r="G13" t="n">
        <v>1</v>
      </c>
      <c r="H13" t="n">
        <v>2</v>
      </c>
      <c r="I13" t="n">
        <v>3</v>
      </c>
      <c r="J13" t="n">
        <v>4</v>
      </c>
      <c r="K13" t="n">
        <v>5</v>
      </c>
      <c r="L13" t="n">
        <v>1</v>
      </c>
    </row>
    <row r="14" ht="15" customHeight="1">
      <c r="A14" t="inlineStr">
        <is>
          <t>Total equity</t>
        </is>
      </c>
      <c r="B14" t="n">
        <v>110704000</v>
      </c>
      <c r="C14" t="inlineStr">
        <is>
          <t>What potential are there for changes in levies and taxes on production?</t>
        </is>
      </c>
      <c r="D14" s="4" t="n">
        <v>0.02</v>
      </c>
      <c r="E14" t="inlineStr">
        <is>
          <t>Industry-related government policy</t>
        </is>
      </c>
      <c r="F14" t="n">
        <v>5</v>
      </c>
      <c r="G14" t="n">
        <v>1</v>
      </c>
      <c r="H14" t="n">
        <v>2</v>
      </c>
      <c r="I14" t="n">
        <v>3</v>
      </c>
      <c r="J14" t="n">
        <v>4</v>
      </c>
      <c r="K14" t="n">
        <v>5</v>
      </c>
      <c r="L14" t="n">
        <v>5</v>
      </c>
    </row>
    <row r="15" ht="15" customHeight="1">
      <c r="A15" t="inlineStr">
        <is>
          <t>Total debt</t>
        </is>
      </c>
      <c r="B15" t="n">
        <v>1000000</v>
      </c>
      <c r="C15" t="inlineStr">
        <is>
          <t>What segment of the market is the company a part of?</t>
        </is>
      </c>
      <c r="D15" s="4" t="n">
        <v>0.03</v>
      </c>
      <c r="E15" t="inlineStr">
        <is>
          <t>Sector</t>
        </is>
      </c>
      <c r="F15" t="n">
        <v>5</v>
      </c>
      <c r="G15" t="n">
        <v>1</v>
      </c>
      <c r="H15" t="n">
        <v>2</v>
      </c>
      <c r="I15" t="n">
        <v>3</v>
      </c>
      <c r="J15" t="n">
        <v>4</v>
      </c>
      <c r="K15" t="n">
        <v>5</v>
      </c>
      <c r="L15" t="n">
        <v>5</v>
      </c>
    </row>
    <row r="16" ht="15" customHeight="1">
      <c r="C16" t="inlineStr">
        <is>
          <t>What traction to date has the company gained</t>
        </is>
      </c>
      <c r="D16" s="4" t="n">
        <v>0.02</v>
      </c>
      <c r="E16" t="inlineStr">
        <is>
          <t>Market traction</t>
        </is>
      </c>
      <c r="F16" t="n">
        <v>5</v>
      </c>
      <c r="G16" t="n">
        <v>1</v>
      </c>
      <c r="H16" t="n">
        <v>2</v>
      </c>
      <c r="I16" t="n">
        <v>3</v>
      </c>
      <c r="J16" t="n">
        <v>4</v>
      </c>
      <c r="K16" t="n">
        <v>5</v>
      </c>
      <c r="L16" t="n">
        <v>5</v>
      </c>
    </row>
    <row r="17" ht="15" customHeight="1">
      <c r="C17" t="inlineStr">
        <is>
          <t>Do management have any personal history of default?</t>
        </is>
      </c>
      <c r="D17" s="4" t="n">
        <v>0.02</v>
      </c>
      <c r="E17" t="inlineStr">
        <is>
          <t>Credit history of management</t>
        </is>
      </c>
      <c r="F17" t="n">
        <v>5</v>
      </c>
      <c r="G17" t="n">
        <v>1</v>
      </c>
      <c r="H17" t="n">
        <v>2</v>
      </c>
      <c r="I17" t="n">
        <v>3</v>
      </c>
      <c r="J17" t="n">
        <v>4</v>
      </c>
      <c r="K17" t="n">
        <v>5</v>
      </c>
      <c r="L17" t="n">
        <v>5</v>
      </c>
    </row>
    <row r="18" ht="15" customHeight="1">
      <c r="C18" t="inlineStr">
        <is>
          <t>Does the Company have IP rights and trademarks secured?</t>
        </is>
      </c>
      <c r="D18" s="4" t="n">
        <v>0.04</v>
      </c>
      <c r="E18" t="inlineStr">
        <is>
          <t>Intellectual property rights and protections</t>
        </is>
      </c>
      <c r="F18" t="n">
        <v>5</v>
      </c>
      <c r="G18" t="n">
        <v>1</v>
      </c>
      <c r="H18" t="n">
        <v>2</v>
      </c>
      <c r="I18" t="n">
        <v>3</v>
      </c>
      <c r="J18" t="n">
        <v>4</v>
      </c>
      <c r="K18" t="n">
        <v>5</v>
      </c>
      <c r="L18" t="n">
        <v>5</v>
      </c>
    </row>
    <row r="19" ht="15" customHeight="1">
      <c r="C19" t="inlineStr">
        <is>
          <t>How long have management spent working in the industry of the Companies chosen field?</t>
        </is>
      </c>
      <c r="D19" s="4" t="n">
        <v>0.08</v>
      </c>
      <c r="E19" t="inlineStr">
        <is>
          <t>Time spent in an industry</t>
        </is>
      </c>
      <c r="F19" t="n">
        <v>5</v>
      </c>
      <c r="G19" t="n">
        <v>1</v>
      </c>
      <c r="H19" t="n">
        <v>2</v>
      </c>
      <c r="I19" t="n">
        <v>3</v>
      </c>
      <c r="J19" t="n">
        <v>4</v>
      </c>
      <c r="K19" t="n">
        <v>5</v>
      </c>
      <c r="L19" t="n">
        <v>5</v>
      </c>
    </row>
    <row r="20" ht="15" customHeight="1">
      <c r="C20" t="inlineStr">
        <is>
          <t>Have any of the Directors been bankrupt at any point in time?</t>
        </is>
      </c>
      <c r="D20" s="4" t="n">
        <v>0.04</v>
      </c>
      <c r="E20" t="inlineStr">
        <is>
          <t>History of bankruptcy</t>
        </is>
      </c>
      <c r="F20" t="n">
        <v>5</v>
      </c>
      <c r="G20" t="n">
        <v>1</v>
      </c>
      <c r="H20" t="n">
        <v>2</v>
      </c>
      <c r="I20" t="n">
        <v>3</v>
      </c>
      <c r="J20" t="n">
        <v>4</v>
      </c>
      <c r="K20" t="n">
        <v>5</v>
      </c>
      <c r="L20" t="n">
        <v>5</v>
      </c>
    </row>
    <row r="21" ht="15" customHeight="1">
      <c r="C21" t="inlineStr">
        <is>
          <t>How many employees work for the company?</t>
        </is>
      </c>
      <c r="D21" s="4" t="n">
        <v>0.02</v>
      </c>
      <c r="E21" t="inlineStr">
        <is>
          <t>Number of employees</t>
        </is>
      </c>
      <c r="F21" t="n">
        <v>5</v>
      </c>
      <c r="G21" t="n">
        <v>1</v>
      </c>
      <c r="H21" t="n">
        <v>2</v>
      </c>
      <c r="I21" t="n">
        <v>3</v>
      </c>
      <c r="J21" t="n">
        <v>4</v>
      </c>
      <c r="K21" t="n">
        <v>5</v>
      </c>
      <c r="L21" t="n">
        <v>5</v>
      </c>
    </row>
    <row r="22" ht="15" customHeight="1">
      <c r="C22" t="inlineStr">
        <is>
          <t>How big are the counterparties that they're working with?</t>
        </is>
      </c>
      <c r="D22" s="4" t="n">
        <v>0.03</v>
      </c>
      <c r="E22" t="inlineStr">
        <is>
          <t>Size of counterparties</t>
        </is>
      </c>
      <c r="F22" t="n">
        <v>5</v>
      </c>
      <c r="G22" t="n">
        <v>1</v>
      </c>
      <c r="H22" t="n">
        <v>2</v>
      </c>
      <c r="I22" t="n">
        <v>3</v>
      </c>
      <c r="J22" t="n">
        <v>4</v>
      </c>
      <c r="K22" t="n">
        <v>5</v>
      </c>
      <c r="L22" t="n">
        <v>5</v>
      </c>
    </row>
    <row r="23" ht="15" customHeight="1">
      <c r="C23" t="inlineStr">
        <is>
          <t>Amount of counterparties?</t>
        </is>
      </c>
      <c r="D23" s="4" t="n">
        <v>0.03</v>
      </c>
      <c r="E23" t="inlineStr">
        <is>
          <t>Concentration risk</t>
        </is>
      </c>
      <c r="F23" t="n">
        <v>5</v>
      </c>
      <c r="G23" t="n">
        <v>1</v>
      </c>
      <c r="H23" t="n">
        <v>2</v>
      </c>
      <c r="I23" t="n">
        <v>3</v>
      </c>
      <c r="J23" t="n">
        <v>4</v>
      </c>
      <c r="K23" t="n">
        <v>5</v>
      </c>
      <c r="L23" t="n">
        <v>5</v>
      </c>
    </row>
    <row r="24" ht="15" customHeight="1">
      <c r="C24" t="inlineStr">
        <is>
          <t>How long will a PPA last and is the agreement solidified?</t>
        </is>
      </c>
      <c r="D24" s="4" t="n">
        <v>0.02</v>
      </c>
      <c r="E24" t="inlineStr">
        <is>
          <t>Stability of PPAs (where relevant)</t>
        </is>
      </c>
      <c r="F24" t="n">
        <v>1</v>
      </c>
      <c r="G24" t="n">
        <v>1</v>
      </c>
      <c r="H24" t="n">
        <v>2</v>
      </c>
      <c r="I24" t="n">
        <v>3</v>
      </c>
      <c r="J24" t="n">
        <v>4</v>
      </c>
      <c r="K24" t="n">
        <v>5</v>
      </c>
      <c r="L24" t="n">
        <v>1</v>
      </c>
    </row>
    <row r="25" ht="15" customHeight="1">
      <c r="C25" t="inlineStr">
        <is>
          <t>Has the counterparty been in good credit standing?</t>
        </is>
      </c>
      <c r="D25" s="4" t="n">
        <v>0.01</v>
      </c>
      <c r="E25" t="inlineStr">
        <is>
          <t>Credit history of counterparty</t>
        </is>
      </c>
      <c r="F25" t="n">
        <v>5</v>
      </c>
      <c r="G25" t="n">
        <v>1</v>
      </c>
      <c r="H25" t="n">
        <v>2</v>
      </c>
      <c r="I25" t="n">
        <v>3</v>
      </c>
      <c r="J25" t="n">
        <v>4</v>
      </c>
      <c r="K25" t="n">
        <v>5</v>
      </c>
      <c r="L25" t="n">
        <v>5</v>
      </c>
    </row>
    <row r="26" ht="15" customHeight="1">
      <c r="C26" t="inlineStr">
        <is>
          <t>Is there any significant financial news on the counterparty that would indicate a risk?</t>
        </is>
      </c>
      <c r="D26" s="4" t="n">
        <v>0.01</v>
      </c>
      <c r="E26" t="inlineStr">
        <is>
          <t>Relevant news on the company (counterparty)</t>
        </is>
      </c>
      <c r="F26" t="n">
        <v>5</v>
      </c>
      <c r="G26" t="n">
        <v>1</v>
      </c>
      <c r="H26" t="n">
        <v>2</v>
      </c>
      <c r="I26" t="n">
        <v>3</v>
      </c>
      <c r="J26" t="n">
        <v>4</v>
      </c>
      <c r="K26" t="n">
        <v>5</v>
      </c>
      <c r="L26" t="n">
        <v>5</v>
      </c>
    </row>
    <row r="27" ht="15" customHeight="1">
      <c r="C27" t="inlineStr">
        <is>
          <t>What is the fixed asset turnover ratio?</t>
        </is>
      </c>
      <c r="D27" s="4" t="n">
        <v>0.04</v>
      </c>
      <c r="E27" t="inlineStr">
        <is>
          <t>Fixed Asset Turnover Ratio</t>
        </is>
      </c>
      <c r="F27" t="n">
        <v>3</v>
      </c>
      <c r="G27" t="n">
        <v>1</v>
      </c>
      <c r="H27" t="n">
        <v>2</v>
      </c>
      <c r="I27" t="n">
        <v>3</v>
      </c>
      <c r="J27" t="n">
        <v>4</v>
      </c>
      <c r="K27" t="n">
        <v>5</v>
      </c>
      <c r="L27" t="n">
        <v>3</v>
      </c>
    </row>
    <row r="28" ht="15" customHeight="1">
      <c r="C28" t="inlineStr">
        <is>
          <t>Is there any collateral that has/is been pledged elsewhere and is there more available?</t>
        </is>
      </c>
      <c r="D28" s="4" t="n">
        <v>0.01</v>
      </c>
      <c r="E28" t="inlineStr">
        <is>
          <t>Existing collateral obligations</t>
        </is>
      </c>
      <c r="F28" t="n">
        <v>5</v>
      </c>
      <c r="G28" t="n">
        <v>1</v>
      </c>
      <c r="H28" t="n">
        <v>2</v>
      </c>
      <c r="I28" t="n">
        <v>3</v>
      </c>
      <c r="J28" t="n">
        <v>4</v>
      </c>
      <c r="K28" t="n">
        <v>5</v>
      </c>
      <c r="L28" t="n">
        <v>5</v>
      </c>
    </row>
    <row r="29" ht="15" customHeight="1">
      <c r="C29" t="inlineStr">
        <is>
          <t>Is there an established system of recourse in the event of default?</t>
        </is>
      </c>
      <c r="D29" s="4" t="n">
        <v>0.02</v>
      </c>
      <c r="E29" t="inlineStr">
        <is>
          <t>Asset recourse structure</t>
        </is>
      </c>
      <c r="F29" t="n">
        <v>5</v>
      </c>
      <c r="G29" t="n">
        <v>1</v>
      </c>
      <c r="H29" t="n">
        <v>2</v>
      </c>
      <c r="I29" t="n">
        <v>3</v>
      </c>
      <c r="J29" t="n">
        <v>4</v>
      </c>
      <c r="K29" t="n">
        <v>5</v>
      </c>
      <c r="L29" t="n">
        <v>5</v>
      </c>
    </row>
    <row r="30" ht="15" customHeight="1">
      <c r="C30" t="inlineStr">
        <is>
          <t>Is the collateral coming from the companies assets or is it less organized and coming from an individual?</t>
        </is>
      </c>
      <c r="D30" s="4" t="n">
        <v>0.02</v>
      </c>
      <c r="E30" t="inlineStr">
        <is>
          <t>Personal or company donation of collateral?</t>
        </is>
      </c>
      <c r="F30" t="n">
        <v>5</v>
      </c>
      <c r="G30" t="n">
        <v>1</v>
      </c>
      <c r="H30" t="n">
        <v>2</v>
      </c>
      <c r="I30" t="n">
        <v>3</v>
      </c>
      <c r="J30" t="n">
        <v>4</v>
      </c>
      <c r="K30" t="n">
        <v>5</v>
      </c>
      <c r="L30" t="n">
        <v>5</v>
      </c>
    </row>
    <row r="31" ht="15" customHeight="1">
      <c r="C31" t="inlineStr">
        <is>
          <t>Is the collateral readily available in the case of default?</t>
        </is>
      </c>
      <c r="D31" s="4" t="n">
        <v>0.01</v>
      </c>
      <c r="E31" s="1" t="inlineStr">
        <is>
          <t>Description/Location of Collateral</t>
        </is>
      </c>
      <c r="F31" t="n">
        <v>5</v>
      </c>
      <c r="G31" t="n">
        <v>1</v>
      </c>
      <c r="H31" t="n">
        <v>2</v>
      </c>
      <c r="I31" t="n">
        <v>3</v>
      </c>
      <c r="J31" t="n">
        <v>4</v>
      </c>
      <c r="K31" t="n">
        <v>5</v>
      </c>
      <c r="L31" s="1" t="n">
        <v>5</v>
      </c>
      <c r="X31" s="2" t="n"/>
      <c r="AD31" s="3" t="n"/>
    </row>
    <row r="32">
      <c r="E32" s="5" t="n"/>
      <c r="L32" s="5" t="n"/>
    </row>
    <row r="33">
      <c r="E33" s="12" t="inlineStr">
        <is>
          <t>Final Score:</t>
        </is>
      </c>
      <c r="L33" s="12" t="n">
        <v>72</v>
      </c>
    </row>
  </sheetData>
  <conditionalFormatting sqref="AD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sqref="O13" showDropDown="0" showInputMessage="0" showErrorMessage="1" allowBlank="1" type="list">
      <formula1>"100%,50%,20%"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33"/>
  <sheetViews>
    <sheetView topLeftCell="C1" zoomScale="76" workbookViewId="0">
      <selection activeCell="F11" sqref="F11"/>
    </sheetView>
  </sheetViews>
  <sheetFormatPr baseColWidth="8" defaultRowHeight="14.5"/>
  <cols>
    <col width="19.90625" bestFit="1" customWidth="1" min="1" max="1"/>
    <col width="11.81640625" bestFit="1" customWidth="1" min="2" max="2"/>
    <col width="87.36328125" bestFit="1" customWidth="1" min="3" max="3"/>
    <col width="8.90625" bestFit="1" customWidth="1" min="4" max="4"/>
    <col width="38.08984375" bestFit="1" customWidth="1" min="5" max="5"/>
    <col width="11.08984375" bestFit="1" customWidth="1" min="6" max="6"/>
    <col width="11.7265625" bestFit="1" customWidth="1" min="7" max="7"/>
    <col width="7.6328125" bestFit="1" customWidth="1" min="8" max="8"/>
    <col width="7" bestFit="1" customWidth="1" min="9" max="9"/>
    <col width="8.36328125" bestFit="1" customWidth="1" min="10" max="10"/>
    <col width="12.26953125" bestFit="1" customWidth="1" min="11" max="11"/>
    <col width="8.90625" bestFit="1" customWidth="1" min="12" max="12"/>
    <col width="10.81640625" bestFit="1" customWidth="1" min="14" max="14"/>
    <col width="9.81640625" bestFit="1" customWidth="1" min="15" max="15"/>
    <col width="16.54296875" bestFit="1" customWidth="1" min="22" max="22"/>
    <col width="14.453125" bestFit="1" customWidth="1" min="23" max="23"/>
    <col width="12.81640625" bestFit="1" customWidth="1" min="24" max="24"/>
    <col width="12.54296875" bestFit="1" customWidth="1" min="25" max="25"/>
    <col width="17.6328125" bestFit="1" customWidth="1" min="26" max="26"/>
    <col width="12.54296875" customWidth="1" min="27" max="27"/>
    <col width="11.453125" bestFit="1" customWidth="1" min="28" max="28"/>
    <col width="4.1796875" customWidth="1" min="29" max="29"/>
    <col width="9" bestFit="1" customWidth="1" min="30" max="31"/>
    <col width="10.90625" bestFit="1" customWidth="1" min="32" max="32"/>
  </cols>
  <sheetData>
    <row r="1" ht="15" customHeight="1">
      <c r="A1" t="inlineStr">
        <is>
          <t>Financial Data</t>
        </is>
      </c>
      <c r="B1" t="inlineStr">
        <is>
          <t>INPUTS</t>
        </is>
      </c>
      <c r="C1" t="inlineStr">
        <is>
          <t>Questionnaire</t>
        </is>
      </c>
      <c r="D1" t="inlineStr">
        <is>
          <t>Weights</t>
        </is>
      </c>
      <c r="E1" t="inlineStr">
        <is>
          <t>Parameters</t>
        </is>
      </c>
      <c r="F1" t="inlineStr">
        <is>
          <t>Values</t>
        </is>
      </c>
      <c r="G1" t="inlineStr">
        <is>
          <t>Very Low Max</t>
        </is>
      </c>
      <c r="H1" t="inlineStr">
        <is>
          <t>Max Min</t>
        </is>
      </c>
      <c r="I1" t="inlineStr">
        <is>
          <t>Ok Max</t>
        </is>
      </c>
      <c r="J1" t="inlineStr">
        <is>
          <t>High Max</t>
        </is>
      </c>
      <c r="K1" t="inlineStr">
        <is>
          <t>Very High Max</t>
        </is>
      </c>
      <c r="L1" t="inlineStr">
        <is>
          <t>Output</t>
        </is>
      </c>
    </row>
    <row r="2" ht="15" customHeight="1">
      <c r="A2" t="inlineStr">
        <is>
          <t>Total revenue</t>
        </is>
      </c>
      <c r="B2" t="n">
        <v>0</v>
      </c>
      <c r="C2" t="inlineStr">
        <is>
          <t>What is your DSCR to date?</t>
        </is>
      </c>
      <c r="D2" s="4" t="n">
        <v>0.1</v>
      </c>
      <c r="E2" t="inlineStr">
        <is>
          <t>Debt Service Coverage Ratio</t>
        </is>
      </c>
      <c r="F2" t="n">
        <v>0</v>
      </c>
      <c r="G2" t="n">
        <v>1</v>
      </c>
      <c r="H2" t="n">
        <v>1.3</v>
      </c>
      <c r="I2" t="n">
        <v>1.5</v>
      </c>
      <c r="J2" t="n">
        <v>2</v>
      </c>
      <c r="K2" t="n">
        <v>2.5</v>
      </c>
      <c r="L2" t="n">
        <v>1</v>
      </c>
      <c r="N2" t="n">
        <v>0</v>
      </c>
      <c r="Q2">
        <f>M3/M8</f>
        <v/>
      </c>
    </row>
    <row r="3" ht="15" customHeight="1">
      <c r="A3" t="inlineStr">
        <is>
          <t>EBITDA</t>
        </is>
      </c>
      <c r="B3" t="n">
        <v>0</v>
      </c>
      <c r="C3" t="inlineStr">
        <is>
          <t>What is the free cash flow?</t>
        </is>
      </c>
      <c r="D3" s="4" t="n">
        <v>0.05</v>
      </c>
      <c r="E3" t="inlineStr">
        <is>
          <t>Free Cash Flow</t>
        </is>
      </c>
      <c r="F3" t="n">
        <v>-48974000</v>
      </c>
      <c r="G3" t="n">
        <v>0</v>
      </c>
      <c r="H3" t="n">
        <v>100000</v>
      </c>
      <c r="I3" t="n">
        <v>500000</v>
      </c>
      <c r="J3" t="n">
        <v>1000000</v>
      </c>
      <c r="K3" t="n">
        <v>2000000</v>
      </c>
      <c r="L3" t="n">
        <v>1</v>
      </c>
      <c r="N3" t="n">
        <v>-48974000</v>
      </c>
      <c r="Q3">
        <f>(VLOOKUP("Operational cash flow", L1:M101, 2, FALSE)-VLOOKUP("Capital expenditure", L1:M101, 2, FALSE) )</f>
        <v/>
      </c>
    </row>
    <row r="4" ht="15" customHeight="1">
      <c r="A4" t="inlineStr">
        <is>
          <t>Operating income</t>
        </is>
      </c>
      <c r="B4" t="n">
        <v>0</v>
      </c>
      <c r="C4" t="inlineStr">
        <is>
          <t>What is the average interest rate on debt facilities for the Company?</t>
        </is>
      </c>
      <c r="D4" s="4" t="n">
        <v>0.025</v>
      </c>
      <c r="E4" t="inlineStr">
        <is>
          <t>Average Interest Rate</t>
        </is>
      </c>
      <c r="F4" t="n">
        <v>0.2</v>
      </c>
      <c r="G4" t="n">
        <v>0.2</v>
      </c>
      <c r="H4" t="n">
        <v>0.15</v>
      </c>
      <c r="I4" t="n">
        <v>0.12</v>
      </c>
      <c r="J4" t="n">
        <v>0.09</v>
      </c>
      <c r="K4" t="n">
        <v>0.05</v>
      </c>
      <c r="L4" t="n">
        <v>1</v>
      </c>
      <c r="N4" t="n">
        <v>0.15</v>
      </c>
      <c r="Q4" t="n">
        <v>0.03</v>
      </c>
    </row>
    <row r="5" ht="15" customHeight="1">
      <c r="A5" t="inlineStr">
        <is>
          <t>[Cash Flow Statement]</t>
        </is>
      </c>
      <c r="C5" t="inlineStr">
        <is>
          <t>What proportion of the revenue is from gross margin?</t>
        </is>
      </c>
      <c r="D5" s="4" t="n">
        <v>0.05</v>
      </c>
      <c r="E5" t="inlineStr">
        <is>
          <t>Gross Margin Ratio</t>
        </is>
      </c>
      <c r="F5" t="n">
        <v>0</v>
      </c>
      <c r="G5" t="n">
        <v>0.1</v>
      </c>
      <c r="H5" t="n">
        <v>0.25</v>
      </c>
      <c r="I5" t="n">
        <v>0.35</v>
      </c>
      <c r="J5" t="n">
        <v>0.5</v>
      </c>
      <c r="K5" t="n">
        <v>0.7</v>
      </c>
      <c r="L5" t="n">
        <v>1</v>
      </c>
      <c r="N5" t="n">
        <v>0</v>
      </c>
      <c r="Q5">
        <f>(VLOOKUP("Operating income", L1:M101, 2, FALSE)/(VLOOKUP("Total revenue", L1:M101, 2, FALSE)))</f>
        <v/>
      </c>
    </row>
    <row r="6" ht="15" customHeight="1">
      <c r="A6" t="inlineStr">
        <is>
          <t>Operational cash flow</t>
        </is>
      </c>
      <c r="B6" t="n">
        <v>-9375000</v>
      </c>
      <c r="C6" t="inlineStr">
        <is>
          <t>What is your debt to income ratio?</t>
        </is>
      </c>
      <c r="D6" s="4" t="n">
        <v>0.025</v>
      </c>
      <c r="E6" t="inlineStr">
        <is>
          <t>Debt-to-Income</t>
        </is>
      </c>
      <c r="F6" t="n">
        <v>100</v>
      </c>
      <c r="G6" t="n">
        <v>0.6</v>
      </c>
      <c r="H6" t="n">
        <v>0.55</v>
      </c>
      <c r="I6" t="n">
        <v>0.5</v>
      </c>
      <c r="J6" t="n">
        <v>0.45</v>
      </c>
      <c r="K6" t="n">
        <v>0.4</v>
      </c>
      <c r="L6" t="n">
        <v>1</v>
      </c>
      <c r="N6" t="n">
        <v>100</v>
      </c>
      <c r="Q6">
        <f>(VLOOKUP("Total debt", L1:M101, 2, FALSE)/VLOOKUP("EBITDA", L1:M101, 2, FALSE))</f>
        <v/>
      </c>
    </row>
    <row r="7" ht="15" customHeight="1">
      <c r="A7" t="inlineStr">
        <is>
          <t>Capital expenditure</t>
        </is>
      </c>
      <c r="B7" t="n">
        <v>-39599000</v>
      </c>
      <c r="C7" t="inlineStr">
        <is>
          <t>What's the current ratio?</t>
        </is>
      </c>
      <c r="D7" s="4" t="n">
        <v>0.06</v>
      </c>
      <c r="E7" t="inlineStr">
        <is>
          <t>Current Ratio</t>
        </is>
      </c>
      <c r="F7" t="n">
        <v>15.52264190317195</v>
      </c>
      <c r="G7" t="n">
        <v>0.5</v>
      </c>
      <c r="H7" t="n">
        <v>1</v>
      </c>
      <c r="I7" t="n">
        <v>1.5</v>
      </c>
      <c r="J7" t="n">
        <v>2</v>
      </c>
      <c r="K7" t="n">
        <v>2.5</v>
      </c>
      <c r="L7" t="n">
        <v>5</v>
      </c>
      <c r="N7" t="n">
        <v>15.52264190317195</v>
      </c>
      <c r="Q7">
        <f>(VLOOKUP("Total current assets", L1:M101, 2, FALSE)/VLOOKUP("Total current liabilities", L1:M101, 2, FALSE))</f>
        <v/>
      </c>
    </row>
    <row r="8" ht="15" customHeight="1">
      <c r="A8" t="inlineStr">
        <is>
          <t>Debt service</t>
        </is>
      </c>
      <c r="B8" t="n">
        <v>1</v>
      </c>
      <c r="C8" t="inlineStr">
        <is>
          <t>What proportion of debt to equity</t>
        </is>
      </c>
      <c r="D8" s="4" t="n">
        <v>0.04</v>
      </c>
      <c r="E8" t="inlineStr">
        <is>
          <t>Debt to Equity</t>
        </is>
      </c>
      <c r="F8" t="n">
        <v>0.4117266118346444</v>
      </c>
      <c r="G8" t="n">
        <v>0.035</v>
      </c>
      <c r="H8" t="n">
        <v>0.03</v>
      </c>
      <c r="I8" t="n">
        <v>0.02</v>
      </c>
      <c r="J8" t="n">
        <v>0.015</v>
      </c>
      <c r="K8" t="n">
        <v>0.01</v>
      </c>
      <c r="L8" t="n">
        <v>1</v>
      </c>
      <c r="N8" t="n">
        <v>0.4117266118346444</v>
      </c>
      <c r="Q8">
        <f>(VLOOKUP("Total liabilities", L1:M101, 2, FALSE)/(VLOOKUP("Total equity", L1:M101, 2, FALSE)))</f>
        <v/>
      </c>
    </row>
    <row r="9" ht="15" customHeight="1">
      <c r="A9" t="inlineStr">
        <is>
          <t>[Balance Sheet]</t>
        </is>
      </c>
      <c r="C9" t="inlineStr">
        <is>
          <t>How much of the capital is coming from external sources?</t>
        </is>
      </c>
      <c r="D9" s="4" t="n">
        <v>0.02</v>
      </c>
      <c r="E9" t="inlineStr">
        <is>
          <t>External capital</t>
        </is>
      </c>
      <c r="F9" t="n">
        <v>1</v>
      </c>
      <c r="G9" t="n">
        <v>0.1</v>
      </c>
      <c r="H9" t="n">
        <v>0.2</v>
      </c>
      <c r="I9" t="n">
        <v>0.5</v>
      </c>
      <c r="J9" t="n">
        <v>0.6</v>
      </c>
      <c r="K9" t="n">
        <v>0.8</v>
      </c>
      <c r="L9" t="n">
        <v>5</v>
      </c>
    </row>
    <row r="10" ht="15" customHeight="1">
      <c r="A10" t="inlineStr">
        <is>
          <t>Total current assets</t>
        </is>
      </c>
      <c r="B10" t="n">
        <v>148769000</v>
      </c>
      <c r="C10" t="inlineStr">
        <is>
          <t>What's the revenue growth rate of the company?</t>
        </is>
      </c>
      <c r="D10" s="4" t="n">
        <v>0.06</v>
      </c>
      <c r="E10" t="inlineStr">
        <is>
          <t>Revenue growth rate annually</t>
        </is>
      </c>
      <c r="F10" t="n">
        <v>0</v>
      </c>
      <c r="G10" t="n">
        <v>0</v>
      </c>
      <c r="H10" t="n">
        <v>0.05</v>
      </c>
      <c r="I10" t="n">
        <v>0.1</v>
      </c>
      <c r="J10" t="n">
        <v>0.15</v>
      </c>
      <c r="K10" t="n">
        <v>0.2</v>
      </c>
      <c r="L10" t="n">
        <v>1</v>
      </c>
    </row>
    <row r="11" ht="15" customHeight="1">
      <c r="A11" t="inlineStr">
        <is>
          <t>Total assets</t>
        </is>
      </c>
      <c r="B11" t="n">
        <v>473047000</v>
      </c>
      <c r="C11" t="inlineStr">
        <is>
          <t>How much of your investors are company insiders?</t>
        </is>
      </c>
      <c r="D11" s="4" t="n">
        <v>0.02</v>
      </c>
      <c r="E11" t="inlineStr">
        <is>
          <t>Company investors</t>
        </is>
      </c>
      <c r="F11" t="n">
        <v>5</v>
      </c>
      <c r="G11" t="n">
        <v>1</v>
      </c>
      <c r="H11" t="n">
        <v>2</v>
      </c>
      <c r="I11" t="n">
        <v>3</v>
      </c>
      <c r="J11" t="n">
        <v>4</v>
      </c>
      <c r="K11" t="n">
        <v>5</v>
      </c>
      <c r="L11" t="n">
        <v>5</v>
      </c>
    </row>
    <row r="12" ht="15" customHeight="1">
      <c r="A12" t="inlineStr">
        <is>
          <t>Total current liabilities</t>
        </is>
      </c>
      <c r="B12" t="n">
        <v>9584000</v>
      </c>
      <c r="C12" t="inlineStr">
        <is>
          <t>Is the market very competitive or is it newer and less monopolized?</t>
        </is>
      </c>
      <c r="D12" s="4" t="n">
        <v>0.05</v>
      </c>
      <c r="E12" t="inlineStr">
        <is>
          <t>Market entry barriers</t>
        </is>
      </c>
      <c r="F12" t="n">
        <v>5</v>
      </c>
      <c r="G12" t="n">
        <v>1</v>
      </c>
      <c r="H12" t="n">
        <v>2</v>
      </c>
      <c r="I12" t="n">
        <v>3</v>
      </c>
      <c r="J12" t="n">
        <v>4</v>
      </c>
      <c r="K12" t="n">
        <v>5</v>
      </c>
      <c r="L12" t="n">
        <v>5</v>
      </c>
    </row>
    <row r="13" ht="15" customHeight="1">
      <c r="A13" t="inlineStr">
        <is>
          <t>Total liabilities</t>
        </is>
      </c>
      <c r="B13" t="n">
        <v>137963000</v>
      </c>
      <c r="C13" t="inlineStr">
        <is>
          <t>How much of the Companies revenues are tied to Commodity Prices?</t>
        </is>
      </c>
      <c r="D13" s="4" t="n">
        <v>0.03</v>
      </c>
      <c r="E13" t="inlineStr">
        <is>
          <t>Commodity Price Risk</t>
        </is>
      </c>
      <c r="F13" t="n">
        <v>1</v>
      </c>
      <c r="G13" t="n">
        <v>1</v>
      </c>
      <c r="H13" t="n">
        <v>2</v>
      </c>
      <c r="I13" t="n">
        <v>3</v>
      </c>
      <c r="J13" t="n">
        <v>4</v>
      </c>
      <c r="K13" t="n">
        <v>5</v>
      </c>
      <c r="L13" t="n">
        <v>1</v>
      </c>
    </row>
    <row r="14" ht="15" customHeight="1">
      <c r="A14" t="inlineStr">
        <is>
          <t>Total equity</t>
        </is>
      </c>
      <c r="B14" t="n">
        <v>335084000</v>
      </c>
      <c r="C14" t="inlineStr">
        <is>
          <t>What potential are there for changes in levies and taxes on production?</t>
        </is>
      </c>
      <c r="D14" s="4" t="n">
        <v>0.02</v>
      </c>
      <c r="E14" t="inlineStr">
        <is>
          <t>Industry-related government policy</t>
        </is>
      </c>
      <c r="F14" t="n">
        <v>3</v>
      </c>
      <c r="G14" t="n">
        <v>1</v>
      </c>
      <c r="H14" t="n">
        <v>2</v>
      </c>
      <c r="I14" t="n">
        <v>3</v>
      </c>
      <c r="J14" t="n">
        <v>4</v>
      </c>
      <c r="K14" t="n">
        <v>5</v>
      </c>
      <c r="L14" t="n">
        <v>3</v>
      </c>
    </row>
    <row r="15" ht="15" customHeight="1">
      <c r="A15" t="inlineStr">
        <is>
          <t>Total debt</t>
        </is>
      </c>
      <c r="B15" t="n">
        <v>1</v>
      </c>
      <c r="C15" t="inlineStr">
        <is>
          <t>What segment of the market is the company a part of?</t>
        </is>
      </c>
      <c r="D15" s="4" t="n">
        <v>0.03</v>
      </c>
      <c r="E15" t="inlineStr">
        <is>
          <t>Sector</t>
        </is>
      </c>
      <c r="F15" t="n">
        <v>5</v>
      </c>
      <c r="G15" t="n">
        <v>1</v>
      </c>
      <c r="H15" t="n">
        <v>2</v>
      </c>
      <c r="I15" t="n">
        <v>3</v>
      </c>
      <c r="J15" t="n">
        <v>4</v>
      </c>
      <c r="K15" t="n">
        <v>5</v>
      </c>
      <c r="L15" t="n">
        <v>5</v>
      </c>
    </row>
    <row r="16" ht="15" customHeight="1">
      <c r="C16" t="inlineStr">
        <is>
          <t>What traction to date has the company gained</t>
        </is>
      </c>
      <c r="D16" s="4" t="n">
        <v>0.02</v>
      </c>
      <c r="E16" t="inlineStr">
        <is>
          <t>Market traction</t>
        </is>
      </c>
      <c r="F16" t="n">
        <v>3</v>
      </c>
      <c r="G16" t="n">
        <v>1</v>
      </c>
      <c r="H16" t="n">
        <v>2</v>
      </c>
      <c r="I16" t="n">
        <v>3</v>
      </c>
      <c r="J16" t="n">
        <v>4</v>
      </c>
      <c r="K16" t="n">
        <v>5</v>
      </c>
      <c r="L16" t="n">
        <v>3</v>
      </c>
    </row>
    <row r="17" ht="15" customHeight="1">
      <c r="C17" t="inlineStr">
        <is>
          <t>Do management have any personal history of default?</t>
        </is>
      </c>
      <c r="D17" s="4" t="n">
        <v>0.02</v>
      </c>
      <c r="E17" t="inlineStr">
        <is>
          <t>Credit history of management</t>
        </is>
      </c>
      <c r="F17" t="n">
        <v>5</v>
      </c>
      <c r="G17" t="n">
        <v>1</v>
      </c>
      <c r="H17" t="n">
        <v>2</v>
      </c>
      <c r="I17" t="n">
        <v>3</v>
      </c>
      <c r="J17" t="n">
        <v>4</v>
      </c>
      <c r="K17" t="n">
        <v>5</v>
      </c>
      <c r="L17" t="n">
        <v>5</v>
      </c>
    </row>
    <row r="18" ht="15" customHeight="1">
      <c r="C18" t="inlineStr">
        <is>
          <t>Does the Company have IP rights and trademarks secured?</t>
        </is>
      </c>
      <c r="D18" s="4" t="n">
        <v>0.04</v>
      </c>
      <c r="E18" t="inlineStr">
        <is>
          <t>Intellectual property rights and protections</t>
        </is>
      </c>
      <c r="F18" t="n">
        <v>5</v>
      </c>
      <c r="G18" t="n">
        <v>1</v>
      </c>
      <c r="H18" t="n">
        <v>2</v>
      </c>
      <c r="I18" t="n">
        <v>3</v>
      </c>
      <c r="J18" t="n">
        <v>4</v>
      </c>
      <c r="K18" t="n">
        <v>5</v>
      </c>
      <c r="L18" t="n">
        <v>5</v>
      </c>
    </row>
    <row r="19" ht="15" customHeight="1">
      <c r="C19" t="inlineStr">
        <is>
          <t>How long have management spent working in the industry of the Companies chosen field?</t>
        </is>
      </c>
      <c r="D19" s="4" t="n">
        <v>0.08</v>
      </c>
      <c r="E19" t="inlineStr">
        <is>
          <t>Time spent in an industry</t>
        </is>
      </c>
      <c r="F19" t="n">
        <v>5</v>
      </c>
      <c r="G19" t="n">
        <v>1</v>
      </c>
      <c r="H19" t="n">
        <v>2</v>
      </c>
      <c r="I19" t="n">
        <v>3</v>
      </c>
      <c r="J19" t="n">
        <v>4</v>
      </c>
      <c r="K19" t="n">
        <v>5</v>
      </c>
      <c r="L19" t="n">
        <v>5</v>
      </c>
    </row>
    <row r="20" ht="15" customHeight="1">
      <c r="C20" t="inlineStr">
        <is>
          <t>Have any of the Directors been bankrupt at any point in time?</t>
        </is>
      </c>
      <c r="D20" s="4" t="n">
        <v>0.04</v>
      </c>
      <c r="E20" t="inlineStr">
        <is>
          <t>History of bankruptcy</t>
        </is>
      </c>
      <c r="F20" t="n">
        <v>5</v>
      </c>
      <c r="G20" t="n">
        <v>1</v>
      </c>
      <c r="H20" t="n">
        <v>2</v>
      </c>
      <c r="I20" t="n">
        <v>3</v>
      </c>
      <c r="J20" t="n">
        <v>4</v>
      </c>
      <c r="K20" t="n">
        <v>5</v>
      </c>
      <c r="L20" t="n">
        <v>5</v>
      </c>
    </row>
    <row r="21" ht="15" customHeight="1">
      <c r="C21" t="inlineStr">
        <is>
          <t>How many employees work for the company?</t>
        </is>
      </c>
      <c r="D21" s="4" t="n">
        <v>0.02</v>
      </c>
      <c r="E21" t="inlineStr">
        <is>
          <t>Number of employees</t>
        </is>
      </c>
      <c r="F21" t="n">
        <v>5</v>
      </c>
      <c r="G21" t="n">
        <v>1</v>
      </c>
      <c r="H21" t="n">
        <v>2</v>
      </c>
      <c r="I21" t="n">
        <v>3</v>
      </c>
      <c r="J21" t="n">
        <v>4</v>
      </c>
      <c r="K21" t="n">
        <v>5</v>
      </c>
      <c r="L21" t="n">
        <v>5</v>
      </c>
    </row>
    <row r="22" ht="15" customHeight="1">
      <c r="C22" t="inlineStr">
        <is>
          <t>How big are the counterparties that they're working with?</t>
        </is>
      </c>
      <c r="D22" s="4" t="n">
        <v>0.03</v>
      </c>
      <c r="E22" t="inlineStr">
        <is>
          <t>Size of counterparties</t>
        </is>
      </c>
      <c r="F22" t="n">
        <v>5</v>
      </c>
      <c r="G22" t="n">
        <v>1</v>
      </c>
      <c r="H22" t="n">
        <v>2</v>
      </c>
      <c r="I22" t="n">
        <v>3</v>
      </c>
      <c r="J22" t="n">
        <v>4</v>
      </c>
      <c r="K22" t="n">
        <v>5</v>
      </c>
      <c r="L22" t="n">
        <v>5</v>
      </c>
    </row>
    <row r="23" ht="15" customHeight="1">
      <c r="C23" t="inlineStr">
        <is>
          <t>Amount of counterparties?</t>
        </is>
      </c>
      <c r="D23" s="4" t="n">
        <v>0.03</v>
      </c>
      <c r="E23" t="inlineStr">
        <is>
          <t>Concentration risk</t>
        </is>
      </c>
      <c r="F23" t="n">
        <v>5</v>
      </c>
      <c r="G23" t="n">
        <v>1</v>
      </c>
      <c r="H23" t="n">
        <v>2</v>
      </c>
      <c r="I23" t="n">
        <v>3</v>
      </c>
      <c r="J23" t="n">
        <v>4</v>
      </c>
      <c r="K23" t="n">
        <v>5</v>
      </c>
      <c r="L23" t="n">
        <v>5</v>
      </c>
    </row>
    <row r="24" ht="15" customHeight="1">
      <c r="C24" t="inlineStr">
        <is>
          <t>How long will a PPA last and is the agreement solidified?</t>
        </is>
      </c>
      <c r="D24" s="4" t="n">
        <v>0.02</v>
      </c>
      <c r="E24" t="inlineStr">
        <is>
          <t>Stability of PPAs (where relevant)</t>
        </is>
      </c>
      <c r="F24" t="n">
        <v>1</v>
      </c>
      <c r="G24" t="n">
        <v>1</v>
      </c>
      <c r="H24" t="n">
        <v>2</v>
      </c>
      <c r="I24" t="n">
        <v>3</v>
      </c>
      <c r="J24" t="n">
        <v>4</v>
      </c>
      <c r="K24" t="n">
        <v>5</v>
      </c>
      <c r="L24" t="n">
        <v>1</v>
      </c>
    </row>
    <row r="25" ht="15" customHeight="1">
      <c r="C25" t="inlineStr">
        <is>
          <t>Has the counterparty been in good credit standing?</t>
        </is>
      </c>
      <c r="D25" s="4" t="n">
        <v>0.01</v>
      </c>
      <c r="E25" t="inlineStr">
        <is>
          <t>Credit history of counterparty</t>
        </is>
      </c>
      <c r="F25" t="n">
        <v>5</v>
      </c>
      <c r="G25" t="n">
        <v>1</v>
      </c>
      <c r="H25" t="n">
        <v>2</v>
      </c>
      <c r="I25" t="n">
        <v>3</v>
      </c>
      <c r="J25" t="n">
        <v>4</v>
      </c>
      <c r="K25" t="n">
        <v>5</v>
      </c>
      <c r="L25" t="n">
        <v>5</v>
      </c>
    </row>
    <row r="26" ht="15" customHeight="1">
      <c r="C26" t="inlineStr">
        <is>
          <t>Is there any significant financial news on the counterparty that would indicate a risk?</t>
        </is>
      </c>
      <c r="D26" s="4" t="n">
        <v>0.01</v>
      </c>
      <c r="E26" t="inlineStr">
        <is>
          <t>Relevant news on the company (counterparty)</t>
        </is>
      </c>
      <c r="F26" t="n">
        <v>5</v>
      </c>
      <c r="G26" t="n">
        <v>1</v>
      </c>
      <c r="H26" t="n">
        <v>2</v>
      </c>
      <c r="I26" t="n">
        <v>3</v>
      </c>
      <c r="J26" t="n">
        <v>4</v>
      </c>
      <c r="K26" t="n">
        <v>5</v>
      </c>
      <c r="L26" t="n">
        <v>5</v>
      </c>
    </row>
    <row r="27" ht="15" customHeight="1">
      <c r="C27" t="inlineStr">
        <is>
          <t>What is the fixed asset turnover ratio?</t>
        </is>
      </c>
      <c r="D27" s="4" t="n">
        <v>0.04</v>
      </c>
      <c r="E27" t="inlineStr">
        <is>
          <t>Fixed Asset Turnover Ratio</t>
        </is>
      </c>
      <c r="F27" t="n">
        <v>3</v>
      </c>
      <c r="G27" t="n">
        <v>1</v>
      </c>
      <c r="H27" t="n">
        <v>2</v>
      </c>
      <c r="I27" t="n">
        <v>3</v>
      </c>
      <c r="J27" t="n">
        <v>4</v>
      </c>
      <c r="K27" t="n">
        <v>5</v>
      </c>
      <c r="L27" t="n">
        <v>3</v>
      </c>
    </row>
    <row r="28" ht="15" customHeight="1">
      <c r="C28" t="inlineStr">
        <is>
          <t>Is there any collateral that has/is been pledged elsewhere and is there more available?</t>
        </is>
      </c>
      <c r="D28" s="4" t="n">
        <v>0.01</v>
      </c>
      <c r="E28" t="inlineStr">
        <is>
          <t>Existing collateral obligations</t>
        </is>
      </c>
      <c r="F28" t="n">
        <v>5</v>
      </c>
      <c r="G28" t="n">
        <v>1</v>
      </c>
      <c r="H28" t="n">
        <v>2</v>
      </c>
      <c r="I28" t="n">
        <v>3</v>
      </c>
      <c r="J28" t="n">
        <v>4</v>
      </c>
      <c r="K28" t="n">
        <v>5</v>
      </c>
      <c r="L28" t="n">
        <v>5</v>
      </c>
    </row>
    <row r="29" ht="15" customHeight="1">
      <c r="C29" t="inlineStr">
        <is>
          <t>Is there an established system of recourse in the event of default?</t>
        </is>
      </c>
      <c r="D29" s="4" t="n">
        <v>0.02</v>
      </c>
      <c r="E29" t="inlineStr">
        <is>
          <t>Asset recourse structure</t>
        </is>
      </c>
      <c r="F29" t="n">
        <v>5</v>
      </c>
      <c r="G29" t="n">
        <v>1</v>
      </c>
      <c r="H29" t="n">
        <v>2</v>
      </c>
      <c r="I29" t="n">
        <v>3</v>
      </c>
      <c r="J29" t="n">
        <v>4</v>
      </c>
      <c r="K29" t="n">
        <v>5</v>
      </c>
      <c r="L29" t="n">
        <v>5</v>
      </c>
    </row>
    <row r="30" ht="15" customHeight="1">
      <c r="C30" t="inlineStr">
        <is>
          <t>Is the collateral coming from the companies assets or is it less organized and coming from an individual?</t>
        </is>
      </c>
      <c r="D30" s="4" t="n">
        <v>0.02</v>
      </c>
      <c r="E30" t="inlineStr">
        <is>
          <t>Personal or company donation of collateral?</t>
        </is>
      </c>
      <c r="F30" t="n">
        <v>5</v>
      </c>
      <c r="G30" t="n">
        <v>1</v>
      </c>
      <c r="H30" t="n">
        <v>2</v>
      </c>
      <c r="I30" t="n">
        <v>3</v>
      </c>
      <c r="J30" t="n">
        <v>4</v>
      </c>
      <c r="K30" t="n">
        <v>5</v>
      </c>
      <c r="L30" t="n">
        <v>5</v>
      </c>
    </row>
    <row r="31" ht="15" customHeight="1">
      <c r="C31" t="inlineStr">
        <is>
          <t>Is the collateral readily available in the case of default?</t>
        </is>
      </c>
      <c r="D31" s="4" t="n">
        <v>0.01</v>
      </c>
      <c r="E31" s="1" t="inlineStr">
        <is>
          <t>Description/Location of Collateral</t>
        </is>
      </c>
      <c r="F31" t="n">
        <v>5</v>
      </c>
      <c r="G31" t="n">
        <v>1</v>
      </c>
      <c r="H31" t="n">
        <v>2</v>
      </c>
      <c r="I31" t="n">
        <v>3</v>
      </c>
      <c r="J31" t="n">
        <v>4</v>
      </c>
      <c r="K31" t="n">
        <v>5</v>
      </c>
      <c r="L31" s="1" t="n">
        <v>5</v>
      </c>
      <c r="X31" s="2" t="n"/>
      <c r="AD31" s="3" t="n"/>
    </row>
    <row r="32">
      <c r="E32" s="5" t="n"/>
      <c r="L32" s="5" t="n"/>
    </row>
    <row r="33">
      <c r="E33" s="12" t="inlineStr">
        <is>
          <t>Final Score:</t>
        </is>
      </c>
      <c r="L33" s="12" t="n">
        <v>64.8</v>
      </c>
    </row>
  </sheetData>
  <conditionalFormatting sqref="AD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sqref="O13" showDropDown="0" showInputMessage="0" showErrorMessage="1" allowBlank="1" type="list">
      <formula1>"100%,50%,20%"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33"/>
  <sheetViews>
    <sheetView topLeftCell="C2" zoomScale="80" workbookViewId="0">
      <selection activeCell="F18" sqref="F18"/>
    </sheetView>
  </sheetViews>
  <sheetFormatPr baseColWidth="8" defaultRowHeight="14.5"/>
  <cols>
    <col width="19.90625" bestFit="1" customWidth="1" min="1" max="1"/>
    <col width="11.81640625" bestFit="1" customWidth="1" min="2" max="2"/>
    <col width="87.36328125" bestFit="1" customWidth="1" min="3" max="3"/>
    <col width="8.90625" bestFit="1" customWidth="1" min="4" max="4"/>
    <col width="38.08984375" bestFit="1" customWidth="1" min="5" max="5"/>
    <col width="11.08984375" bestFit="1" customWidth="1" min="6" max="6"/>
    <col width="11.7265625" bestFit="1" customWidth="1" min="7" max="7"/>
    <col width="7.6328125" bestFit="1" customWidth="1" min="8" max="8"/>
    <col width="7" bestFit="1" customWidth="1" min="9" max="9"/>
    <col width="8.36328125" bestFit="1" customWidth="1" min="10" max="10"/>
    <col width="12.26953125" bestFit="1" customWidth="1" min="11" max="11"/>
    <col width="8.90625" bestFit="1" customWidth="1" min="12" max="12"/>
    <col width="10.81640625" bestFit="1" customWidth="1" min="14" max="14"/>
    <col width="9.81640625" bestFit="1" customWidth="1" min="15" max="15"/>
    <col width="16.54296875" bestFit="1" customWidth="1" min="22" max="22"/>
    <col width="14.453125" bestFit="1" customWidth="1" min="23" max="23"/>
    <col width="12.81640625" bestFit="1" customWidth="1" min="24" max="24"/>
    <col width="12.54296875" bestFit="1" customWidth="1" min="25" max="25"/>
    <col width="17.6328125" bestFit="1" customWidth="1" min="26" max="26"/>
    <col width="12.54296875" customWidth="1" min="27" max="27"/>
    <col width="11.453125" bestFit="1" customWidth="1" min="28" max="28"/>
    <col width="4.1796875" customWidth="1" min="29" max="29"/>
    <col width="9" bestFit="1" customWidth="1" min="30" max="31"/>
    <col width="10.90625" bestFit="1" customWidth="1" min="32" max="32"/>
  </cols>
  <sheetData>
    <row r="1" ht="15" customHeight="1">
      <c r="A1" t="inlineStr">
        <is>
          <t>Financial Data</t>
        </is>
      </c>
      <c r="B1" t="inlineStr">
        <is>
          <t>INPUTS</t>
        </is>
      </c>
      <c r="C1" t="inlineStr">
        <is>
          <t>Questionnaire</t>
        </is>
      </c>
      <c r="D1" t="inlineStr">
        <is>
          <t>Weights</t>
        </is>
      </c>
      <c r="E1" t="inlineStr">
        <is>
          <t>Parameters</t>
        </is>
      </c>
      <c r="F1" t="inlineStr">
        <is>
          <t>Values</t>
        </is>
      </c>
      <c r="G1" t="inlineStr">
        <is>
          <t>Very Low Max</t>
        </is>
      </c>
      <c r="H1" t="inlineStr">
        <is>
          <t>Max Min</t>
        </is>
      </c>
      <c r="I1" t="inlineStr">
        <is>
          <t>Ok Max</t>
        </is>
      </c>
      <c r="J1" t="inlineStr">
        <is>
          <t>High Max</t>
        </is>
      </c>
      <c r="K1" t="inlineStr">
        <is>
          <t>Very High Max</t>
        </is>
      </c>
      <c r="L1" t="inlineStr">
        <is>
          <t>Output</t>
        </is>
      </c>
    </row>
    <row r="2" ht="15" customHeight="1">
      <c r="A2" t="inlineStr">
        <is>
          <t>Total revenue</t>
        </is>
      </c>
      <c r="B2" t="n">
        <v>19000000</v>
      </c>
      <c r="C2" t="inlineStr">
        <is>
          <t>What is your DSCR to date?</t>
        </is>
      </c>
      <c r="D2" s="4" t="n">
        <v>0.1</v>
      </c>
      <c r="E2" t="inlineStr">
        <is>
          <t>Debt Service Coverage Ratio</t>
        </is>
      </c>
      <c r="F2" t="n">
        <v>6.897746014293568</v>
      </c>
      <c r="G2" t="n">
        <v>1</v>
      </c>
      <c r="H2" t="n">
        <v>1.3</v>
      </c>
      <c r="I2" t="n">
        <v>1.5</v>
      </c>
      <c r="J2" t="n">
        <v>2</v>
      </c>
      <c r="K2" t="n">
        <v>2.5</v>
      </c>
      <c r="L2" t="n">
        <v>5</v>
      </c>
      <c r="N2" t="n">
        <v>6.897746014293568</v>
      </c>
      <c r="Q2">
        <f>M3/M8</f>
        <v/>
      </c>
    </row>
    <row r="3" ht="15" customHeight="1">
      <c r="A3" t="inlineStr">
        <is>
          <t>EBITDA</t>
        </is>
      </c>
      <c r="B3" t="n">
        <v>12547000</v>
      </c>
      <c r="C3" t="inlineStr">
        <is>
          <t>What is the free cash flow?</t>
        </is>
      </c>
      <c r="D3" s="4" t="n">
        <v>0.05</v>
      </c>
      <c r="E3" t="inlineStr">
        <is>
          <t>Free Cash Flow</t>
        </is>
      </c>
      <c r="F3" t="n">
        <v>-43537000</v>
      </c>
      <c r="G3" t="n">
        <v>0</v>
      </c>
      <c r="H3" t="n">
        <v>100000</v>
      </c>
      <c r="I3" t="n">
        <v>500000</v>
      </c>
      <c r="J3" t="n">
        <v>1000000</v>
      </c>
      <c r="K3" t="n">
        <v>2000000</v>
      </c>
      <c r="L3" t="n">
        <v>1</v>
      </c>
      <c r="N3" t="n">
        <v>-43537000</v>
      </c>
      <c r="Q3">
        <f>(VLOOKUP("Operational cash flow", L1:M101, 2, FALSE)-VLOOKUP("Capital expenditure", L1:M101, 2, FALSE) )</f>
        <v/>
      </c>
    </row>
    <row r="4" ht="15" customHeight="1">
      <c r="A4" t="inlineStr">
        <is>
          <t>Operating income</t>
        </is>
      </c>
      <c r="B4" t="n">
        <v>12547000</v>
      </c>
      <c r="C4" t="inlineStr">
        <is>
          <t>What is the average interest rate on debt facilities for the Company?</t>
        </is>
      </c>
      <c r="D4" s="4" t="n">
        <v>0.025</v>
      </c>
      <c r="E4" t="inlineStr">
        <is>
          <t>Average Interest Rate</t>
        </is>
      </c>
      <c r="F4" t="n">
        <v>0.03</v>
      </c>
      <c r="G4" t="n">
        <v>0.2</v>
      </c>
      <c r="H4" t="n">
        <v>0.15</v>
      </c>
      <c r="I4" t="n">
        <v>0.12</v>
      </c>
      <c r="J4" t="n">
        <v>0.09</v>
      </c>
      <c r="K4" t="n">
        <v>0.05</v>
      </c>
      <c r="L4" t="n">
        <v>5</v>
      </c>
      <c r="N4" t="n">
        <v>0.03</v>
      </c>
      <c r="Q4" t="n">
        <v>0.03</v>
      </c>
    </row>
    <row r="5" ht="15" customHeight="1">
      <c r="A5" t="inlineStr">
        <is>
          <t>[Cash Flow Statement]</t>
        </is>
      </c>
      <c r="C5" t="inlineStr">
        <is>
          <t>What proportion of the revenue is from gross margin?</t>
        </is>
      </c>
      <c r="D5" s="4" t="n">
        <v>0.05</v>
      </c>
      <c r="E5" t="inlineStr">
        <is>
          <t>Gross Margin Ratio</t>
        </is>
      </c>
      <c r="F5" t="n">
        <v>0.6603684210526316</v>
      </c>
      <c r="G5" t="n">
        <v>0.1</v>
      </c>
      <c r="H5" t="n">
        <v>0.25</v>
      </c>
      <c r="I5" t="n">
        <v>0.35</v>
      </c>
      <c r="J5" t="n">
        <v>0.5</v>
      </c>
      <c r="K5" t="n">
        <v>0.7</v>
      </c>
      <c r="L5" t="n">
        <v>5</v>
      </c>
      <c r="N5" t="n">
        <v>0.6603684210526316</v>
      </c>
      <c r="Q5">
        <f>(VLOOKUP("Operating income", L1:M101, 2, FALSE)/(VLOOKUP("Total revenue", L1:M101, 2, FALSE)))</f>
        <v/>
      </c>
    </row>
    <row r="6" ht="15" customHeight="1">
      <c r="A6" t="inlineStr">
        <is>
          <t>Operational cash flow</t>
        </is>
      </c>
      <c r="B6" t="n">
        <v>-3537000</v>
      </c>
      <c r="C6" t="inlineStr">
        <is>
          <t>What is your debt to income ratio?</t>
        </is>
      </c>
      <c r="D6" s="4" t="n">
        <v>0.025</v>
      </c>
      <c r="E6" t="inlineStr">
        <is>
          <t>Debt-to-Income</t>
        </is>
      </c>
      <c r="F6" t="n">
        <v>0.9055551127759623</v>
      </c>
      <c r="G6" t="n">
        <v>0.6</v>
      </c>
      <c r="H6" t="n">
        <v>0.55</v>
      </c>
      <c r="I6" t="n">
        <v>0.5</v>
      </c>
      <c r="J6" t="n">
        <v>0.45</v>
      </c>
      <c r="K6" t="n">
        <v>0.4</v>
      </c>
      <c r="L6" t="n">
        <v>1</v>
      </c>
      <c r="N6" t="n">
        <v>0.9055551127759623</v>
      </c>
      <c r="Q6">
        <f>(VLOOKUP("Total debt", L1:M101, 2, FALSE)/VLOOKUP("EBITDA", L1:M101, 2, FALSE))</f>
        <v/>
      </c>
    </row>
    <row r="7" ht="15" customHeight="1">
      <c r="A7" t="inlineStr">
        <is>
          <t>Capital expenditure</t>
        </is>
      </c>
      <c r="B7" t="n">
        <v>40000000</v>
      </c>
      <c r="C7" t="inlineStr">
        <is>
          <t>What's the current ratio?</t>
        </is>
      </c>
      <c r="D7" s="4" t="n">
        <v>0.06</v>
      </c>
      <c r="E7" t="inlineStr">
        <is>
          <t>Current Ratio</t>
        </is>
      </c>
      <c r="F7" t="n">
        <v>11.66564181398924</v>
      </c>
      <c r="G7" t="n">
        <v>0.5</v>
      </c>
      <c r="H7" t="n">
        <v>1</v>
      </c>
      <c r="I7" t="n">
        <v>1.5</v>
      </c>
      <c r="J7" t="n">
        <v>2</v>
      </c>
      <c r="K7" t="n">
        <v>2.5</v>
      </c>
      <c r="L7" t="n">
        <v>5</v>
      </c>
      <c r="N7" t="n">
        <v>11.66564181398924</v>
      </c>
      <c r="Q7">
        <f>(VLOOKUP("Total current assets", L1:M101, 2, FALSE)/VLOOKUP("Total current liabilities", L1:M101, 2, FALSE))</f>
        <v/>
      </c>
    </row>
    <row r="8" ht="15" customHeight="1">
      <c r="A8" t="inlineStr">
        <is>
          <t>Debt service</t>
        </is>
      </c>
      <c r="B8" t="n">
        <v>1819000</v>
      </c>
      <c r="C8" t="inlineStr">
        <is>
          <t>What proportion of debt to equity</t>
        </is>
      </c>
      <c r="D8" s="4" t="n">
        <v>0.04</v>
      </c>
      <c r="E8" t="inlineStr">
        <is>
          <t>Debt to Equity</t>
        </is>
      </c>
      <c r="F8" t="n">
        <v>0.06771441902384361</v>
      </c>
      <c r="G8" t="n">
        <v>0.035</v>
      </c>
      <c r="H8" t="n">
        <v>0.03</v>
      </c>
      <c r="I8" t="n">
        <v>0.02</v>
      </c>
      <c r="J8" t="n">
        <v>0.015</v>
      </c>
      <c r="K8" t="n">
        <v>0.01</v>
      </c>
      <c r="L8" t="n">
        <v>1</v>
      </c>
      <c r="N8" t="n">
        <v>0.06771441902384361</v>
      </c>
      <c r="Q8">
        <f>(VLOOKUP("Total liabilities", L1:M101, 2, FALSE)/(VLOOKUP("Total equity", L1:M101, 2, FALSE)))</f>
        <v/>
      </c>
    </row>
    <row r="9" ht="15" customHeight="1">
      <c r="A9" t="inlineStr">
        <is>
          <t>[Balance Sheet]</t>
        </is>
      </c>
      <c r="C9" t="inlineStr">
        <is>
          <t>How much of the capital is coming from external sources?</t>
        </is>
      </c>
      <c r="D9" s="4" t="n">
        <v>0.02</v>
      </c>
      <c r="E9" t="inlineStr">
        <is>
          <t>External capital</t>
        </is>
      </c>
      <c r="F9" t="n">
        <v>1</v>
      </c>
      <c r="G9" t="n">
        <v>0.1</v>
      </c>
      <c r="H9" t="n">
        <v>0.2</v>
      </c>
      <c r="I9" t="n">
        <v>0.5</v>
      </c>
      <c r="J9" t="n">
        <v>0.6</v>
      </c>
      <c r="K9" t="n">
        <v>0.8</v>
      </c>
      <c r="L9" t="n">
        <v>5</v>
      </c>
    </row>
    <row r="10" ht="15" customHeight="1">
      <c r="A10" t="inlineStr">
        <is>
          <t>Total current assets</t>
        </is>
      </c>
      <c r="B10" t="n">
        <v>91062000</v>
      </c>
      <c r="C10" t="inlineStr">
        <is>
          <t>What's the revenue growth rate of the company?</t>
        </is>
      </c>
      <c r="D10" s="4" t="n">
        <v>0.06</v>
      </c>
      <c r="E10" t="inlineStr">
        <is>
          <t>Revenue growth rate annually</t>
        </is>
      </c>
      <c r="F10" t="n">
        <v>0</v>
      </c>
      <c r="G10" t="n">
        <v>0</v>
      </c>
      <c r="H10" t="n">
        <v>0.05</v>
      </c>
      <c r="I10" t="n">
        <v>0.1</v>
      </c>
      <c r="J10" t="n">
        <v>0.15</v>
      </c>
      <c r="K10" t="n">
        <v>0.2</v>
      </c>
      <c r="L10" t="n">
        <v>1</v>
      </c>
    </row>
    <row r="11" ht="15" customHeight="1">
      <c r="A11" t="inlineStr">
        <is>
          <t>Total assets</t>
        </is>
      </c>
      <c r="B11" t="n">
        <v>267739000</v>
      </c>
      <c r="C11" t="inlineStr">
        <is>
          <t>How much of your investors are company insiders?</t>
        </is>
      </c>
      <c r="D11" s="4" t="n">
        <v>0.02</v>
      </c>
      <c r="E11" t="inlineStr">
        <is>
          <t>Company investors</t>
        </is>
      </c>
      <c r="F11" t="n">
        <v>5</v>
      </c>
      <c r="G11" t="n">
        <v>1</v>
      </c>
      <c r="H11" t="n">
        <v>2</v>
      </c>
      <c r="I11" t="n">
        <v>3</v>
      </c>
      <c r="J11" t="n">
        <v>4</v>
      </c>
      <c r="K11" t="n">
        <v>5</v>
      </c>
      <c r="L11" t="n">
        <v>5</v>
      </c>
    </row>
    <row r="12" ht="15" customHeight="1">
      <c r="A12" t="inlineStr">
        <is>
          <t>Total current liabilities</t>
        </is>
      </c>
      <c r="B12" t="n">
        <v>7806000</v>
      </c>
      <c r="C12" t="inlineStr">
        <is>
          <t>Is the market very competitive or is it newer and less monopolized?</t>
        </is>
      </c>
      <c r="D12" s="4" t="n">
        <v>0.05</v>
      </c>
      <c r="E12" t="inlineStr">
        <is>
          <t>Market entry barriers</t>
        </is>
      </c>
      <c r="F12" t="n">
        <v>5</v>
      </c>
      <c r="G12" t="n">
        <v>1</v>
      </c>
      <c r="H12" t="n">
        <v>2</v>
      </c>
      <c r="I12" t="n">
        <v>3</v>
      </c>
      <c r="J12" t="n">
        <v>4</v>
      </c>
      <c r="K12" t="n">
        <v>5</v>
      </c>
      <c r="L12" t="n">
        <v>5</v>
      </c>
    </row>
    <row r="13" ht="15" customHeight="1">
      <c r="A13" t="inlineStr">
        <is>
          <t>Total liabilities</t>
        </is>
      </c>
      <c r="B13" t="n">
        <v>16980000</v>
      </c>
      <c r="C13" t="inlineStr">
        <is>
          <t>How much of the Companies revenues are tied to Commodity Prices?</t>
        </is>
      </c>
      <c r="D13" s="4" t="n">
        <v>0.03</v>
      </c>
      <c r="E13" t="inlineStr">
        <is>
          <t>Commodity Price Risk</t>
        </is>
      </c>
      <c r="F13" t="n">
        <v>1</v>
      </c>
      <c r="G13" t="n">
        <v>1</v>
      </c>
      <c r="H13" t="n">
        <v>2</v>
      </c>
      <c r="I13" t="n">
        <v>3</v>
      </c>
      <c r="J13" t="n">
        <v>4</v>
      </c>
      <c r="K13" t="n">
        <v>5</v>
      </c>
      <c r="L13" t="n">
        <v>1</v>
      </c>
    </row>
    <row r="14" ht="15" customHeight="1">
      <c r="A14" t="inlineStr">
        <is>
          <t>Total equity</t>
        </is>
      </c>
      <c r="B14" t="n">
        <v>250759000</v>
      </c>
      <c r="C14" t="inlineStr">
        <is>
          <t>What potential are there for changes in levies and taxes on production?</t>
        </is>
      </c>
      <c r="D14" s="4" t="n">
        <v>0.02</v>
      </c>
      <c r="E14" t="inlineStr">
        <is>
          <t>Industry-related government policy</t>
        </is>
      </c>
      <c r="F14" t="n">
        <v>3</v>
      </c>
      <c r="G14" t="n">
        <v>1</v>
      </c>
      <c r="H14" t="n">
        <v>2</v>
      </c>
      <c r="I14" t="n">
        <v>3</v>
      </c>
      <c r="J14" t="n">
        <v>4</v>
      </c>
      <c r="K14" t="n">
        <v>5</v>
      </c>
      <c r="L14" t="n">
        <v>3</v>
      </c>
    </row>
    <row r="15" ht="15" customHeight="1">
      <c r="A15" t="inlineStr">
        <is>
          <t>Total debt</t>
        </is>
      </c>
      <c r="B15">
        <f>1819000+303000+283000+8957000</f>
        <v/>
      </c>
      <c r="C15" t="inlineStr">
        <is>
          <t>What segment of the market is the company a part of?</t>
        </is>
      </c>
      <c r="D15" s="4" t="n">
        <v>0.03</v>
      </c>
      <c r="E15" t="inlineStr">
        <is>
          <t>Sector</t>
        </is>
      </c>
      <c r="F15" t="n">
        <v>5</v>
      </c>
      <c r="G15" t="n">
        <v>1</v>
      </c>
      <c r="H15" t="n">
        <v>2</v>
      </c>
      <c r="I15" t="n">
        <v>3</v>
      </c>
      <c r="J15" t="n">
        <v>4</v>
      </c>
      <c r="K15" t="n">
        <v>5</v>
      </c>
      <c r="L15" t="n">
        <v>5</v>
      </c>
    </row>
    <row r="16" ht="15" customHeight="1">
      <c r="C16" t="inlineStr">
        <is>
          <t>What traction to date has the company gained</t>
        </is>
      </c>
      <c r="D16" s="4" t="n">
        <v>0.02</v>
      </c>
      <c r="E16" t="inlineStr">
        <is>
          <t>Market traction</t>
        </is>
      </c>
      <c r="F16" t="n">
        <v>5</v>
      </c>
      <c r="G16" t="n">
        <v>1</v>
      </c>
      <c r="H16" t="n">
        <v>2</v>
      </c>
      <c r="I16" t="n">
        <v>3</v>
      </c>
      <c r="J16" t="n">
        <v>4</v>
      </c>
      <c r="K16" t="n">
        <v>5</v>
      </c>
      <c r="L16" t="n">
        <v>5</v>
      </c>
    </row>
    <row r="17" ht="15" customHeight="1">
      <c r="C17" t="inlineStr">
        <is>
          <t>Do management have any personal history of default?</t>
        </is>
      </c>
      <c r="D17" s="4" t="n">
        <v>0.02</v>
      </c>
      <c r="E17" t="inlineStr">
        <is>
          <t>Credit history of management</t>
        </is>
      </c>
      <c r="F17" t="n">
        <v>5</v>
      </c>
      <c r="G17" t="n">
        <v>1</v>
      </c>
      <c r="H17" t="n">
        <v>2</v>
      </c>
      <c r="I17" t="n">
        <v>3</v>
      </c>
      <c r="J17" t="n">
        <v>4</v>
      </c>
      <c r="K17" t="n">
        <v>5</v>
      </c>
      <c r="L17" t="n">
        <v>5</v>
      </c>
    </row>
    <row r="18" ht="15" customHeight="1">
      <c r="C18" t="inlineStr">
        <is>
          <t>Does the Company have IP rights and trademarks secured?</t>
        </is>
      </c>
      <c r="D18" s="4" t="n">
        <v>0.04</v>
      </c>
      <c r="E18" t="inlineStr">
        <is>
          <t>Intellectual property rights and protections</t>
        </is>
      </c>
      <c r="F18" t="n">
        <v>5</v>
      </c>
      <c r="G18" t="n">
        <v>1</v>
      </c>
      <c r="H18" t="n">
        <v>2</v>
      </c>
      <c r="I18" t="n">
        <v>3</v>
      </c>
      <c r="J18" t="n">
        <v>4</v>
      </c>
      <c r="K18" t="n">
        <v>5</v>
      </c>
      <c r="L18" t="n">
        <v>5</v>
      </c>
    </row>
    <row r="19" ht="15" customHeight="1">
      <c r="C19" t="inlineStr">
        <is>
          <t>How long have management spent working in the industry of the Companies chosen field?</t>
        </is>
      </c>
      <c r="D19" s="4" t="n">
        <v>0.08</v>
      </c>
      <c r="E19" t="inlineStr">
        <is>
          <t>Time spent in an industry</t>
        </is>
      </c>
      <c r="F19" t="n">
        <v>5</v>
      </c>
      <c r="G19" t="n">
        <v>1</v>
      </c>
      <c r="H19" t="n">
        <v>2</v>
      </c>
      <c r="I19" t="n">
        <v>3</v>
      </c>
      <c r="J19" t="n">
        <v>4</v>
      </c>
      <c r="K19" t="n">
        <v>5</v>
      </c>
      <c r="L19" t="n">
        <v>5</v>
      </c>
    </row>
    <row r="20" ht="15" customHeight="1">
      <c r="C20" t="inlineStr">
        <is>
          <t>Have any of the Directors been bankrupt at any point in time?</t>
        </is>
      </c>
      <c r="D20" s="4" t="n">
        <v>0.04</v>
      </c>
      <c r="E20" t="inlineStr">
        <is>
          <t>History of bankruptcy</t>
        </is>
      </c>
      <c r="F20" t="n">
        <v>5</v>
      </c>
      <c r="G20" t="n">
        <v>1</v>
      </c>
      <c r="H20" t="n">
        <v>2</v>
      </c>
      <c r="I20" t="n">
        <v>3</v>
      </c>
      <c r="J20" t="n">
        <v>4</v>
      </c>
      <c r="K20" t="n">
        <v>5</v>
      </c>
      <c r="L20" t="n">
        <v>5</v>
      </c>
    </row>
    <row r="21" ht="15" customHeight="1">
      <c r="C21" t="inlineStr">
        <is>
          <t>How many employees work for the company?</t>
        </is>
      </c>
      <c r="D21" s="4" t="n">
        <v>0.02</v>
      </c>
      <c r="E21" t="inlineStr">
        <is>
          <t>Number of employees</t>
        </is>
      </c>
      <c r="F21" t="n">
        <v>5</v>
      </c>
      <c r="G21" t="n">
        <v>1</v>
      </c>
      <c r="H21" t="n">
        <v>2</v>
      </c>
      <c r="I21" t="n">
        <v>3</v>
      </c>
      <c r="J21" t="n">
        <v>4</v>
      </c>
      <c r="K21" t="n">
        <v>5</v>
      </c>
      <c r="L21" t="n">
        <v>5</v>
      </c>
    </row>
    <row r="22" ht="15" customHeight="1">
      <c r="C22" t="inlineStr">
        <is>
          <t>How big are the counterparties that they're working with?</t>
        </is>
      </c>
      <c r="D22" s="4" t="n">
        <v>0.03</v>
      </c>
      <c r="E22" t="inlineStr">
        <is>
          <t>Size of counterparties</t>
        </is>
      </c>
      <c r="F22" t="n">
        <v>5</v>
      </c>
      <c r="G22" t="n">
        <v>1</v>
      </c>
      <c r="H22" t="n">
        <v>2</v>
      </c>
      <c r="I22" t="n">
        <v>3</v>
      </c>
      <c r="J22" t="n">
        <v>4</v>
      </c>
      <c r="K22" t="n">
        <v>5</v>
      </c>
      <c r="L22" t="n">
        <v>5</v>
      </c>
    </row>
    <row r="23" ht="15" customHeight="1">
      <c r="C23" t="inlineStr">
        <is>
          <t>Amount of counterparties?</t>
        </is>
      </c>
      <c r="D23" s="4" t="n">
        <v>0.03</v>
      </c>
      <c r="E23" t="inlineStr">
        <is>
          <t>Concentration risk</t>
        </is>
      </c>
      <c r="F23" t="n">
        <v>5</v>
      </c>
      <c r="G23" t="n">
        <v>1</v>
      </c>
      <c r="H23" t="n">
        <v>2</v>
      </c>
      <c r="I23" t="n">
        <v>3</v>
      </c>
      <c r="J23" t="n">
        <v>4</v>
      </c>
      <c r="K23" t="n">
        <v>5</v>
      </c>
      <c r="L23" t="n">
        <v>5</v>
      </c>
    </row>
    <row r="24" ht="15" customHeight="1">
      <c r="C24" t="inlineStr">
        <is>
          <t>How long will a PPA last and is the agreement solidified?</t>
        </is>
      </c>
      <c r="D24" s="4" t="n">
        <v>0.02</v>
      </c>
      <c r="E24" t="inlineStr">
        <is>
          <t>Stability of PPAs (where relevant)</t>
        </is>
      </c>
      <c r="F24" t="n">
        <v>1</v>
      </c>
      <c r="G24" t="n">
        <v>1</v>
      </c>
      <c r="H24" t="n">
        <v>2</v>
      </c>
      <c r="I24" t="n">
        <v>3</v>
      </c>
      <c r="J24" t="n">
        <v>4</v>
      </c>
      <c r="K24" t="n">
        <v>5</v>
      </c>
      <c r="L24" t="n">
        <v>1</v>
      </c>
    </row>
    <row r="25" ht="15" customHeight="1">
      <c r="C25" t="inlineStr">
        <is>
          <t>Has the counterparty been in good credit standing?</t>
        </is>
      </c>
      <c r="D25" s="4" t="n">
        <v>0.01</v>
      </c>
      <c r="E25" t="inlineStr">
        <is>
          <t>Credit history of counterparty</t>
        </is>
      </c>
      <c r="F25" t="n">
        <v>5</v>
      </c>
      <c r="G25" t="n">
        <v>1</v>
      </c>
      <c r="H25" t="n">
        <v>2</v>
      </c>
      <c r="I25" t="n">
        <v>3</v>
      </c>
      <c r="J25" t="n">
        <v>4</v>
      </c>
      <c r="K25" t="n">
        <v>5</v>
      </c>
      <c r="L25" t="n">
        <v>5</v>
      </c>
    </row>
    <row r="26" ht="15" customHeight="1">
      <c r="C26" t="inlineStr">
        <is>
          <t>Is there any significant financial news on the counterparty that would indicate a risk?</t>
        </is>
      </c>
      <c r="D26" s="4" t="n">
        <v>0.01</v>
      </c>
      <c r="E26" t="inlineStr">
        <is>
          <t>Relevant news on the company (counterparty)</t>
        </is>
      </c>
      <c r="F26" t="n">
        <v>5</v>
      </c>
      <c r="G26" t="n">
        <v>1</v>
      </c>
      <c r="H26" t="n">
        <v>2</v>
      </c>
      <c r="I26" t="n">
        <v>3</v>
      </c>
      <c r="J26" t="n">
        <v>4</v>
      </c>
      <c r="K26" t="n">
        <v>5</v>
      </c>
      <c r="L26" t="n">
        <v>5</v>
      </c>
    </row>
    <row r="27" ht="15" customHeight="1">
      <c r="C27" t="inlineStr">
        <is>
          <t>What is the fixed asset turnover ratio?</t>
        </is>
      </c>
      <c r="D27" s="4" t="n">
        <v>0.04</v>
      </c>
      <c r="E27" t="inlineStr">
        <is>
          <t>Fixed Asset Turnover Ratio</t>
        </is>
      </c>
      <c r="F27" t="n">
        <v>3</v>
      </c>
      <c r="G27" t="n">
        <v>1</v>
      </c>
      <c r="H27" t="n">
        <v>2</v>
      </c>
      <c r="I27" t="n">
        <v>3</v>
      </c>
      <c r="J27" t="n">
        <v>4</v>
      </c>
      <c r="K27" t="n">
        <v>5</v>
      </c>
      <c r="L27" t="n">
        <v>3</v>
      </c>
    </row>
    <row r="28" ht="15" customHeight="1">
      <c r="C28" t="inlineStr">
        <is>
          <t>Is there any collateral that has/is been pledged elsewhere and is there more available?</t>
        </is>
      </c>
      <c r="D28" s="4" t="n">
        <v>0.01</v>
      </c>
      <c r="E28" t="inlineStr">
        <is>
          <t>Existing collateral obligations</t>
        </is>
      </c>
      <c r="F28" t="n">
        <v>5</v>
      </c>
      <c r="G28" t="n">
        <v>1</v>
      </c>
      <c r="H28" t="n">
        <v>2</v>
      </c>
      <c r="I28" t="n">
        <v>3</v>
      </c>
      <c r="J28" t="n">
        <v>4</v>
      </c>
      <c r="K28" t="n">
        <v>5</v>
      </c>
      <c r="L28" t="n">
        <v>5</v>
      </c>
    </row>
    <row r="29" ht="15" customHeight="1">
      <c r="C29" t="inlineStr">
        <is>
          <t>Is there an established system of recourse in the event of default?</t>
        </is>
      </c>
      <c r="D29" s="4" t="n">
        <v>0.02</v>
      </c>
      <c r="E29" t="inlineStr">
        <is>
          <t>Asset recourse structure</t>
        </is>
      </c>
      <c r="F29" t="n">
        <v>5</v>
      </c>
      <c r="G29" t="n">
        <v>1</v>
      </c>
      <c r="H29" t="n">
        <v>2</v>
      </c>
      <c r="I29" t="n">
        <v>3</v>
      </c>
      <c r="J29" t="n">
        <v>4</v>
      </c>
      <c r="K29" t="n">
        <v>5</v>
      </c>
      <c r="L29" t="n">
        <v>5</v>
      </c>
    </row>
    <row r="30" ht="15" customHeight="1">
      <c r="C30" t="inlineStr">
        <is>
          <t>Is the collateral coming from the companies assets or is it less organized and coming from an individual?</t>
        </is>
      </c>
      <c r="D30" s="4" t="n">
        <v>0.02</v>
      </c>
      <c r="E30" t="inlineStr">
        <is>
          <t>Personal or company donation of collateral?</t>
        </is>
      </c>
      <c r="F30" t="n">
        <v>5</v>
      </c>
      <c r="G30" t="n">
        <v>1</v>
      </c>
      <c r="H30" t="n">
        <v>2</v>
      </c>
      <c r="I30" t="n">
        <v>3</v>
      </c>
      <c r="J30" t="n">
        <v>4</v>
      </c>
      <c r="K30" t="n">
        <v>5</v>
      </c>
      <c r="L30" t="n">
        <v>5</v>
      </c>
    </row>
    <row r="31" ht="15" customHeight="1">
      <c r="C31" t="inlineStr">
        <is>
          <t>Is the collateral readily available in the case of default?</t>
        </is>
      </c>
      <c r="D31" s="4" t="n">
        <v>0.01</v>
      </c>
      <c r="E31" s="1" t="inlineStr">
        <is>
          <t>Description/Location of Collateral</t>
        </is>
      </c>
      <c r="F31" t="n">
        <v>5</v>
      </c>
      <c r="G31" t="n">
        <v>1</v>
      </c>
      <c r="H31" t="n">
        <v>2</v>
      </c>
      <c r="I31" t="n">
        <v>3</v>
      </c>
      <c r="J31" t="n">
        <v>4</v>
      </c>
      <c r="K31" t="n">
        <v>5</v>
      </c>
      <c r="L31" s="1" t="n">
        <v>5</v>
      </c>
      <c r="X31" s="2" t="n"/>
      <c r="AD31" s="3" t="n"/>
    </row>
    <row r="32">
      <c r="E32" s="5" t="n"/>
      <c r="L32" s="5" t="n"/>
    </row>
    <row r="33">
      <c r="E33" s="12" t="inlineStr">
        <is>
          <t>Final Score:</t>
        </is>
      </c>
      <c r="L33" s="12" t="n">
        <v>79.60000000000001</v>
      </c>
    </row>
  </sheetData>
  <conditionalFormatting sqref="AD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sqref="O13" showDropDown="0" showInputMessage="0" showErrorMessage="1" allowBlank="1" type="list">
      <formula1>"100%,50%,20%"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33"/>
  <sheetViews>
    <sheetView tabSelected="1" topLeftCell="C1" zoomScale="64" workbookViewId="0">
      <selection activeCell="U80" sqref="U80"/>
    </sheetView>
  </sheetViews>
  <sheetFormatPr baseColWidth="8" defaultRowHeight="14.5"/>
  <cols>
    <col width="19.90625" bestFit="1" customWidth="1" min="1" max="1"/>
    <col width="11.81640625" bestFit="1" customWidth="1" min="2" max="2"/>
    <col width="87.36328125" bestFit="1" customWidth="1" min="3" max="3"/>
    <col width="8.90625" bestFit="1" customWidth="1" min="4" max="4"/>
    <col width="38.08984375" bestFit="1" customWidth="1" min="5" max="5"/>
    <col width="11.08984375" bestFit="1" customWidth="1" min="6" max="6"/>
    <col width="11.7265625" bestFit="1" customWidth="1" min="7" max="7"/>
    <col width="7.6328125" bestFit="1" customWidth="1" min="8" max="8"/>
    <col width="7" bestFit="1" customWidth="1" min="9" max="9"/>
    <col width="8.36328125" bestFit="1" customWidth="1" min="10" max="10"/>
    <col width="12.26953125" bestFit="1" customWidth="1" min="11" max="11"/>
    <col width="8.90625" bestFit="1" customWidth="1" min="12" max="12"/>
    <col width="10.81640625" bestFit="1" customWidth="1" min="14" max="14"/>
    <col width="9.81640625" bestFit="1" customWidth="1" min="15" max="15"/>
    <col width="16.54296875" bestFit="1" customWidth="1" min="22" max="22"/>
    <col width="14.453125" bestFit="1" customWidth="1" min="23" max="23"/>
    <col width="12.81640625" bestFit="1" customWidth="1" min="24" max="24"/>
    <col width="12.54296875" bestFit="1" customWidth="1" min="25" max="25"/>
    <col width="17.6328125" bestFit="1" customWidth="1" min="26" max="26"/>
    <col width="12.54296875" customWidth="1" min="27" max="27"/>
    <col width="11.453125" bestFit="1" customWidth="1" min="28" max="28"/>
    <col width="4.1796875" customWidth="1" min="29" max="29"/>
    <col width="9" bestFit="1" customWidth="1" min="30" max="31"/>
    <col width="10.90625" bestFit="1" customWidth="1" min="32" max="32"/>
  </cols>
  <sheetData>
    <row r="1" ht="15" customHeight="1">
      <c r="A1" t="inlineStr">
        <is>
          <t>Financial Data</t>
        </is>
      </c>
      <c r="B1" t="inlineStr">
        <is>
          <t>INPUTS</t>
        </is>
      </c>
      <c r="C1" t="inlineStr">
        <is>
          <t>Questionnaire</t>
        </is>
      </c>
      <c r="D1" t="inlineStr">
        <is>
          <t>Weights</t>
        </is>
      </c>
      <c r="E1" t="inlineStr">
        <is>
          <t>Parameters</t>
        </is>
      </c>
      <c r="F1" t="inlineStr">
        <is>
          <t>Values</t>
        </is>
      </c>
      <c r="G1" t="inlineStr">
        <is>
          <t>Very Low Max</t>
        </is>
      </c>
      <c r="H1" t="inlineStr">
        <is>
          <t>Max Min</t>
        </is>
      </c>
      <c r="I1" t="inlineStr">
        <is>
          <t>Ok Max</t>
        </is>
      </c>
      <c r="J1" t="inlineStr">
        <is>
          <t>High Max</t>
        </is>
      </c>
      <c r="K1" t="inlineStr">
        <is>
          <t>Very High Max</t>
        </is>
      </c>
      <c r="L1" t="inlineStr">
        <is>
          <t>Output</t>
        </is>
      </c>
    </row>
    <row r="2" ht="15" customHeight="1">
      <c r="A2" t="inlineStr">
        <is>
          <t>Total revenue</t>
        </is>
      </c>
      <c r="B2" t="n">
        <v>9626500000</v>
      </c>
      <c r="C2" t="inlineStr">
        <is>
          <t>What is your DSCR to date?</t>
        </is>
      </c>
      <c r="D2" s="4" t="n">
        <v>0.1</v>
      </c>
      <c r="E2" t="inlineStr">
        <is>
          <t>Debt Service Coverage Ratio</t>
        </is>
      </c>
      <c r="F2" t="n">
        <v>0.4968801038569454</v>
      </c>
      <c r="G2" t="n">
        <v>1</v>
      </c>
      <c r="H2" t="n">
        <v>1.3</v>
      </c>
      <c r="I2" t="n">
        <v>1.5</v>
      </c>
      <c r="J2" t="n">
        <v>2</v>
      </c>
      <c r="K2" t="n">
        <v>2.5</v>
      </c>
      <c r="L2" t="n">
        <v>1</v>
      </c>
      <c r="N2" t="n">
        <v>0.4968801038569454</v>
      </c>
      <c r="Q2">
        <f>M3/M8</f>
        <v/>
      </c>
    </row>
    <row r="3" ht="15" customHeight="1">
      <c r="A3" t="inlineStr">
        <is>
          <t>EBITDA</t>
        </is>
      </c>
      <c r="B3" t="n">
        <v>1186500000</v>
      </c>
      <c r="C3" t="inlineStr">
        <is>
          <t>What is the free cash flow?</t>
        </is>
      </c>
      <c r="D3" s="4" t="n">
        <v>0.05</v>
      </c>
      <c r="E3" t="inlineStr">
        <is>
          <t>Free Cash Flow</t>
        </is>
      </c>
      <c r="F3" t="n">
        <v>627600000</v>
      </c>
      <c r="G3" t="n">
        <v>0</v>
      </c>
      <c r="H3" t="n">
        <v>100000</v>
      </c>
      <c r="I3" t="n">
        <v>500000</v>
      </c>
      <c r="J3" t="n">
        <v>1000000</v>
      </c>
      <c r="K3" t="n">
        <v>2000000</v>
      </c>
      <c r="L3" t="n">
        <v>5</v>
      </c>
      <c r="N3" t="n">
        <v>627600000</v>
      </c>
      <c r="Q3">
        <f>(VLOOKUP("Operational cash flow", L1:M101, 2, FALSE)-VLOOKUP("Capital expenditure", L1:M101, 2, FALSE) )</f>
        <v/>
      </c>
    </row>
    <row r="4" ht="15" customHeight="1">
      <c r="A4" t="inlineStr">
        <is>
          <t>Operating income</t>
        </is>
      </c>
      <c r="B4" t="n">
        <v>702900000</v>
      </c>
      <c r="C4" t="inlineStr">
        <is>
          <t>What is the average interest rate on debt facilities for the Company?</t>
        </is>
      </c>
      <c r="D4" s="4" t="n">
        <v>0.025</v>
      </c>
      <c r="E4" t="inlineStr">
        <is>
          <t>Average Interest Rate</t>
        </is>
      </c>
      <c r="F4" t="n">
        <v>0.06</v>
      </c>
      <c r="G4" t="n">
        <v>0.2</v>
      </c>
      <c r="H4" t="n">
        <v>0.15</v>
      </c>
      <c r="I4" t="n">
        <v>0.12</v>
      </c>
      <c r="J4" t="n">
        <v>0.09</v>
      </c>
      <c r="K4" t="n">
        <v>0.05</v>
      </c>
      <c r="L4" t="n">
        <v>5</v>
      </c>
      <c r="N4" t="n">
        <v>0.06</v>
      </c>
      <c r="Q4" t="n">
        <v>0.03</v>
      </c>
    </row>
    <row r="5" ht="15" customHeight="1">
      <c r="A5" t="inlineStr">
        <is>
          <t>[Cash Flow Statement]</t>
        </is>
      </c>
      <c r="C5" t="inlineStr">
        <is>
          <t>What proportion of the revenue is from gross margin?</t>
        </is>
      </c>
      <c r="D5" s="4" t="n">
        <v>0.05</v>
      </c>
      <c r="E5" t="inlineStr">
        <is>
          <t>Gross Margin Ratio</t>
        </is>
      </c>
      <c r="F5" t="n">
        <v>0.07301719212590246</v>
      </c>
      <c r="G5" t="n">
        <v>0.1</v>
      </c>
      <c r="H5" t="n">
        <v>0.25</v>
      </c>
      <c r="I5" t="n">
        <v>0.35</v>
      </c>
      <c r="J5" t="n">
        <v>0.5</v>
      </c>
      <c r="K5" t="n">
        <v>0.7</v>
      </c>
      <c r="L5" t="n">
        <v>1</v>
      </c>
      <c r="N5" t="n">
        <v>0.07301719212590246</v>
      </c>
      <c r="Q5">
        <f>(VLOOKUP("Operating income", L1:M101, 2, FALSE)/(VLOOKUP("Total revenue", L1:M101, 2, FALSE)))</f>
        <v/>
      </c>
    </row>
    <row r="6" ht="15" customHeight="1">
      <c r="A6" t="inlineStr">
        <is>
          <t>Operational cash flow</t>
        </is>
      </c>
      <c r="B6" t="n">
        <v>1193600000</v>
      </c>
      <c r="C6" t="inlineStr">
        <is>
          <t>What is your debt to income ratio?</t>
        </is>
      </c>
      <c r="D6" s="4" t="n">
        <v>0.025</v>
      </c>
      <c r="E6" t="inlineStr">
        <is>
          <t>Debt-to-Income</t>
        </is>
      </c>
      <c r="F6" t="n">
        <v>0.8428150021070375</v>
      </c>
      <c r="G6" t="n">
        <v>0.6</v>
      </c>
      <c r="H6" t="n">
        <v>0.55</v>
      </c>
      <c r="I6" t="n">
        <v>0.5</v>
      </c>
      <c r="J6" t="n">
        <v>0.45</v>
      </c>
      <c r="K6" t="n">
        <v>0.4</v>
      </c>
      <c r="L6" t="n">
        <v>1</v>
      </c>
      <c r="N6" t="n">
        <v>0.8428150021070375</v>
      </c>
      <c r="Q6">
        <f>(VLOOKUP("Total debt", L1:M101, 2, FALSE)/VLOOKUP("EBITDA", L1:M101, 2, FALSE))</f>
        <v/>
      </c>
    </row>
    <row r="7" ht="15" customHeight="1">
      <c r="A7" t="inlineStr">
        <is>
          <t>Capital expenditure</t>
        </is>
      </c>
      <c r="B7" t="n">
        <v>566000000</v>
      </c>
      <c r="C7" t="inlineStr">
        <is>
          <t>What's the current ratio?</t>
        </is>
      </c>
      <c r="D7" s="4" t="n">
        <v>0.06</v>
      </c>
      <c r="E7" t="inlineStr">
        <is>
          <t>Current Ratio</t>
        </is>
      </c>
      <c r="F7" t="n">
        <v>1.681325182409781</v>
      </c>
      <c r="G7" t="n">
        <v>0.5</v>
      </c>
      <c r="H7" t="n">
        <v>1</v>
      </c>
      <c r="I7" t="n">
        <v>1.5</v>
      </c>
      <c r="J7" t="n">
        <v>2</v>
      </c>
      <c r="K7" t="n">
        <v>2.5</v>
      </c>
      <c r="L7" t="n">
        <v>4</v>
      </c>
      <c r="N7" t="n">
        <v>1.681325182409781</v>
      </c>
      <c r="Q7">
        <f>(VLOOKUP("Total current assets", L1:M101, 2, FALSE)/VLOOKUP("Total current liabilities", L1:M101, 2, FALSE))</f>
        <v/>
      </c>
    </row>
    <row r="8" ht="15" customHeight="1">
      <c r="A8" t="inlineStr">
        <is>
          <t>Debt service</t>
        </is>
      </c>
      <c r="B8" t="n">
        <v>2387900000</v>
      </c>
      <c r="C8" t="inlineStr">
        <is>
          <t>What proportion of debt to equity</t>
        </is>
      </c>
      <c r="D8" s="4" t="n">
        <v>0.04</v>
      </c>
      <c r="E8" t="inlineStr">
        <is>
          <t>Debt to Equity</t>
        </is>
      </c>
      <c r="F8" t="n">
        <v>1.953134140792581</v>
      </c>
      <c r="G8" t="n">
        <v>0.035</v>
      </c>
      <c r="H8" t="n">
        <v>0.03</v>
      </c>
      <c r="I8" t="n">
        <v>0.02</v>
      </c>
      <c r="J8" t="n">
        <v>0.015</v>
      </c>
      <c r="K8" t="n">
        <v>0.01</v>
      </c>
      <c r="L8" t="n">
        <v>1</v>
      </c>
      <c r="N8" t="n">
        <v>1.953134140792581</v>
      </c>
      <c r="Q8">
        <f>(VLOOKUP("Total liabilities", L1:M101, 2, FALSE)/(VLOOKUP("Total equity", L1:M101, 2, FALSE)))</f>
        <v/>
      </c>
    </row>
    <row r="9" ht="15" customHeight="1">
      <c r="A9" t="inlineStr">
        <is>
          <t>[Balance Sheet]</t>
        </is>
      </c>
      <c r="C9" t="inlineStr">
        <is>
          <t>How much of the capital is coming from external sources?</t>
        </is>
      </c>
      <c r="D9" s="4" t="n">
        <v>0.02</v>
      </c>
      <c r="E9" t="inlineStr">
        <is>
          <t>External capital</t>
        </is>
      </c>
      <c r="F9" t="n">
        <v>1</v>
      </c>
      <c r="G9" t="n">
        <v>0.1</v>
      </c>
      <c r="H9" t="n">
        <v>0.2</v>
      </c>
      <c r="I9" t="n">
        <v>0.5</v>
      </c>
      <c r="J9" t="n">
        <v>0.6</v>
      </c>
      <c r="K9" t="n">
        <v>0.8</v>
      </c>
      <c r="L9" t="n">
        <v>5</v>
      </c>
    </row>
    <row r="10" ht="15" customHeight="1">
      <c r="A10" t="inlineStr">
        <is>
          <t>Total current assets</t>
        </is>
      </c>
      <c r="B10" t="n">
        <v>4263000000</v>
      </c>
      <c r="C10" t="inlineStr">
        <is>
          <t>What's the revenue growth rate of the company?</t>
        </is>
      </c>
      <c r="D10" s="4" t="n">
        <v>0.06</v>
      </c>
      <c r="E10" t="inlineStr">
        <is>
          <t>Revenue growth rate annually</t>
        </is>
      </c>
      <c r="F10" t="n">
        <v>0.05</v>
      </c>
      <c r="G10" t="n">
        <v>0</v>
      </c>
      <c r="H10" t="n">
        <v>0.05</v>
      </c>
      <c r="I10" t="n">
        <v>0.1</v>
      </c>
      <c r="J10" t="n">
        <v>0.15</v>
      </c>
      <c r="K10" t="n">
        <v>0.2</v>
      </c>
      <c r="L10" t="n">
        <v>2</v>
      </c>
    </row>
    <row r="11" ht="15" customHeight="1">
      <c r="A11" t="inlineStr">
        <is>
          <t>Total assets</t>
        </is>
      </c>
      <c r="B11" t="n">
        <v>13629900000</v>
      </c>
      <c r="C11" t="inlineStr">
        <is>
          <t>How much of your investors are company insiders?</t>
        </is>
      </c>
      <c r="D11" s="4" t="n">
        <v>0.02</v>
      </c>
      <c r="E11" t="inlineStr">
        <is>
          <t>Company investors</t>
        </is>
      </c>
      <c r="F11" t="n">
        <v>5</v>
      </c>
      <c r="G11" t="n">
        <v>1</v>
      </c>
      <c r="H11" t="n">
        <v>2</v>
      </c>
      <c r="I11" t="n">
        <v>3</v>
      </c>
      <c r="J11" t="n">
        <v>4</v>
      </c>
      <c r="K11" t="n">
        <v>5</v>
      </c>
      <c r="L11" t="n">
        <v>5</v>
      </c>
    </row>
    <row r="12" ht="15" customHeight="1">
      <c r="A12" t="inlineStr">
        <is>
          <t>Total current liabilities</t>
        </is>
      </c>
      <c r="B12" t="n">
        <v>2535500000</v>
      </c>
      <c r="C12" t="inlineStr">
        <is>
          <t>Is the market very competitive or is it newer and less monopolized?</t>
        </is>
      </c>
      <c r="D12" s="4" t="n">
        <v>0.05</v>
      </c>
      <c r="E12" t="inlineStr">
        <is>
          <t>Market entry barriers</t>
        </is>
      </c>
      <c r="F12" t="n">
        <v>5</v>
      </c>
      <c r="G12" t="n">
        <v>1</v>
      </c>
      <c r="H12" t="n">
        <v>2</v>
      </c>
      <c r="I12" t="n">
        <v>3</v>
      </c>
      <c r="J12" t="n">
        <v>4</v>
      </c>
      <c r="K12" t="n">
        <v>5</v>
      </c>
      <c r="L12" t="n">
        <v>5</v>
      </c>
    </row>
    <row r="13" ht="15" customHeight="1">
      <c r="A13" t="inlineStr">
        <is>
          <t>Total liabilities</t>
        </is>
      </c>
      <c r="B13" t="n">
        <v>9014300000</v>
      </c>
      <c r="C13" t="inlineStr">
        <is>
          <t>How much of the Companies revenues are tied to Commodity Prices?</t>
        </is>
      </c>
      <c r="D13" s="4" t="n">
        <v>0.03</v>
      </c>
      <c r="E13" t="inlineStr">
        <is>
          <t>Commodity Price Risk</t>
        </is>
      </c>
      <c r="F13" t="n">
        <v>1</v>
      </c>
      <c r="G13" t="n">
        <v>1</v>
      </c>
      <c r="H13" t="n">
        <v>2</v>
      </c>
      <c r="I13" t="n">
        <v>3</v>
      </c>
      <c r="J13" t="n">
        <v>4</v>
      </c>
      <c r="K13" t="n">
        <v>5</v>
      </c>
      <c r="L13" t="n">
        <v>1</v>
      </c>
    </row>
    <row r="14" ht="15" customHeight="1">
      <c r="A14" t="inlineStr">
        <is>
          <t>Total equity</t>
        </is>
      </c>
      <c r="B14" t="n">
        <v>4615300000</v>
      </c>
      <c r="C14" t="inlineStr">
        <is>
          <t>What potential are there for changes in levies and taxes on production?</t>
        </is>
      </c>
      <c r="D14" s="4" t="n">
        <v>0.02</v>
      </c>
      <c r="E14" t="inlineStr">
        <is>
          <t>Industry-related government policy</t>
        </is>
      </c>
      <c r="F14" t="n">
        <v>3</v>
      </c>
      <c r="G14" t="n">
        <v>1</v>
      </c>
      <c r="H14" t="n">
        <v>2</v>
      </c>
      <c r="I14" t="n">
        <v>3</v>
      </c>
      <c r="J14" t="n">
        <v>4</v>
      </c>
      <c r="K14" t="n">
        <v>5</v>
      </c>
      <c r="L14" t="n">
        <v>3</v>
      </c>
    </row>
    <row r="15" ht="15" customHeight="1">
      <c r="A15" t="inlineStr">
        <is>
          <t>Total debt</t>
        </is>
      </c>
      <c r="B15" t="n">
        <v>1000000000</v>
      </c>
      <c r="C15" t="inlineStr">
        <is>
          <t>What segment of the market is the company a part of?</t>
        </is>
      </c>
      <c r="D15" s="4" t="n">
        <v>0.03</v>
      </c>
      <c r="E15" t="inlineStr">
        <is>
          <t>Sector</t>
        </is>
      </c>
      <c r="F15" t="n">
        <v>5</v>
      </c>
      <c r="G15" t="n">
        <v>1</v>
      </c>
      <c r="H15" t="n">
        <v>2</v>
      </c>
      <c r="I15" t="n">
        <v>3</v>
      </c>
      <c r="J15" t="n">
        <v>4</v>
      </c>
      <c r="K15" t="n">
        <v>5</v>
      </c>
      <c r="L15" t="n">
        <v>5</v>
      </c>
    </row>
    <row r="16" ht="15" customHeight="1">
      <c r="C16" t="inlineStr">
        <is>
          <t>What traction to date has the company gained</t>
        </is>
      </c>
      <c r="D16" s="4" t="n">
        <v>0.02</v>
      </c>
      <c r="E16" t="inlineStr">
        <is>
          <t>Market traction</t>
        </is>
      </c>
      <c r="F16" t="n">
        <v>5</v>
      </c>
      <c r="G16" t="n">
        <v>1</v>
      </c>
      <c r="H16" t="n">
        <v>2</v>
      </c>
      <c r="I16" t="n">
        <v>3</v>
      </c>
      <c r="J16" t="n">
        <v>4</v>
      </c>
      <c r="K16" t="n">
        <v>5</v>
      </c>
      <c r="L16" t="n">
        <v>5</v>
      </c>
    </row>
    <row r="17" ht="15" customHeight="1">
      <c r="C17" t="inlineStr">
        <is>
          <t>Do management have any personal history of default?</t>
        </is>
      </c>
      <c r="D17" s="4" t="n">
        <v>0.02</v>
      </c>
      <c r="E17" t="inlineStr">
        <is>
          <t>Credit history of management</t>
        </is>
      </c>
      <c r="F17" t="n">
        <v>5</v>
      </c>
      <c r="G17" t="n">
        <v>1</v>
      </c>
      <c r="H17" t="n">
        <v>2</v>
      </c>
      <c r="I17" t="n">
        <v>3</v>
      </c>
      <c r="J17" t="n">
        <v>4</v>
      </c>
      <c r="K17" t="n">
        <v>5</v>
      </c>
      <c r="L17" t="n">
        <v>5</v>
      </c>
    </row>
    <row r="18" ht="15" customHeight="1">
      <c r="C18" t="inlineStr">
        <is>
          <t>Does the Company have IP rights and trademarks secured?</t>
        </is>
      </c>
      <c r="D18" s="4" t="n">
        <v>0.04</v>
      </c>
      <c r="E18" t="inlineStr">
        <is>
          <t>Intellectual property rights and protections</t>
        </is>
      </c>
      <c r="F18" t="n">
        <v>5</v>
      </c>
      <c r="G18" t="n">
        <v>1</v>
      </c>
      <c r="H18" t="n">
        <v>2</v>
      </c>
      <c r="I18" t="n">
        <v>3</v>
      </c>
      <c r="J18" t="n">
        <v>4</v>
      </c>
      <c r="K18" t="n">
        <v>5</v>
      </c>
      <c r="L18" t="n">
        <v>5</v>
      </c>
    </row>
    <row r="19" ht="15" customHeight="1">
      <c r="C19" t="inlineStr">
        <is>
          <t>How long have management spent working in the industry of the Companies chosen field?</t>
        </is>
      </c>
      <c r="D19" s="4" t="n">
        <v>0.08</v>
      </c>
      <c r="E19" t="inlineStr">
        <is>
          <t>Time spent in an industry</t>
        </is>
      </c>
      <c r="F19" t="n">
        <v>5</v>
      </c>
      <c r="G19" t="n">
        <v>1</v>
      </c>
      <c r="H19" t="n">
        <v>2</v>
      </c>
      <c r="I19" t="n">
        <v>3</v>
      </c>
      <c r="J19" t="n">
        <v>4</v>
      </c>
      <c r="K19" t="n">
        <v>5</v>
      </c>
      <c r="L19" t="n">
        <v>5</v>
      </c>
    </row>
    <row r="20" ht="15" customHeight="1">
      <c r="C20" t="inlineStr">
        <is>
          <t>Have any of the Directors been bankrupt at any point in time?</t>
        </is>
      </c>
      <c r="D20" s="4" t="n">
        <v>0.04</v>
      </c>
      <c r="E20" t="inlineStr">
        <is>
          <t>History of bankruptcy</t>
        </is>
      </c>
      <c r="F20" t="n">
        <v>5</v>
      </c>
      <c r="G20" t="n">
        <v>1</v>
      </c>
      <c r="H20" t="n">
        <v>2</v>
      </c>
      <c r="I20" t="n">
        <v>3</v>
      </c>
      <c r="J20" t="n">
        <v>4</v>
      </c>
      <c r="K20" t="n">
        <v>5</v>
      </c>
      <c r="L20" t="n">
        <v>5</v>
      </c>
    </row>
    <row r="21" ht="15" customHeight="1">
      <c r="C21" t="inlineStr">
        <is>
          <t>How many employees work for the company?</t>
        </is>
      </c>
      <c r="D21" s="4" t="n">
        <v>0.02</v>
      </c>
      <c r="E21" t="inlineStr">
        <is>
          <t>Number of employees</t>
        </is>
      </c>
      <c r="F21" t="n">
        <v>5</v>
      </c>
      <c r="G21" t="n">
        <v>1</v>
      </c>
      <c r="H21" t="n">
        <v>2</v>
      </c>
      <c r="I21" t="n">
        <v>3</v>
      </c>
      <c r="J21" t="n">
        <v>4</v>
      </c>
      <c r="K21" t="n">
        <v>5</v>
      </c>
      <c r="L21" t="n">
        <v>5</v>
      </c>
    </row>
    <row r="22" ht="15" customHeight="1">
      <c r="C22" t="inlineStr">
        <is>
          <t>How big are the counterparties that they're working with?</t>
        </is>
      </c>
      <c r="D22" s="4" t="n">
        <v>0.03</v>
      </c>
      <c r="E22" t="inlineStr">
        <is>
          <t>Size of counterparties</t>
        </is>
      </c>
      <c r="F22" t="n">
        <v>5</v>
      </c>
      <c r="G22" t="n">
        <v>1</v>
      </c>
      <c r="H22" t="n">
        <v>2</v>
      </c>
      <c r="I22" t="n">
        <v>3</v>
      </c>
      <c r="J22" t="n">
        <v>4</v>
      </c>
      <c r="K22" t="n">
        <v>5</v>
      </c>
      <c r="L22" t="n">
        <v>5</v>
      </c>
    </row>
    <row r="23" ht="15" customHeight="1">
      <c r="C23" t="inlineStr">
        <is>
          <t>Amount of counterparties?</t>
        </is>
      </c>
      <c r="D23" s="4" t="n">
        <v>0.03</v>
      </c>
      <c r="E23" t="inlineStr">
        <is>
          <t>Concentration risk</t>
        </is>
      </c>
      <c r="F23" t="n">
        <v>5</v>
      </c>
      <c r="G23" t="n">
        <v>1</v>
      </c>
      <c r="H23" t="n">
        <v>2</v>
      </c>
      <c r="I23" t="n">
        <v>3</v>
      </c>
      <c r="J23" t="n">
        <v>4</v>
      </c>
      <c r="K23" t="n">
        <v>5</v>
      </c>
      <c r="L23" t="n">
        <v>5</v>
      </c>
    </row>
    <row r="24" ht="15" customHeight="1">
      <c r="C24" t="inlineStr">
        <is>
          <t>How long will a PPA last and is the agreement solidified?</t>
        </is>
      </c>
      <c r="D24" s="4" t="n">
        <v>0.02</v>
      </c>
      <c r="E24" t="inlineStr">
        <is>
          <t>Stability of PPAs (where relevant)</t>
        </is>
      </c>
      <c r="F24" t="n">
        <v>1</v>
      </c>
      <c r="G24" t="n">
        <v>1</v>
      </c>
      <c r="H24" t="n">
        <v>2</v>
      </c>
      <c r="I24" t="n">
        <v>3</v>
      </c>
      <c r="J24" t="n">
        <v>4</v>
      </c>
      <c r="K24" t="n">
        <v>5</v>
      </c>
      <c r="L24" t="n">
        <v>1</v>
      </c>
    </row>
    <row r="25" ht="15" customHeight="1">
      <c r="C25" t="inlineStr">
        <is>
          <t>Has the counterparty been in good credit standing?</t>
        </is>
      </c>
      <c r="D25" s="4" t="n">
        <v>0.01</v>
      </c>
      <c r="E25" t="inlineStr">
        <is>
          <t>Credit history of counterparty</t>
        </is>
      </c>
      <c r="F25" t="n">
        <v>5</v>
      </c>
      <c r="G25" t="n">
        <v>1</v>
      </c>
      <c r="H25" t="n">
        <v>2</v>
      </c>
      <c r="I25" t="n">
        <v>3</v>
      </c>
      <c r="J25" t="n">
        <v>4</v>
      </c>
      <c r="K25" t="n">
        <v>5</v>
      </c>
      <c r="L25" t="n">
        <v>5</v>
      </c>
    </row>
    <row r="26" ht="15" customHeight="1">
      <c r="C26" t="inlineStr">
        <is>
          <t>Is there any significant financial news on the counterparty that would indicate a risk?</t>
        </is>
      </c>
      <c r="D26" s="4" t="n">
        <v>0.01</v>
      </c>
      <c r="E26" t="inlineStr">
        <is>
          <t>Relevant news on the company (counterparty)</t>
        </is>
      </c>
      <c r="F26" t="n">
        <v>5</v>
      </c>
      <c r="G26" t="n">
        <v>1</v>
      </c>
      <c r="H26" t="n">
        <v>2</v>
      </c>
      <c r="I26" t="n">
        <v>3</v>
      </c>
      <c r="J26" t="n">
        <v>4</v>
      </c>
      <c r="K26" t="n">
        <v>5</v>
      </c>
      <c r="L26" t="n">
        <v>5</v>
      </c>
    </row>
    <row r="27" ht="15" customHeight="1">
      <c r="C27" t="inlineStr">
        <is>
          <t>What is the fixed asset turnover ratio?</t>
        </is>
      </c>
      <c r="D27" s="4" t="n">
        <v>0.04</v>
      </c>
      <c r="E27" t="inlineStr">
        <is>
          <t>Fixed Asset Turnover Ratio</t>
        </is>
      </c>
      <c r="F27" t="n">
        <v>3</v>
      </c>
      <c r="G27" t="n">
        <v>1</v>
      </c>
      <c r="H27" t="n">
        <v>2</v>
      </c>
      <c r="I27" t="n">
        <v>3</v>
      </c>
      <c r="J27" t="n">
        <v>4</v>
      </c>
      <c r="K27" t="n">
        <v>5</v>
      </c>
      <c r="L27" t="n">
        <v>3</v>
      </c>
    </row>
    <row r="28" ht="15" customHeight="1">
      <c r="C28" t="inlineStr">
        <is>
          <t>Is there any collateral that has/is been pledged elsewhere and is there more available?</t>
        </is>
      </c>
      <c r="D28" s="4" t="n">
        <v>0.01</v>
      </c>
      <c r="E28" t="inlineStr">
        <is>
          <t>Existing collateral obligations</t>
        </is>
      </c>
      <c r="F28" t="n">
        <v>5</v>
      </c>
      <c r="G28" t="n">
        <v>1</v>
      </c>
      <c r="H28" t="n">
        <v>2</v>
      </c>
      <c r="I28" t="n">
        <v>3</v>
      </c>
      <c r="J28" t="n">
        <v>4</v>
      </c>
      <c r="K28" t="n">
        <v>5</v>
      </c>
      <c r="L28" t="n">
        <v>5</v>
      </c>
    </row>
    <row r="29" ht="15" customHeight="1">
      <c r="C29" t="inlineStr">
        <is>
          <t>Is there an established system of recourse in the event of default?</t>
        </is>
      </c>
      <c r="D29" s="4" t="n">
        <v>0.02</v>
      </c>
      <c r="E29" t="inlineStr">
        <is>
          <t>Asset recourse structure</t>
        </is>
      </c>
      <c r="F29" t="n">
        <v>5</v>
      </c>
      <c r="G29" t="n">
        <v>1</v>
      </c>
      <c r="H29" t="n">
        <v>2</v>
      </c>
      <c r="I29" t="n">
        <v>3</v>
      </c>
      <c r="J29" t="n">
        <v>4</v>
      </c>
      <c r="K29" t="n">
        <v>5</v>
      </c>
      <c r="L29" t="n">
        <v>5</v>
      </c>
    </row>
    <row r="30" ht="15" customHeight="1">
      <c r="C30" t="inlineStr">
        <is>
          <t>Is the collateral coming from the companies assets or is it less organized and coming from an individual?</t>
        </is>
      </c>
      <c r="D30" s="4" t="n">
        <v>0.02</v>
      </c>
      <c r="E30" t="inlineStr">
        <is>
          <t>Personal or company donation of collateral?</t>
        </is>
      </c>
      <c r="F30" t="n">
        <v>5</v>
      </c>
      <c r="G30" t="n">
        <v>1</v>
      </c>
      <c r="H30" t="n">
        <v>2</v>
      </c>
      <c r="I30" t="n">
        <v>3</v>
      </c>
      <c r="J30" t="n">
        <v>4</v>
      </c>
      <c r="K30" t="n">
        <v>5</v>
      </c>
      <c r="L30" t="n">
        <v>5</v>
      </c>
    </row>
    <row r="31" ht="15" customHeight="1">
      <c r="C31" t="inlineStr">
        <is>
          <t>Is the collateral readily available in the case of default?</t>
        </is>
      </c>
      <c r="D31" s="4" t="n">
        <v>0.01</v>
      </c>
      <c r="E31" s="1" t="inlineStr">
        <is>
          <t>Description/Location of Collateral</t>
        </is>
      </c>
      <c r="F31" t="n">
        <v>5</v>
      </c>
      <c r="G31" t="n">
        <v>1</v>
      </c>
      <c r="H31" t="n">
        <v>2</v>
      </c>
      <c r="I31" t="n">
        <v>3</v>
      </c>
      <c r="J31" t="n">
        <v>4</v>
      </c>
      <c r="K31" t="n">
        <v>5</v>
      </c>
      <c r="L31" s="1" t="n">
        <v>5</v>
      </c>
      <c r="X31" s="2" t="n"/>
      <c r="AD31" s="3" t="n"/>
    </row>
    <row r="32">
      <c r="E32" s="5" t="n"/>
      <c r="L32" s="5" t="n"/>
    </row>
    <row r="33">
      <c r="E33" s="12" t="inlineStr">
        <is>
          <t>Final Score:</t>
        </is>
      </c>
      <c r="L33" s="12" t="n">
        <v>71.59999999999999</v>
      </c>
    </row>
  </sheetData>
  <conditionalFormatting sqref="AD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sqref="O13" showDropDown="0" showInputMessage="0" showErrorMessage="1" allowBlank="1" type="list">
      <formula1>"100%,50%,20%"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33"/>
  <sheetViews>
    <sheetView topLeftCell="C1" zoomScale="51" workbookViewId="0">
      <selection activeCell="L51" sqref="L51"/>
    </sheetView>
  </sheetViews>
  <sheetFormatPr baseColWidth="8" defaultRowHeight="14.5"/>
  <cols>
    <col width="19.90625" bestFit="1" customWidth="1" min="1" max="1"/>
    <col width="11.81640625" bestFit="1" customWidth="1" min="2" max="2"/>
    <col width="87.36328125" bestFit="1" customWidth="1" min="3" max="3"/>
    <col width="8.90625" bestFit="1" customWidth="1" min="4" max="4"/>
    <col width="38.08984375" bestFit="1" customWidth="1" min="5" max="5"/>
    <col width="11.08984375" bestFit="1" customWidth="1" min="6" max="6"/>
    <col width="11.7265625" bestFit="1" customWidth="1" min="7" max="7"/>
    <col width="7.6328125" bestFit="1" customWidth="1" min="8" max="8"/>
    <col width="7" bestFit="1" customWidth="1" min="9" max="9"/>
    <col width="8.36328125" bestFit="1" customWidth="1" min="10" max="10"/>
    <col width="12.26953125" bestFit="1" customWidth="1" min="11" max="11"/>
    <col width="8.90625" bestFit="1" customWidth="1" min="12" max="12"/>
    <col width="10.81640625" bestFit="1" customWidth="1" min="14" max="14"/>
    <col width="9.81640625" bestFit="1" customWidth="1" min="15" max="15"/>
    <col width="16.54296875" bestFit="1" customWidth="1" min="22" max="22"/>
    <col width="14.453125" bestFit="1" customWidth="1" min="23" max="23"/>
    <col width="12.81640625" bestFit="1" customWidth="1" min="24" max="24"/>
    <col width="12.54296875" bestFit="1" customWidth="1" min="25" max="25"/>
    <col width="17.6328125" bestFit="1" customWidth="1" min="26" max="26"/>
    <col width="12.54296875" customWidth="1" min="27" max="27"/>
    <col width="11.453125" bestFit="1" customWidth="1" min="28" max="28"/>
    <col width="4.1796875" customWidth="1" min="29" max="29"/>
    <col width="9" bestFit="1" customWidth="1" min="30" max="31"/>
    <col width="10.90625" bestFit="1" customWidth="1" min="32" max="32"/>
  </cols>
  <sheetData>
    <row r="1" ht="15" customHeight="1">
      <c r="A1" t="inlineStr">
        <is>
          <t>Financial Data</t>
        </is>
      </c>
      <c r="B1" t="inlineStr">
        <is>
          <t>INPUTS</t>
        </is>
      </c>
      <c r="C1" t="inlineStr">
        <is>
          <t>Questionnaire</t>
        </is>
      </c>
      <c r="D1" t="inlineStr">
        <is>
          <t>Weights</t>
        </is>
      </c>
      <c r="E1" t="inlineStr">
        <is>
          <t>Parameters</t>
        </is>
      </c>
      <c r="F1" t="inlineStr">
        <is>
          <t>Values</t>
        </is>
      </c>
      <c r="G1" t="inlineStr">
        <is>
          <t>Very Low Max</t>
        </is>
      </c>
      <c r="H1" t="inlineStr">
        <is>
          <t>Max Min</t>
        </is>
      </c>
      <c r="I1" t="inlineStr">
        <is>
          <t>Ok Max</t>
        </is>
      </c>
      <c r="J1" t="inlineStr">
        <is>
          <t>High Max</t>
        </is>
      </c>
      <c r="K1" t="inlineStr">
        <is>
          <t>Very High Max</t>
        </is>
      </c>
      <c r="L1" t="inlineStr">
        <is>
          <t>Output</t>
        </is>
      </c>
    </row>
    <row r="2" ht="15" customHeight="1">
      <c r="A2" t="inlineStr">
        <is>
          <t>Total revenue</t>
        </is>
      </c>
      <c r="B2" t="n">
        <v>496000</v>
      </c>
      <c r="C2" t="inlineStr">
        <is>
          <t>What is your DSCR to date?</t>
        </is>
      </c>
      <c r="D2" s="4" t="n">
        <v>0.1</v>
      </c>
      <c r="E2" t="inlineStr">
        <is>
          <t>Debt Service Coverage Ratio</t>
        </is>
      </c>
      <c r="F2" t="n">
        <v>-0.292884922564067</v>
      </c>
      <c r="G2" t="n">
        <v>1</v>
      </c>
      <c r="H2" t="n">
        <v>1.3</v>
      </c>
      <c r="I2" t="n">
        <v>1.5</v>
      </c>
      <c r="J2" t="n">
        <v>2</v>
      </c>
      <c r="K2" t="n">
        <v>2.5</v>
      </c>
      <c r="L2" t="n">
        <v>1</v>
      </c>
      <c r="N2" t="n">
        <v>-0.292884922564067</v>
      </c>
      <c r="Q2">
        <f>M3/M8</f>
        <v/>
      </c>
    </row>
    <row r="3" ht="15" customHeight="1">
      <c r="A3" t="inlineStr">
        <is>
          <t>EBITDA</t>
        </is>
      </c>
      <c r="B3" t="n">
        <v>-33738000</v>
      </c>
      <c r="C3" t="inlineStr">
        <is>
          <t>What is the free cash flow?</t>
        </is>
      </c>
      <c r="D3" s="4" t="n">
        <v>0.05</v>
      </c>
      <c r="E3" t="inlineStr">
        <is>
          <t>Free Cash Flow</t>
        </is>
      </c>
      <c r="F3" t="n">
        <v>-327352000</v>
      </c>
      <c r="G3" t="n">
        <v>0</v>
      </c>
      <c r="H3" t="n">
        <v>100000</v>
      </c>
      <c r="I3" t="n">
        <v>500000</v>
      </c>
      <c r="J3" t="n">
        <v>1000000</v>
      </c>
      <c r="K3" t="n">
        <v>2000000</v>
      </c>
      <c r="L3" t="n">
        <v>1</v>
      </c>
      <c r="N3" t="n">
        <v>-327352000</v>
      </c>
      <c r="Q3">
        <f>(VLOOKUP("Operational cash flow", L1:M101, 2, FALSE)-VLOOKUP("Capital expenditure", L1:M101, 2, FALSE) )</f>
        <v/>
      </c>
    </row>
    <row r="4" ht="15" customHeight="1">
      <c r="A4" t="inlineStr">
        <is>
          <t>Operating income</t>
        </is>
      </c>
      <c r="B4" t="n">
        <v>-21881000</v>
      </c>
      <c r="C4" t="inlineStr">
        <is>
          <t>What is the average interest rate on debt facilities for the Company?</t>
        </is>
      </c>
      <c r="D4" s="4" t="n">
        <v>0.025</v>
      </c>
      <c r="E4" t="inlineStr">
        <is>
          <t>Average Interest Rate</t>
        </is>
      </c>
      <c r="F4" t="n">
        <v>0.01</v>
      </c>
      <c r="G4" t="n">
        <v>0.2</v>
      </c>
      <c r="H4" t="n">
        <v>0.15</v>
      </c>
      <c r="I4" t="n">
        <v>0.12</v>
      </c>
      <c r="J4" t="n">
        <v>0.09</v>
      </c>
      <c r="K4" t="n">
        <v>0.05</v>
      </c>
      <c r="L4" t="n">
        <v>5</v>
      </c>
      <c r="N4" t="n">
        <v>0.01</v>
      </c>
      <c r="Q4" t="n">
        <v>0.03</v>
      </c>
    </row>
    <row r="5" ht="15" customHeight="1">
      <c r="A5" t="inlineStr">
        <is>
          <t>[Cash Flow Statement]</t>
        </is>
      </c>
      <c r="C5" t="inlineStr">
        <is>
          <t>What proportion of the revenue is from gross margin?</t>
        </is>
      </c>
      <c r="D5" s="4" t="n">
        <v>0.05</v>
      </c>
      <c r="E5" t="inlineStr">
        <is>
          <t>Gross Margin Ratio</t>
        </is>
      </c>
      <c r="F5" t="n">
        <v>-44.11491935483871</v>
      </c>
      <c r="G5" t="n">
        <v>0.1</v>
      </c>
      <c r="H5" t="n">
        <v>0.25</v>
      </c>
      <c r="I5" t="n">
        <v>0.35</v>
      </c>
      <c r="J5" t="n">
        <v>0.5</v>
      </c>
      <c r="K5" t="n">
        <v>0.7</v>
      </c>
      <c r="L5" t="n">
        <v>1</v>
      </c>
      <c r="N5" t="n">
        <v>-44.11491935483871</v>
      </c>
      <c r="Q5">
        <f>(VLOOKUP("Operating income", L1:M101, 2, FALSE)/(VLOOKUP("Total revenue", L1:M101, 2, FALSE)))</f>
        <v/>
      </c>
    </row>
    <row r="6" ht="15" customHeight="1">
      <c r="A6" t="inlineStr">
        <is>
          <t>Operational cash flow</t>
        </is>
      </c>
      <c r="B6" t="n">
        <v>-16352000</v>
      </c>
      <c r="C6" t="inlineStr">
        <is>
          <t>What is your debt to income ratio?</t>
        </is>
      </c>
      <c r="D6" s="4" t="n">
        <v>0.025</v>
      </c>
      <c r="E6" t="inlineStr">
        <is>
          <t>Debt-to-Income</t>
        </is>
      </c>
      <c r="F6" t="n">
        <v>-3.415555160353311</v>
      </c>
      <c r="G6" t="n">
        <v>0.6</v>
      </c>
      <c r="H6" t="n">
        <v>0.55</v>
      </c>
      <c r="I6" t="n">
        <v>0.5</v>
      </c>
      <c r="J6" t="n">
        <v>0.45</v>
      </c>
      <c r="K6" t="n">
        <v>0.4</v>
      </c>
      <c r="L6" t="n">
        <v>5</v>
      </c>
      <c r="N6" t="n">
        <v>-3.415555160353311</v>
      </c>
      <c r="Q6">
        <f>(VLOOKUP("Total debt", L1:M101, 2, FALSE)/VLOOKUP("EBITDA", L1:M101, 2, FALSE))</f>
        <v/>
      </c>
    </row>
    <row r="7" ht="15" customHeight="1">
      <c r="A7" t="inlineStr">
        <is>
          <t>Capital expenditure</t>
        </is>
      </c>
      <c r="B7" t="n">
        <v>311000000</v>
      </c>
      <c r="C7" t="inlineStr">
        <is>
          <t>What's the current ratio?</t>
        </is>
      </c>
      <c r="D7" s="4" t="n">
        <v>0.06</v>
      </c>
      <c r="E7" t="inlineStr">
        <is>
          <t>Current Ratio</t>
        </is>
      </c>
      <c r="F7" t="n">
        <v>4.275862068965517</v>
      </c>
      <c r="G7" t="n">
        <v>0.5</v>
      </c>
      <c r="H7" t="n">
        <v>1</v>
      </c>
      <c r="I7" t="n">
        <v>1.5</v>
      </c>
      <c r="J7" t="n">
        <v>2</v>
      </c>
      <c r="K7" t="n">
        <v>2.5</v>
      </c>
      <c r="L7" t="n">
        <v>5</v>
      </c>
      <c r="N7" t="n">
        <v>4.275862068965517</v>
      </c>
      <c r="Q7">
        <f>(VLOOKUP("Total current assets", L1:M101, 2, FALSE)/VLOOKUP("Total current liabilities", L1:M101, 2, FALSE))</f>
        <v/>
      </c>
    </row>
    <row r="8" ht="15" customHeight="1">
      <c r="A8" t="inlineStr">
        <is>
          <t>Debt service</t>
        </is>
      </c>
      <c r="B8" t="n">
        <v>115192000</v>
      </c>
      <c r="C8" t="inlineStr">
        <is>
          <t>What proportion of debt to equity</t>
        </is>
      </c>
      <c r="D8" s="4" t="n">
        <v>0.04</v>
      </c>
      <c r="E8" t="inlineStr">
        <is>
          <t>Debt to Equity</t>
        </is>
      </c>
      <c r="F8" t="n">
        <v>0.4567568529092623</v>
      </c>
      <c r="G8" t="n">
        <v>0.035</v>
      </c>
      <c r="H8" t="n">
        <v>0.03</v>
      </c>
      <c r="I8" t="n">
        <v>0.02</v>
      </c>
      <c r="J8" t="n">
        <v>0.015</v>
      </c>
      <c r="K8" t="n">
        <v>0.01</v>
      </c>
      <c r="L8" t="n">
        <v>1</v>
      </c>
      <c r="N8" t="n">
        <v>0.4567568529092623</v>
      </c>
      <c r="Q8">
        <f>(VLOOKUP("Total liabilities", L1:M101, 2, FALSE)/(VLOOKUP("Total equity", L1:M101, 2, FALSE)))</f>
        <v/>
      </c>
    </row>
    <row r="9" ht="15" customHeight="1">
      <c r="A9" t="inlineStr">
        <is>
          <t>[Balance Sheet]</t>
        </is>
      </c>
      <c r="C9" t="inlineStr">
        <is>
          <t>How much of the capital is coming from external sources?</t>
        </is>
      </c>
      <c r="D9" s="4" t="n">
        <v>0.02</v>
      </c>
      <c r="E9" t="inlineStr">
        <is>
          <t>External capital</t>
        </is>
      </c>
      <c r="F9" t="n">
        <v>1</v>
      </c>
      <c r="G9" t="n">
        <v>0.1</v>
      </c>
      <c r="H9" t="n">
        <v>0.2</v>
      </c>
      <c r="I9" t="n">
        <v>0.5</v>
      </c>
      <c r="J9" t="n">
        <v>0.6</v>
      </c>
      <c r="K9" t="n">
        <v>0.8</v>
      </c>
      <c r="L9" t="n">
        <v>5</v>
      </c>
    </row>
    <row r="10" ht="15" customHeight="1">
      <c r="A10" t="inlineStr">
        <is>
          <t>Total current assets</t>
        </is>
      </c>
      <c r="B10" t="n">
        <v>324260000</v>
      </c>
      <c r="C10" t="inlineStr">
        <is>
          <t>What's the revenue growth rate of the company?</t>
        </is>
      </c>
      <c r="D10" s="4" t="n">
        <v>0.06</v>
      </c>
      <c r="E10" t="inlineStr">
        <is>
          <t>Revenue growth rate annually</t>
        </is>
      </c>
      <c r="F10" t="n">
        <v>0</v>
      </c>
      <c r="G10" t="n">
        <v>0</v>
      </c>
      <c r="H10" t="n">
        <v>0.05</v>
      </c>
      <c r="I10" t="n">
        <v>0.1</v>
      </c>
      <c r="J10" t="n">
        <v>0.15</v>
      </c>
      <c r="K10" t="n">
        <v>0.2</v>
      </c>
      <c r="L10" t="n">
        <v>1</v>
      </c>
    </row>
    <row r="11" ht="15" customHeight="1">
      <c r="A11" t="inlineStr">
        <is>
          <t>Total assets</t>
        </is>
      </c>
      <c r="B11" t="n">
        <v>655156000</v>
      </c>
      <c r="C11" t="inlineStr">
        <is>
          <t>How much of your investors are company insiders?</t>
        </is>
      </c>
      <c r="D11" s="4" t="n">
        <v>0.02</v>
      </c>
      <c r="E11" t="inlineStr">
        <is>
          <t>Company investors</t>
        </is>
      </c>
      <c r="F11" t="n">
        <v>5</v>
      </c>
      <c r="G11" t="n">
        <v>1</v>
      </c>
      <c r="H11" t="n">
        <v>2</v>
      </c>
      <c r="I11" t="n">
        <v>3</v>
      </c>
      <c r="J11" t="n">
        <v>4</v>
      </c>
      <c r="K11" t="n">
        <v>5</v>
      </c>
      <c r="L11" t="n">
        <v>5</v>
      </c>
    </row>
    <row r="12" ht="15" customHeight="1">
      <c r="A12" t="inlineStr">
        <is>
          <t>Total current liabilities</t>
        </is>
      </c>
      <c r="B12" t="n">
        <v>75835000</v>
      </c>
      <c r="C12" t="inlineStr">
        <is>
          <t>Is the market very competitive or is it newer and less monopolized?</t>
        </is>
      </c>
      <c r="D12" s="4" t="n">
        <v>0.05</v>
      </c>
      <c r="E12" t="inlineStr">
        <is>
          <t>Market entry barriers</t>
        </is>
      </c>
      <c r="F12" t="n">
        <v>5</v>
      </c>
      <c r="G12" t="n">
        <v>1</v>
      </c>
      <c r="H12" t="n">
        <v>2</v>
      </c>
      <c r="I12" t="n">
        <v>3</v>
      </c>
      <c r="J12" t="n">
        <v>4</v>
      </c>
      <c r="K12" t="n">
        <v>5</v>
      </c>
      <c r="L12" t="n">
        <v>5</v>
      </c>
    </row>
    <row r="13" ht="15" customHeight="1">
      <c r="A13" t="inlineStr">
        <is>
          <t>Total liabilities</t>
        </is>
      </c>
      <c r="B13" t="n">
        <v>205420000</v>
      </c>
      <c r="C13" t="inlineStr">
        <is>
          <t>How much of the Companies revenues are tied to Commodity Prices?</t>
        </is>
      </c>
      <c r="D13" s="4" t="n">
        <v>0.03</v>
      </c>
      <c r="E13" t="inlineStr">
        <is>
          <t>Commodity Price Risk</t>
        </is>
      </c>
      <c r="F13" t="n">
        <v>1</v>
      </c>
      <c r="G13" t="n">
        <v>1</v>
      </c>
      <c r="H13" t="n">
        <v>2</v>
      </c>
      <c r="I13" t="n">
        <v>3</v>
      </c>
      <c r="J13" t="n">
        <v>4</v>
      </c>
      <c r="K13" t="n">
        <v>5</v>
      </c>
      <c r="L13" t="n">
        <v>1</v>
      </c>
    </row>
    <row r="14" ht="15" customHeight="1">
      <c r="A14" t="inlineStr">
        <is>
          <t>Total equity</t>
        </is>
      </c>
      <c r="B14" t="n">
        <v>449736000</v>
      </c>
      <c r="C14" t="inlineStr">
        <is>
          <t>What potential are there for changes in levies and taxes on production?</t>
        </is>
      </c>
      <c r="D14" s="4" t="n">
        <v>0.02</v>
      </c>
      <c r="E14" t="inlineStr">
        <is>
          <t>Industry-related government policy</t>
        </is>
      </c>
      <c r="F14" t="n">
        <v>3</v>
      </c>
      <c r="G14" t="n">
        <v>1</v>
      </c>
      <c r="H14" t="n">
        <v>2</v>
      </c>
      <c r="I14" t="n">
        <v>3</v>
      </c>
      <c r="J14" t="n">
        <v>4</v>
      </c>
      <c r="K14" t="n">
        <v>5</v>
      </c>
      <c r="L14" t="n">
        <v>3</v>
      </c>
    </row>
    <row r="15" ht="15" customHeight="1">
      <c r="A15" t="inlineStr">
        <is>
          <t>Total debt</t>
        </is>
      </c>
      <c r="B15">
        <f>115192000+42000</f>
        <v/>
      </c>
      <c r="C15" t="inlineStr">
        <is>
          <t>What segment of the market is the company a part of?</t>
        </is>
      </c>
      <c r="D15" s="4" t="n">
        <v>0.03</v>
      </c>
      <c r="E15" t="inlineStr">
        <is>
          <t>Sector</t>
        </is>
      </c>
      <c r="F15" t="n">
        <v>5</v>
      </c>
      <c r="G15" t="n">
        <v>1</v>
      </c>
      <c r="H15" t="n">
        <v>2</v>
      </c>
      <c r="I15" t="n">
        <v>3</v>
      </c>
      <c r="J15" t="n">
        <v>4</v>
      </c>
      <c r="K15" t="n">
        <v>5</v>
      </c>
      <c r="L15" t="n">
        <v>5</v>
      </c>
    </row>
    <row r="16" ht="15" customHeight="1">
      <c r="C16" t="inlineStr">
        <is>
          <t>What traction to date has the company gained</t>
        </is>
      </c>
      <c r="D16" s="4" t="n">
        <v>0.02</v>
      </c>
      <c r="E16" t="inlineStr">
        <is>
          <t>Market traction</t>
        </is>
      </c>
      <c r="F16" t="n">
        <v>5</v>
      </c>
      <c r="G16" t="n">
        <v>1</v>
      </c>
      <c r="H16" t="n">
        <v>2</v>
      </c>
      <c r="I16" t="n">
        <v>3</v>
      </c>
      <c r="J16" t="n">
        <v>4</v>
      </c>
      <c r="K16" t="n">
        <v>5</v>
      </c>
      <c r="L16" t="n">
        <v>5</v>
      </c>
    </row>
    <row r="17" ht="15" customHeight="1">
      <c r="C17" t="inlineStr">
        <is>
          <t>Do management have any personal history of default?</t>
        </is>
      </c>
      <c r="D17" s="4" t="n">
        <v>0.02</v>
      </c>
      <c r="E17" t="inlineStr">
        <is>
          <t>Credit history of management</t>
        </is>
      </c>
      <c r="F17" t="n">
        <v>5</v>
      </c>
      <c r="G17" t="n">
        <v>1</v>
      </c>
      <c r="H17" t="n">
        <v>2</v>
      </c>
      <c r="I17" t="n">
        <v>3</v>
      </c>
      <c r="J17" t="n">
        <v>4</v>
      </c>
      <c r="K17" t="n">
        <v>5</v>
      </c>
      <c r="L17" t="n">
        <v>5</v>
      </c>
    </row>
    <row r="18" ht="15" customHeight="1">
      <c r="C18" t="inlineStr">
        <is>
          <t>Does the Company have IP rights and trademarks secured?</t>
        </is>
      </c>
      <c r="D18" s="4" t="n">
        <v>0.04</v>
      </c>
      <c r="E18" t="inlineStr">
        <is>
          <t>Intellectual property rights and protections</t>
        </is>
      </c>
      <c r="F18" t="n">
        <v>5</v>
      </c>
      <c r="G18" t="n">
        <v>1</v>
      </c>
      <c r="H18" t="n">
        <v>2</v>
      </c>
      <c r="I18" t="n">
        <v>3</v>
      </c>
      <c r="J18" t="n">
        <v>4</v>
      </c>
      <c r="K18" t="n">
        <v>5</v>
      </c>
      <c r="L18" t="n">
        <v>5</v>
      </c>
    </row>
    <row r="19" ht="15" customHeight="1">
      <c r="C19" t="inlineStr">
        <is>
          <t>How long have management spent working in the industry of the Companies chosen field?</t>
        </is>
      </c>
      <c r="D19" s="4" t="n">
        <v>0.08</v>
      </c>
      <c r="E19" t="inlineStr">
        <is>
          <t>Time spent in an industry</t>
        </is>
      </c>
      <c r="F19" t="n">
        <v>5</v>
      </c>
      <c r="G19" t="n">
        <v>1</v>
      </c>
      <c r="H19" t="n">
        <v>2</v>
      </c>
      <c r="I19" t="n">
        <v>3</v>
      </c>
      <c r="J19" t="n">
        <v>4</v>
      </c>
      <c r="K19" t="n">
        <v>5</v>
      </c>
      <c r="L19" t="n">
        <v>5</v>
      </c>
    </row>
    <row r="20" ht="15" customHeight="1">
      <c r="C20" t="inlineStr">
        <is>
          <t>Have any of the Directors been bankrupt at any point in time?</t>
        </is>
      </c>
      <c r="D20" s="4" t="n">
        <v>0.04</v>
      </c>
      <c r="E20" t="inlineStr">
        <is>
          <t>History of bankruptcy</t>
        </is>
      </c>
      <c r="F20" t="n">
        <v>5</v>
      </c>
      <c r="G20" t="n">
        <v>1</v>
      </c>
      <c r="H20" t="n">
        <v>2</v>
      </c>
      <c r="I20" t="n">
        <v>3</v>
      </c>
      <c r="J20" t="n">
        <v>4</v>
      </c>
      <c r="K20" t="n">
        <v>5</v>
      </c>
      <c r="L20" t="n">
        <v>5</v>
      </c>
    </row>
    <row r="21" ht="15" customHeight="1">
      <c r="C21" t="inlineStr">
        <is>
          <t>How many employees work for the company?</t>
        </is>
      </c>
      <c r="D21" s="4" t="n">
        <v>0.02</v>
      </c>
      <c r="E21" t="inlineStr">
        <is>
          <t>Number of employees</t>
        </is>
      </c>
      <c r="F21" t="n">
        <v>5</v>
      </c>
      <c r="G21" t="n">
        <v>1</v>
      </c>
      <c r="H21" t="n">
        <v>2</v>
      </c>
      <c r="I21" t="n">
        <v>3</v>
      </c>
      <c r="J21" t="n">
        <v>4</v>
      </c>
      <c r="K21" t="n">
        <v>5</v>
      </c>
      <c r="L21" t="n">
        <v>5</v>
      </c>
    </row>
    <row r="22" ht="15" customHeight="1">
      <c r="C22" t="inlineStr">
        <is>
          <t>How big are the counterparties that they're working with?</t>
        </is>
      </c>
      <c r="D22" s="4" t="n">
        <v>0.03</v>
      </c>
      <c r="E22" t="inlineStr">
        <is>
          <t>Size of counterparties</t>
        </is>
      </c>
      <c r="F22" t="n">
        <v>5</v>
      </c>
      <c r="G22" t="n">
        <v>1</v>
      </c>
      <c r="H22" t="n">
        <v>2</v>
      </c>
      <c r="I22" t="n">
        <v>3</v>
      </c>
      <c r="J22" t="n">
        <v>4</v>
      </c>
      <c r="K22" t="n">
        <v>5</v>
      </c>
      <c r="L22" t="n">
        <v>5</v>
      </c>
    </row>
    <row r="23" ht="15" customHeight="1">
      <c r="C23" t="inlineStr">
        <is>
          <t>Amount of counterparties?</t>
        </is>
      </c>
      <c r="D23" s="4" t="n">
        <v>0.03</v>
      </c>
      <c r="E23" t="inlineStr">
        <is>
          <t>Concentration risk</t>
        </is>
      </c>
      <c r="F23" t="n">
        <v>5</v>
      </c>
      <c r="G23" t="n">
        <v>1</v>
      </c>
      <c r="H23" t="n">
        <v>2</v>
      </c>
      <c r="I23" t="n">
        <v>3</v>
      </c>
      <c r="J23" t="n">
        <v>4</v>
      </c>
      <c r="K23" t="n">
        <v>5</v>
      </c>
      <c r="L23" t="n">
        <v>5</v>
      </c>
    </row>
    <row r="24" ht="15" customHeight="1">
      <c r="C24" t="inlineStr">
        <is>
          <t>How long will a PPA last and is the agreement solidified?</t>
        </is>
      </c>
      <c r="D24" s="4" t="n">
        <v>0.02</v>
      </c>
      <c r="E24" t="inlineStr">
        <is>
          <t>Stability of PPAs (where relevant)</t>
        </is>
      </c>
      <c r="F24" t="n">
        <v>1</v>
      </c>
      <c r="G24" t="n">
        <v>1</v>
      </c>
      <c r="H24" t="n">
        <v>2</v>
      </c>
      <c r="I24" t="n">
        <v>3</v>
      </c>
      <c r="J24" t="n">
        <v>4</v>
      </c>
      <c r="K24" t="n">
        <v>5</v>
      </c>
      <c r="L24" t="n">
        <v>1</v>
      </c>
    </row>
    <row r="25" ht="15" customHeight="1">
      <c r="C25" t="inlineStr">
        <is>
          <t>Has the counterparty been in good credit standing?</t>
        </is>
      </c>
      <c r="D25" s="4" t="n">
        <v>0.01</v>
      </c>
      <c r="E25" t="inlineStr">
        <is>
          <t>Credit history of counterparty</t>
        </is>
      </c>
      <c r="F25" t="n">
        <v>5</v>
      </c>
      <c r="G25" t="n">
        <v>1</v>
      </c>
      <c r="H25" t="n">
        <v>2</v>
      </c>
      <c r="I25" t="n">
        <v>3</v>
      </c>
      <c r="J25" t="n">
        <v>4</v>
      </c>
      <c r="K25" t="n">
        <v>5</v>
      </c>
      <c r="L25" t="n">
        <v>5</v>
      </c>
    </row>
    <row r="26" ht="15" customHeight="1">
      <c r="C26" t="inlineStr">
        <is>
          <t>Is there any significant financial news on the counterparty that would indicate a risk?</t>
        </is>
      </c>
      <c r="D26" s="4" t="n">
        <v>0.01</v>
      </c>
      <c r="E26" t="inlineStr">
        <is>
          <t>Relevant news on the company (counterparty)</t>
        </is>
      </c>
      <c r="F26" t="n">
        <v>5</v>
      </c>
      <c r="G26" t="n">
        <v>1</v>
      </c>
      <c r="H26" t="n">
        <v>2</v>
      </c>
      <c r="I26" t="n">
        <v>3</v>
      </c>
      <c r="J26" t="n">
        <v>4</v>
      </c>
      <c r="K26" t="n">
        <v>5</v>
      </c>
      <c r="L26" t="n">
        <v>5</v>
      </c>
    </row>
    <row r="27" ht="15" customHeight="1">
      <c r="C27" t="inlineStr">
        <is>
          <t>What is the fixed asset turnover ratio?</t>
        </is>
      </c>
      <c r="D27" s="4" t="n">
        <v>0.04</v>
      </c>
      <c r="E27" t="inlineStr">
        <is>
          <t>Fixed Asset Turnover Ratio</t>
        </is>
      </c>
      <c r="F27" t="n">
        <v>3</v>
      </c>
      <c r="G27" t="n">
        <v>1</v>
      </c>
      <c r="H27" t="n">
        <v>2</v>
      </c>
      <c r="I27" t="n">
        <v>3</v>
      </c>
      <c r="J27" t="n">
        <v>4</v>
      </c>
      <c r="K27" t="n">
        <v>5</v>
      </c>
      <c r="L27" t="n">
        <v>3</v>
      </c>
    </row>
    <row r="28" ht="15" customHeight="1">
      <c r="C28" t="inlineStr">
        <is>
          <t>Is there any collateral that has/is been pledged elsewhere and is there more available?</t>
        </is>
      </c>
      <c r="D28" s="4" t="n">
        <v>0.01</v>
      </c>
      <c r="E28" t="inlineStr">
        <is>
          <t>Existing collateral obligations</t>
        </is>
      </c>
      <c r="F28" t="n">
        <v>5</v>
      </c>
      <c r="G28" t="n">
        <v>1</v>
      </c>
      <c r="H28" t="n">
        <v>2</v>
      </c>
      <c r="I28" t="n">
        <v>3</v>
      </c>
      <c r="J28" t="n">
        <v>4</v>
      </c>
      <c r="K28" t="n">
        <v>5</v>
      </c>
      <c r="L28" t="n">
        <v>5</v>
      </c>
    </row>
    <row r="29" ht="15" customHeight="1">
      <c r="C29" t="inlineStr">
        <is>
          <t>Is there an established system of recourse in the event of default?</t>
        </is>
      </c>
      <c r="D29" s="4" t="n">
        <v>0.02</v>
      </c>
      <c r="E29" t="inlineStr">
        <is>
          <t>Asset recourse structure</t>
        </is>
      </c>
      <c r="F29" t="n">
        <v>5</v>
      </c>
      <c r="G29" t="n">
        <v>1</v>
      </c>
      <c r="H29" t="n">
        <v>2</v>
      </c>
      <c r="I29" t="n">
        <v>3</v>
      </c>
      <c r="J29" t="n">
        <v>4</v>
      </c>
      <c r="K29" t="n">
        <v>5</v>
      </c>
      <c r="L29" t="n">
        <v>5</v>
      </c>
    </row>
    <row r="30" ht="15" customHeight="1">
      <c r="C30" t="inlineStr">
        <is>
          <t>Is the collateral coming from the companies assets or is it less organized and coming from an individual?</t>
        </is>
      </c>
      <c r="D30" s="4" t="n">
        <v>0.02</v>
      </c>
      <c r="E30" t="inlineStr">
        <is>
          <t>Personal or company donation of collateral?</t>
        </is>
      </c>
      <c r="F30" t="n">
        <v>5</v>
      </c>
      <c r="G30" t="n">
        <v>1</v>
      </c>
      <c r="H30" t="n">
        <v>2</v>
      </c>
      <c r="I30" t="n">
        <v>3</v>
      </c>
      <c r="J30" t="n">
        <v>4</v>
      </c>
      <c r="K30" t="n">
        <v>5</v>
      </c>
      <c r="L30" t="n">
        <v>5</v>
      </c>
    </row>
    <row r="31" ht="15" customHeight="1">
      <c r="C31" t="inlineStr">
        <is>
          <t>Is the collateral readily available in the case of default?</t>
        </is>
      </c>
      <c r="D31" s="4" t="n">
        <v>0.01</v>
      </c>
      <c r="E31" s="1" t="inlineStr">
        <is>
          <t>Description/Location of Collateral</t>
        </is>
      </c>
      <c r="F31" t="n">
        <v>5</v>
      </c>
      <c r="G31" t="n">
        <v>1</v>
      </c>
      <c r="H31" t="n">
        <v>2</v>
      </c>
      <c r="I31" t="n">
        <v>3</v>
      </c>
      <c r="J31" t="n">
        <v>4</v>
      </c>
      <c r="K31" t="n">
        <v>5</v>
      </c>
      <c r="L31" s="1" t="n">
        <v>5</v>
      </c>
      <c r="X31" s="2" t="n"/>
      <c r="AD31" s="3" t="n"/>
    </row>
    <row r="32">
      <c r="E32" s="5" t="n"/>
      <c r="L32" s="5" t="n"/>
    </row>
    <row r="33">
      <c r="E33" s="12" t="inlineStr">
        <is>
          <t>Final Score:</t>
        </is>
      </c>
      <c r="L33" s="12" t="n">
        <v>69.59999999999999</v>
      </c>
    </row>
  </sheetData>
  <conditionalFormatting sqref="AD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sqref="O13" showDropDown="0" showInputMessage="0" showErrorMessage="1" allowBlank="1" type="list">
      <formula1>"100%,50%,20%"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33"/>
  <sheetViews>
    <sheetView topLeftCell="E1" workbookViewId="0">
      <selection activeCell="E12" sqref="A1:XFD1048576"/>
    </sheetView>
  </sheetViews>
  <sheetFormatPr baseColWidth="8" defaultRowHeight="14.5"/>
  <cols>
    <col width="19.90625" bestFit="1" customWidth="1" min="1" max="1"/>
    <col width="11.81640625" bestFit="1" customWidth="1" min="2" max="2"/>
    <col width="87.36328125" bestFit="1" customWidth="1" min="3" max="3"/>
    <col width="8.90625" bestFit="1" customWidth="1" min="4" max="4"/>
    <col width="38.08984375" bestFit="1" customWidth="1" min="5" max="5"/>
    <col width="11.08984375" bestFit="1" customWidth="1" min="6" max="6"/>
    <col width="11.7265625" bestFit="1" customWidth="1" min="7" max="7"/>
    <col width="7.6328125" bestFit="1" customWidth="1" min="8" max="8"/>
    <col width="7" bestFit="1" customWidth="1" min="9" max="9"/>
    <col width="8.36328125" bestFit="1" customWidth="1" min="10" max="10"/>
    <col width="12.26953125" bestFit="1" customWidth="1" min="11" max="11"/>
    <col width="8.90625" bestFit="1" customWidth="1" min="12" max="12"/>
    <col width="10.81640625" bestFit="1" customWidth="1" min="14" max="14"/>
    <col width="9.81640625" bestFit="1" customWidth="1" min="15" max="15"/>
    <col width="16.54296875" bestFit="1" customWidth="1" min="22" max="22"/>
    <col width="14.453125" bestFit="1" customWidth="1" min="23" max="23"/>
    <col width="12.81640625" bestFit="1" customWidth="1" min="24" max="24"/>
    <col width="12.54296875" bestFit="1" customWidth="1" min="25" max="25"/>
    <col width="17.6328125" bestFit="1" customWidth="1" min="26" max="26"/>
    <col width="12.54296875" customWidth="1" min="27" max="27"/>
    <col width="11.453125" bestFit="1" customWidth="1" min="28" max="28"/>
    <col width="4.1796875" customWidth="1" min="29" max="29"/>
    <col width="9" bestFit="1" customWidth="1" min="30" max="31"/>
    <col width="10.90625" bestFit="1" customWidth="1" min="32" max="32"/>
  </cols>
  <sheetData>
    <row r="1" ht="15" customHeight="1">
      <c r="A1" t="inlineStr">
        <is>
          <t>Financial Data</t>
        </is>
      </c>
      <c r="B1" t="inlineStr">
        <is>
          <t>INPUTS</t>
        </is>
      </c>
      <c r="C1" t="inlineStr">
        <is>
          <t>Questionnaire</t>
        </is>
      </c>
      <c r="D1" t="inlineStr">
        <is>
          <t>Weights</t>
        </is>
      </c>
      <c r="E1" t="inlineStr">
        <is>
          <t>Parameters</t>
        </is>
      </c>
      <c r="F1" t="inlineStr">
        <is>
          <t>Values</t>
        </is>
      </c>
      <c r="G1" t="inlineStr">
        <is>
          <t>Very Low Max</t>
        </is>
      </c>
      <c r="H1" t="inlineStr">
        <is>
          <t>Max Min</t>
        </is>
      </c>
      <c r="I1" t="inlineStr">
        <is>
          <t>Ok Max</t>
        </is>
      </c>
      <c r="J1" t="inlineStr">
        <is>
          <t>High Max</t>
        </is>
      </c>
      <c r="K1" t="inlineStr">
        <is>
          <t>Very High Max</t>
        </is>
      </c>
      <c r="L1" t="inlineStr">
        <is>
          <t>Output</t>
        </is>
      </c>
    </row>
    <row r="2" ht="15" customHeight="1">
      <c r="A2" t="inlineStr">
        <is>
          <t>Total revenue</t>
        </is>
      </c>
      <c r="B2" t="n">
        <v>4100000000</v>
      </c>
      <c r="C2" t="inlineStr">
        <is>
          <t>What is your DSCR to date?</t>
        </is>
      </c>
      <c r="D2" s="4" t="n">
        <v>0.1</v>
      </c>
      <c r="E2" t="inlineStr">
        <is>
          <t>Debt Service Coverage Ratio</t>
        </is>
      </c>
      <c r="F2" t="n">
        <v>0.9165365693925113</v>
      </c>
      <c r="G2" t="n">
        <v>1</v>
      </c>
      <c r="H2" t="n">
        <v>1.3</v>
      </c>
      <c r="I2" t="n">
        <v>1.5</v>
      </c>
      <c r="J2" t="n">
        <v>2</v>
      </c>
      <c r="K2" t="n">
        <v>2.5</v>
      </c>
      <c r="L2" t="n">
        <v>1</v>
      </c>
      <c r="N2" t="n">
        <v>0.9165365693925113</v>
      </c>
      <c r="Q2">
        <f>M3/M8</f>
        <v/>
      </c>
    </row>
    <row r="3" ht="15" customHeight="1">
      <c r="A3" t="inlineStr">
        <is>
          <t>EBITDA</t>
        </is>
      </c>
      <c r="B3" t="n">
        <v>3300000000</v>
      </c>
      <c r="C3" t="inlineStr">
        <is>
          <t>What is the free cash flow?</t>
        </is>
      </c>
      <c r="D3" s="4" t="n">
        <v>0.05</v>
      </c>
      <c r="E3" t="inlineStr">
        <is>
          <t>Free Cash Flow</t>
        </is>
      </c>
      <c r="F3" t="n">
        <v>2072159000</v>
      </c>
      <c r="G3" t="n">
        <v>0</v>
      </c>
      <c r="H3" t="n">
        <v>100000</v>
      </c>
      <c r="I3" t="n">
        <v>500000</v>
      </c>
      <c r="J3" t="n">
        <v>1000000</v>
      </c>
      <c r="K3" t="n">
        <v>2000000</v>
      </c>
      <c r="L3" t="n">
        <v>5</v>
      </c>
      <c r="N3" t="n">
        <v>2072159000</v>
      </c>
      <c r="Q3">
        <f>(VLOOKUP("Operational cash flow", L1:M101, 2, FALSE)-VLOOKUP("Capital expenditure", L1:M101, 2, FALSE) )</f>
        <v/>
      </c>
    </row>
    <row r="4" ht="15" customHeight="1">
      <c r="A4" t="inlineStr">
        <is>
          <t>Operating income</t>
        </is>
      </c>
      <c r="B4" t="n">
        <v>2400000000</v>
      </c>
      <c r="C4" t="inlineStr">
        <is>
          <t>What is the average interest rate on debt facilities for the Company?</t>
        </is>
      </c>
      <c r="D4" s="4" t="n">
        <v>0.025</v>
      </c>
      <c r="E4" t="inlineStr">
        <is>
          <t>Average Interest Rate</t>
        </is>
      </c>
      <c r="F4" t="n">
        <v>0.03</v>
      </c>
      <c r="G4" t="n">
        <v>0.2</v>
      </c>
      <c r="H4" t="n">
        <v>0.15</v>
      </c>
      <c r="I4" t="n">
        <v>0.12</v>
      </c>
      <c r="J4" t="n">
        <v>0.09</v>
      </c>
      <c r="K4" t="n">
        <v>0.05</v>
      </c>
      <c r="L4" t="n">
        <v>5</v>
      </c>
      <c r="N4" t="n">
        <v>0.03</v>
      </c>
      <c r="Q4" t="n">
        <v>0.03</v>
      </c>
    </row>
    <row r="5" ht="15" customHeight="1">
      <c r="A5" t="inlineStr">
        <is>
          <t>[Cash Flow Statement]</t>
        </is>
      </c>
      <c r="C5" t="inlineStr">
        <is>
          <t>What proportion of the revenue is from gross margin?</t>
        </is>
      </c>
      <c r="D5" s="4" t="n">
        <v>0.05</v>
      </c>
      <c r="E5" t="inlineStr">
        <is>
          <t>Gross Margin Ratio</t>
        </is>
      </c>
      <c r="F5" t="n">
        <v>0.5853658536585366</v>
      </c>
      <c r="G5" t="n">
        <v>0.1</v>
      </c>
      <c r="H5" t="n">
        <v>0.25</v>
      </c>
      <c r="I5" t="n">
        <v>0.35</v>
      </c>
      <c r="J5" t="n">
        <v>0.5</v>
      </c>
      <c r="K5" t="n">
        <v>0.7</v>
      </c>
      <c r="L5" t="n">
        <v>5</v>
      </c>
      <c r="N5" t="n">
        <v>0.5853658536585366</v>
      </c>
      <c r="Q5">
        <f>(VLOOKUP("Operating income", L1:M101, 2, FALSE)/(VLOOKUP("Total revenue", L1:M101, 2, FALSE)))</f>
        <v/>
      </c>
    </row>
    <row r="6" ht="15" customHeight="1">
      <c r="A6" t="inlineStr">
        <is>
          <t>Operational cash flow</t>
        </is>
      </c>
      <c r="B6" t="n">
        <v>3456693000</v>
      </c>
      <c r="C6" t="inlineStr">
        <is>
          <t>What is your debt to income ratio?</t>
        </is>
      </c>
      <c r="D6" s="4" t="n">
        <v>0.025</v>
      </c>
      <c r="E6" t="inlineStr">
        <is>
          <t>Debt-to-Income</t>
        </is>
      </c>
      <c r="F6" t="n">
        <v>0.09090909090909091</v>
      </c>
      <c r="G6" t="n">
        <v>0.6</v>
      </c>
      <c r="H6" t="n">
        <v>0.55</v>
      </c>
      <c r="I6" t="n">
        <v>0.5</v>
      </c>
      <c r="J6" t="n">
        <v>0.45</v>
      </c>
      <c r="K6" t="n">
        <v>0.4</v>
      </c>
      <c r="L6" t="n">
        <v>5</v>
      </c>
      <c r="N6" t="n">
        <v>0.09090909090909091</v>
      </c>
      <c r="Q6">
        <f>(VLOOKUP("Total debt", L1:M101, 2, FALSE)/VLOOKUP("EBITDA", L1:M101, 2, FALSE))</f>
        <v/>
      </c>
    </row>
    <row r="7" ht="15" customHeight="1">
      <c r="A7" t="inlineStr">
        <is>
          <t>Capital expenditure</t>
        </is>
      </c>
      <c r="B7">
        <f>1375545000+8989000</f>
        <v/>
      </c>
      <c r="C7" t="inlineStr">
        <is>
          <t>What's the current ratio?</t>
        </is>
      </c>
      <c r="D7" s="4" t="n">
        <v>0.06</v>
      </c>
      <c r="E7" t="inlineStr">
        <is>
          <t>Current Ratio</t>
        </is>
      </c>
      <c r="F7" t="n">
        <v>2.757124189673412</v>
      </c>
      <c r="G7" t="n">
        <v>0.5</v>
      </c>
      <c r="H7" t="n">
        <v>1</v>
      </c>
      <c r="I7" t="n">
        <v>1.5</v>
      </c>
      <c r="J7" t="n">
        <v>2</v>
      </c>
      <c r="K7" t="n">
        <v>2.5</v>
      </c>
      <c r="L7" t="n">
        <v>5</v>
      </c>
      <c r="N7" t="n">
        <v>2.757124189673412</v>
      </c>
      <c r="Q7">
        <f>(VLOOKUP("Total current assets", L1:M101, 2, FALSE)/VLOOKUP("Total current liabilities", L1:M101, 2, FALSE))</f>
        <v/>
      </c>
    </row>
    <row r="8" ht="15" customHeight="1">
      <c r="A8" t="inlineStr">
        <is>
          <t>Debt service</t>
        </is>
      </c>
      <c r="B8">
        <f>124331000+3476180000</f>
        <v/>
      </c>
      <c r="C8" t="inlineStr">
        <is>
          <t>What proportion of debt to equity</t>
        </is>
      </c>
      <c r="D8" s="4" t="n">
        <v>0.04</v>
      </c>
      <c r="E8" t="inlineStr">
        <is>
          <t>Debt to Equity</t>
        </is>
      </c>
      <c r="F8" t="n">
        <v>0.5335696936480058</v>
      </c>
      <c r="G8" t="n">
        <v>0.035</v>
      </c>
      <c r="H8" t="n">
        <v>0.03</v>
      </c>
      <c r="I8" t="n">
        <v>0.02</v>
      </c>
      <c r="J8" t="n">
        <v>0.015</v>
      </c>
      <c r="K8" t="n">
        <v>0.01</v>
      </c>
      <c r="L8" t="n">
        <v>1</v>
      </c>
      <c r="N8" t="n">
        <v>0.5335696936480058</v>
      </c>
      <c r="Q8">
        <f>(VLOOKUP("Total liabilities", L1:M101, 2, FALSE)/(VLOOKUP("Total equity", L1:M101, 2, FALSE)))</f>
        <v/>
      </c>
    </row>
    <row r="9" ht="15" customHeight="1">
      <c r="A9" t="inlineStr">
        <is>
          <t>[Balance Sheet]</t>
        </is>
      </c>
      <c r="C9" t="inlineStr">
        <is>
          <t>How much of the capital is coming from external sources?</t>
        </is>
      </c>
      <c r="D9" s="4" t="n">
        <v>0.02</v>
      </c>
      <c r="E9" t="inlineStr">
        <is>
          <t>External capital</t>
        </is>
      </c>
      <c r="F9" t="n">
        <v>1</v>
      </c>
      <c r="G9" t="n">
        <v>0.1</v>
      </c>
      <c r="H9" t="n">
        <v>0.2</v>
      </c>
      <c r="I9" t="n">
        <v>0.5</v>
      </c>
      <c r="J9" t="n">
        <v>0.6</v>
      </c>
      <c r="K9" t="n">
        <v>0.8</v>
      </c>
      <c r="L9" t="n">
        <v>5</v>
      </c>
    </row>
    <row r="10" ht="15" customHeight="1">
      <c r="A10" t="inlineStr">
        <is>
          <t>Total current assets</t>
        </is>
      </c>
      <c r="B10" t="n">
        <v>3567931000</v>
      </c>
      <c r="C10" t="inlineStr">
        <is>
          <t>What's the revenue growth rate of the company?</t>
        </is>
      </c>
      <c r="D10" s="4" t="n">
        <v>0.06</v>
      </c>
      <c r="E10" t="inlineStr">
        <is>
          <t>Revenue growth rate annually</t>
        </is>
      </c>
      <c r="F10" t="n">
        <v>2.42</v>
      </c>
      <c r="G10" t="n">
        <v>0</v>
      </c>
      <c r="H10" t="n">
        <v>0.05</v>
      </c>
      <c r="I10" t="n">
        <v>0.1</v>
      </c>
      <c r="J10" t="n">
        <v>0.15</v>
      </c>
      <c r="K10" t="n">
        <v>0.2</v>
      </c>
      <c r="L10" t="n">
        <v>5</v>
      </c>
    </row>
    <row r="11" ht="15" customHeight="1">
      <c r="A11" t="inlineStr">
        <is>
          <t>Total assets</t>
        </is>
      </c>
      <c r="B11" t="n">
        <v>5198835000</v>
      </c>
      <c r="C11" t="inlineStr">
        <is>
          <t>How much of your investors are company insiders?</t>
        </is>
      </c>
      <c r="D11" s="4" t="n">
        <v>0.02</v>
      </c>
      <c r="E11" t="inlineStr">
        <is>
          <t>Company investors</t>
        </is>
      </c>
      <c r="F11" t="n">
        <v>5</v>
      </c>
      <c r="G11" t="n">
        <v>1</v>
      </c>
      <c r="H11" t="n">
        <v>2</v>
      </c>
      <c r="I11" t="n">
        <v>3</v>
      </c>
      <c r="J11" t="n">
        <v>4</v>
      </c>
      <c r="K11" t="n">
        <v>5</v>
      </c>
      <c r="L11" t="n">
        <v>5</v>
      </c>
    </row>
    <row r="12" ht="15" customHeight="1">
      <c r="A12" t="inlineStr">
        <is>
          <t>Total current liabilities</t>
        </is>
      </c>
      <c r="B12" t="n">
        <v>1294077000</v>
      </c>
      <c r="C12" t="inlineStr">
        <is>
          <t>Is the market very competitive or is it newer and less monopolized?</t>
        </is>
      </c>
      <c r="D12" s="4" t="n">
        <v>0.05</v>
      </c>
      <c r="E12" t="inlineStr">
        <is>
          <t>Market entry barriers</t>
        </is>
      </c>
      <c r="F12" t="n">
        <v>5</v>
      </c>
      <c r="G12" t="n">
        <v>1</v>
      </c>
      <c r="H12" t="n">
        <v>2</v>
      </c>
      <c r="I12" t="n">
        <v>3</v>
      </c>
      <c r="J12" t="n">
        <v>4</v>
      </c>
      <c r="K12" t="n">
        <v>5</v>
      </c>
      <c r="L12" t="n">
        <v>5</v>
      </c>
    </row>
    <row r="13" ht="15" customHeight="1">
      <c r="A13" t="inlineStr">
        <is>
          <t>Total liabilities</t>
        </is>
      </c>
      <c r="B13" t="n">
        <v>1808813000</v>
      </c>
      <c r="C13" t="inlineStr">
        <is>
          <t>How much of the Companies revenues are tied to Commodity Prices?</t>
        </is>
      </c>
      <c r="D13" s="4" t="n">
        <v>0.03</v>
      </c>
      <c r="E13" t="inlineStr">
        <is>
          <t>Commodity Price Risk</t>
        </is>
      </c>
      <c r="F13" t="n">
        <v>1</v>
      </c>
      <c r="G13" t="n">
        <v>1</v>
      </c>
      <c r="H13" t="n">
        <v>2</v>
      </c>
      <c r="I13" t="n">
        <v>3</v>
      </c>
      <c r="J13" t="n">
        <v>4</v>
      </c>
      <c r="K13" t="n">
        <v>5</v>
      </c>
      <c r="L13" t="n">
        <v>1</v>
      </c>
    </row>
    <row r="14" ht="15" customHeight="1">
      <c r="A14" t="inlineStr">
        <is>
          <t>Total equity</t>
        </is>
      </c>
      <c r="B14" t="n">
        <v>3390022000</v>
      </c>
      <c r="C14" t="inlineStr">
        <is>
          <t>What potential are there for changes in levies and taxes on production?</t>
        </is>
      </c>
      <c r="D14" s="4" t="n">
        <v>0.02</v>
      </c>
      <c r="E14" t="inlineStr">
        <is>
          <t>Industry-related government policy</t>
        </is>
      </c>
      <c r="F14" t="n">
        <v>3</v>
      </c>
      <c r="G14" t="n">
        <v>1</v>
      </c>
      <c r="H14" t="n">
        <v>2</v>
      </c>
      <c r="I14" t="n">
        <v>3</v>
      </c>
      <c r="J14" t="n">
        <v>4</v>
      </c>
      <c r="K14" t="n">
        <v>5</v>
      </c>
      <c r="L14" t="n">
        <v>3</v>
      </c>
    </row>
    <row r="15" ht="15" customHeight="1">
      <c r="A15" t="inlineStr">
        <is>
          <t>Total debt</t>
        </is>
      </c>
      <c r="B15" t="n">
        <v>300000000</v>
      </c>
      <c r="C15" t="inlineStr">
        <is>
          <t>What segment of the market is the company a part of?</t>
        </is>
      </c>
      <c r="D15" s="4" t="n">
        <v>0.03</v>
      </c>
      <c r="E15" t="inlineStr">
        <is>
          <t>Sector</t>
        </is>
      </c>
      <c r="F15" t="n">
        <v>5</v>
      </c>
      <c r="G15" t="n">
        <v>1</v>
      </c>
      <c r="H15" t="n">
        <v>2</v>
      </c>
      <c r="I15" t="n">
        <v>3</v>
      </c>
      <c r="J15" t="n">
        <v>4</v>
      </c>
      <c r="K15" t="n">
        <v>5</v>
      </c>
      <c r="L15" t="n">
        <v>5</v>
      </c>
    </row>
    <row r="16" ht="15" customHeight="1">
      <c r="C16" t="inlineStr">
        <is>
          <t>What traction to date has the company gained</t>
        </is>
      </c>
      <c r="D16" s="4" t="n">
        <v>0.02</v>
      </c>
      <c r="E16" t="inlineStr">
        <is>
          <t>Market traction</t>
        </is>
      </c>
      <c r="F16" t="n">
        <v>5</v>
      </c>
      <c r="G16" t="n">
        <v>1</v>
      </c>
      <c r="H16" t="n">
        <v>2</v>
      </c>
      <c r="I16" t="n">
        <v>3</v>
      </c>
      <c r="J16" t="n">
        <v>4</v>
      </c>
      <c r="K16" t="n">
        <v>5</v>
      </c>
      <c r="L16" t="n">
        <v>5</v>
      </c>
    </row>
    <row r="17" ht="15" customHeight="1">
      <c r="C17" t="inlineStr">
        <is>
          <t>Do management have any personal history of default?</t>
        </is>
      </c>
      <c r="D17" s="4" t="n">
        <v>0.02</v>
      </c>
      <c r="E17" t="inlineStr">
        <is>
          <t>Credit history of management</t>
        </is>
      </c>
      <c r="F17" t="n">
        <v>5</v>
      </c>
      <c r="G17" t="n">
        <v>1</v>
      </c>
      <c r="H17" t="n">
        <v>2</v>
      </c>
      <c r="I17" t="n">
        <v>3</v>
      </c>
      <c r="J17" t="n">
        <v>4</v>
      </c>
      <c r="K17" t="n">
        <v>5</v>
      </c>
      <c r="L17" t="n">
        <v>5</v>
      </c>
    </row>
    <row r="18" ht="15" customHeight="1">
      <c r="C18" t="inlineStr">
        <is>
          <t>Does the Company have IP rights and trademarks secured?</t>
        </is>
      </c>
      <c r="D18" s="4" t="n">
        <v>0.04</v>
      </c>
      <c r="E18" t="inlineStr">
        <is>
          <t>Intellectual property rights and protections</t>
        </is>
      </c>
      <c r="F18" t="n">
        <v>5</v>
      </c>
      <c r="G18" t="n">
        <v>1</v>
      </c>
      <c r="H18" t="n">
        <v>2</v>
      </c>
      <c r="I18" t="n">
        <v>3</v>
      </c>
      <c r="J18" t="n">
        <v>4</v>
      </c>
      <c r="K18" t="n">
        <v>5</v>
      </c>
      <c r="L18" t="n">
        <v>5</v>
      </c>
    </row>
    <row r="19" ht="15" customHeight="1">
      <c r="C19" t="inlineStr">
        <is>
          <t>How long have management spent working in the industry of the Companies chosen field?</t>
        </is>
      </c>
      <c r="D19" s="4" t="n">
        <v>0.08</v>
      </c>
      <c r="E19" t="inlineStr">
        <is>
          <t>Time spent in an industry</t>
        </is>
      </c>
      <c r="F19" t="n">
        <v>5</v>
      </c>
      <c r="G19" t="n">
        <v>1</v>
      </c>
      <c r="H19" t="n">
        <v>2</v>
      </c>
      <c r="I19" t="n">
        <v>3</v>
      </c>
      <c r="J19" t="n">
        <v>4</v>
      </c>
      <c r="K19" t="n">
        <v>5</v>
      </c>
      <c r="L19" t="n">
        <v>5</v>
      </c>
    </row>
    <row r="20" ht="15" customHeight="1">
      <c r="C20" t="inlineStr">
        <is>
          <t>Have any of the Directors been bankrupt at any point in time?</t>
        </is>
      </c>
      <c r="D20" s="4" t="n">
        <v>0.04</v>
      </c>
      <c r="E20" t="inlineStr">
        <is>
          <t>History of bankruptcy</t>
        </is>
      </c>
      <c r="F20" t="n">
        <v>5</v>
      </c>
      <c r="G20" t="n">
        <v>1</v>
      </c>
      <c r="H20" t="n">
        <v>2</v>
      </c>
      <c r="I20" t="n">
        <v>3</v>
      </c>
      <c r="J20" t="n">
        <v>4</v>
      </c>
      <c r="K20" t="n">
        <v>5</v>
      </c>
      <c r="L20" t="n">
        <v>5</v>
      </c>
    </row>
    <row r="21" ht="15" customHeight="1">
      <c r="C21" t="inlineStr">
        <is>
          <t>How many employees work for the company?</t>
        </is>
      </c>
      <c r="D21" s="4" t="n">
        <v>0.02</v>
      </c>
      <c r="E21" t="inlineStr">
        <is>
          <t>Number of employees</t>
        </is>
      </c>
      <c r="F21" t="n">
        <v>5</v>
      </c>
      <c r="G21" t="n">
        <v>1</v>
      </c>
      <c r="H21" t="n">
        <v>2</v>
      </c>
      <c r="I21" t="n">
        <v>3</v>
      </c>
      <c r="J21" t="n">
        <v>4</v>
      </c>
      <c r="K21" t="n">
        <v>5</v>
      </c>
      <c r="L21" t="n">
        <v>5</v>
      </c>
    </row>
    <row r="22" ht="15" customHeight="1">
      <c r="C22" t="inlineStr">
        <is>
          <t>How big are the counterparties that they're working with?</t>
        </is>
      </c>
      <c r="D22" s="4" t="n">
        <v>0.03</v>
      </c>
      <c r="E22" t="inlineStr">
        <is>
          <t>Size of counterparties</t>
        </is>
      </c>
      <c r="F22" t="n">
        <v>5</v>
      </c>
      <c r="G22" t="n">
        <v>1</v>
      </c>
      <c r="H22" t="n">
        <v>2</v>
      </c>
      <c r="I22" t="n">
        <v>3</v>
      </c>
      <c r="J22" t="n">
        <v>4</v>
      </c>
      <c r="K22" t="n">
        <v>5</v>
      </c>
      <c r="L22" t="n">
        <v>5</v>
      </c>
    </row>
    <row r="23" ht="15" customHeight="1">
      <c r="C23" t="inlineStr">
        <is>
          <t>Amount of counterparties?</t>
        </is>
      </c>
      <c r="D23" s="4" t="n">
        <v>0.03</v>
      </c>
      <c r="E23" t="inlineStr">
        <is>
          <t>Concentration risk</t>
        </is>
      </c>
      <c r="F23" t="n">
        <v>5</v>
      </c>
      <c r="G23" t="n">
        <v>1</v>
      </c>
      <c r="H23" t="n">
        <v>2</v>
      </c>
      <c r="I23" t="n">
        <v>3</v>
      </c>
      <c r="J23" t="n">
        <v>4</v>
      </c>
      <c r="K23" t="n">
        <v>5</v>
      </c>
      <c r="L23" t="n">
        <v>5</v>
      </c>
    </row>
    <row r="24" ht="15" customHeight="1">
      <c r="C24" t="inlineStr">
        <is>
          <t>How long will a PPA last and is the agreement solidified?</t>
        </is>
      </c>
      <c r="D24" s="4" t="n">
        <v>0.02</v>
      </c>
      <c r="E24" t="inlineStr">
        <is>
          <t>Stability of PPAs (where relevant)</t>
        </is>
      </c>
      <c r="F24" t="n">
        <v>1</v>
      </c>
      <c r="G24" t="n">
        <v>1</v>
      </c>
      <c r="H24" t="n">
        <v>2</v>
      </c>
      <c r="I24" t="n">
        <v>3</v>
      </c>
      <c r="J24" t="n">
        <v>4</v>
      </c>
      <c r="K24" t="n">
        <v>5</v>
      </c>
      <c r="L24" t="n">
        <v>1</v>
      </c>
    </row>
    <row r="25" ht="15" customHeight="1">
      <c r="C25" t="inlineStr">
        <is>
          <t>Has the counterparty been in good credit standing?</t>
        </is>
      </c>
      <c r="D25" s="4" t="n">
        <v>0.01</v>
      </c>
      <c r="E25" t="inlineStr">
        <is>
          <t>Credit history of counterparty</t>
        </is>
      </c>
      <c r="F25" t="n">
        <v>5</v>
      </c>
      <c r="G25" t="n">
        <v>1</v>
      </c>
      <c r="H25" t="n">
        <v>2</v>
      </c>
      <c r="I25" t="n">
        <v>3</v>
      </c>
      <c r="J25" t="n">
        <v>4</v>
      </c>
      <c r="K25" t="n">
        <v>5</v>
      </c>
      <c r="L25" t="n">
        <v>5</v>
      </c>
    </row>
    <row r="26" ht="15" customHeight="1">
      <c r="C26" t="inlineStr">
        <is>
          <t>Is there any significant financial news on the counterparty that would indicate a risk?</t>
        </is>
      </c>
      <c r="D26" s="4" t="n">
        <v>0.01</v>
      </c>
      <c r="E26" t="inlineStr">
        <is>
          <t>Relevant news on the company (counterparty)</t>
        </is>
      </c>
      <c r="F26" t="n">
        <v>5</v>
      </c>
      <c r="G26" t="n">
        <v>1</v>
      </c>
      <c r="H26" t="n">
        <v>2</v>
      </c>
      <c r="I26" t="n">
        <v>3</v>
      </c>
      <c r="J26" t="n">
        <v>4</v>
      </c>
      <c r="K26" t="n">
        <v>5</v>
      </c>
      <c r="L26" t="n">
        <v>5</v>
      </c>
    </row>
    <row r="27" ht="15" customHeight="1">
      <c r="C27" t="inlineStr">
        <is>
          <t>What is the fixed asset turnover ratio?</t>
        </is>
      </c>
      <c r="D27" s="4" t="n">
        <v>0.04</v>
      </c>
      <c r="E27" t="inlineStr">
        <is>
          <t>Fixed Asset Turnover Ratio</t>
        </is>
      </c>
      <c r="F27" t="n">
        <v>3</v>
      </c>
      <c r="G27" t="n">
        <v>1</v>
      </c>
      <c r="H27" t="n">
        <v>2</v>
      </c>
      <c r="I27" t="n">
        <v>3</v>
      </c>
      <c r="J27" t="n">
        <v>4</v>
      </c>
      <c r="K27" t="n">
        <v>5</v>
      </c>
      <c r="L27" t="n">
        <v>3</v>
      </c>
    </row>
    <row r="28" ht="15" customHeight="1">
      <c r="C28" t="inlineStr">
        <is>
          <t>Is there any collateral that has/is been pledged elsewhere and is there more available?</t>
        </is>
      </c>
      <c r="D28" s="4" t="n">
        <v>0.01</v>
      </c>
      <c r="E28" t="inlineStr">
        <is>
          <t>Existing collateral obligations</t>
        </is>
      </c>
      <c r="F28" t="n">
        <v>5</v>
      </c>
      <c r="G28" t="n">
        <v>1</v>
      </c>
      <c r="H28" t="n">
        <v>2</v>
      </c>
      <c r="I28" t="n">
        <v>3</v>
      </c>
      <c r="J28" t="n">
        <v>4</v>
      </c>
      <c r="K28" t="n">
        <v>5</v>
      </c>
      <c r="L28" t="n">
        <v>5</v>
      </c>
    </row>
    <row r="29" ht="15" customHeight="1">
      <c r="C29" t="inlineStr">
        <is>
          <t>Is there an established system of recourse in the event of default?</t>
        </is>
      </c>
      <c r="D29" s="4" t="n">
        <v>0.02</v>
      </c>
      <c r="E29" t="inlineStr">
        <is>
          <t>Asset recourse structure</t>
        </is>
      </c>
      <c r="F29" t="n">
        <v>5</v>
      </c>
      <c r="G29" t="n">
        <v>1</v>
      </c>
      <c r="H29" t="n">
        <v>2</v>
      </c>
      <c r="I29" t="n">
        <v>3</v>
      </c>
      <c r="J29" t="n">
        <v>4</v>
      </c>
      <c r="K29" t="n">
        <v>5</v>
      </c>
      <c r="L29" t="n">
        <v>5</v>
      </c>
    </row>
    <row r="30" ht="15" customHeight="1">
      <c r="C30" t="inlineStr">
        <is>
          <t>Is the collateral coming from the companies assets or is it less organized and coming from an individual?</t>
        </is>
      </c>
      <c r="D30" s="4" t="n">
        <v>0.02</v>
      </c>
      <c r="E30" t="inlineStr">
        <is>
          <t>Personal or company donation of collateral?</t>
        </is>
      </c>
      <c r="F30" t="n">
        <v>5</v>
      </c>
      <c r="G30" t="n">
        <v>1</v>
      </c>
      <c r="H30" t="n">
        <v>2</v>
      </c>
      <c r="I30" t="n">
        <v>3</v>
      </c>
      <c r="J30" t="n">
        <v>4</v>
      </c>
      <c r="K30" t="n">
        <v>5</v>
      </c>
      <c r="L30" t="n">
        <v>5</v>
      </c>
    </row>
    <row r="31" ht="15" customHeight="1">
      <c r="C31" t="inlineStr">
        <is>
          <t>Is the collateral readily available in the case of default?</t>
        </is>
      </c>
      <c r="D31" s="4" t="n">
        <v>0.01</v>
      </c>
      <c r="E31" s="1" t="inlineStr">
        <is>
          <t>Description/Location of Collateral</t>
        </is>
      </c>
      <c r="F31" t="n">
        <v>5</v>
      </c>
      <c r="G31" t="n">
        <v>1</v>
      </c>
      <c r="H31" t="n">
        <v>2</v>
      </c>
      <c r="I31" t="n">
        <v>3</v>
      </c>
      <c r="J31" t="n">
        <v>4</v>
      </c>
      <c r="K31" t="n">
        <v>5</v>
      </c>
      <c r="L31" s="1" t="n">
        <v>5</v>
      </c>
      <c r="X31" s="2" t="n"/>
      <c r="AD31" s="3" t="n"/>
    </row>
    <row r="32">
      <c r="E32" s="5" t="n"/>
      <c r="L32" s="5" t="n"/>
    </row>
    <row r="33">
      <c r="E33" s="12" t="inlineStr">
        <is>
          <t>Final Score:</t>
        </is>
      </c>
      <c r="L33" s="12" t="n">
        <v>82.40000000000001</v>
      </c>
    </row>
  </sheetData>
  <conditionalFormatting sqref="AD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sqref="O13" showDropDown="0" showInputMessage="0" showErrorMessage="1" allowBlank="1" type="list">
      <formula1>"100%,50%,20%"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33"/>
  <sheetViews>
    <sheetView topLeftCell="D16" workbookViewId="0">
      <selection activeCell="M13" sqref="M13"/>
    </sheetView>
  </sheetViews>
  <sheetFormatPr baseColWidth="8" defaultRowHeight="14.5"/>
  <cols>
    <col width="19.90625" bestFit="1" customWidth="1" min="1" max="1"/>
    <col width="11.81640625" bestFit="1" customWidth="1" min="2" max="2"/>
    <col width="87.36328125" bestFit="1" customWidth="1" min="3" max="3"/>
    <col width="8.90625" bestFit="1" customWidth="1" min="4" max="4"/>
    <col width="38.08984375" bestFit="1" customWidth="1" min="5" max="5"/>
    <col width="11.08984375" bestFit="1" customWidth="1" min="6" max="6"/>
    <col width="11.7265625" bestFit="1" customWidth="1" min="7" max="7"/>
    <col width="7.6328125" bestFit="1" customWidth="1" min="8" max="8"/>
    <col width="7" bestFit="1" customWidth="1" min="9" max="9"/>
    <col width="8.36328125" bestFit="1" customWidth="1" min="10" max="10"/>
    <col width="12.26953125" bestFit="1" customWidth="1" min="11" max="11"/>
    <col width="8.90625" bestFit="1" customWidth="1" min="12" max="12"/>
    <col width="10.81640625" bestFit="1" customWidth="1" min="14" max="14"/>
    <col width="9.81640625" bestFit="1" customWidth="1" min="15" max="15"/>
    <col width="16.54296875" bestFit="1" customWidth="1" min="22" max="22"/>
    <col width="14.453125" bestFit="1" customWidth="1" min="23" max="23"/>
    <col width="12.81640625" bestFit="1" customWidth="1" min="24" max="24"/>
    <col width="12.54296875" bestFit="1" customWidth="1" min="25" max="25"/>
    <col width="17.6328125" bestFit="1" customWidth="1" min="26" max="26"/>
    <col width="12.54296875" customWidth="1" min="27" max="27"/>
    <col width="11.453125" bestFit="1" customWidth="1" min="28" max="28"/>
    <col width="4.1796875" customWidth="1" min="29" max="29"/>
    <col width="9" bestFit="1" customWidth="1" min="30" max="31"/>
    <col width="10.90625" bestFit="1" customWidth="1" min="32" max="32"/>
  </cols>
  <sheetData>
    <row r="1" ht="15" customHeight="1">
      <c r="A1" t="inlineStr">
        <is>
          <t>Financial Data</t>
        </is>
      </c>
      <c r="B1" t="inlineStr">
        <is>
          <t>INPUTS</t>
        </is>
      </c>
      <c r="C1" t="inlineStr">
        <is>
          <t>Questionnaire</t>
        </is>
      </c>
      <c r="D1" t="inlineStr">
        <is>
          <t>Weights</t>
        </is>
      </c>
      <c r="E1" t="inlineStr">
        <is>
          <t>Parameters</t>
        </is>
      </c>
      <c r="F1" t="inlineStr">
        <is>
          <t>Values</t>
        </is>
      </c>
      <c r="G1" t="inlineStr">
        <is>
          <t>Very Low Max</t>
        </is>
      </c>
      <c r="H1" t="inlineStr">
        <is>
          <t>Max Min</t>
        </is>
      </c>
      <c r="I1" t="inlineStr">
        <is>
          <t>Ok Max</t>
        </is>
      </c>
      <c r="J1" t="inlineStr">
        <is>
          <t>High Max</t>
        </is>
      </c>
      <c r="K1" t="inlineStr">
        <is>
          <t>Very High Max</t>
        </is>
      </c>
      <c r="L1" t="inlineStr">
        <is>
          <t>Output</t>
        </is>
      </c>
    </row>
    <row r="2" ht="15" customHeight="1">
      <c r="A2" t="inlineStr">
        <is>
          <t>Total revenue</t>
        </is>
      </c>
      <c r="B2" t="n">
        <v>50600000</v>
      </c>
      <c r="C2" t="inlineStr">
        <is>
          <t>What is your DSCR to date?</t>
        </is>
      </c>
      <c r="D2" s="4" t="n">
        <v>0.1</v>
      </c>
      <c r="E2" t="inlineStr">
        <is>
          <t>Debt Service Coverage Ratio</t>
        </is>
      </c>
      <c r="F2" t="n">
        <v>0.4519336303182904</v>
      </c>
      <c r="G2" t="n">
        <v>1</v>
      </c>
      <c r="H2" t="n">
        <v>1.3</v>
      </c>
      <c r="I2" t="n">
        <v>1.5</v>
      </c>
      <c r="J2" t="n">
        <v>2</v>
      </c>
      <c r="K2" t="n">
        <v>2.5</v>
      </c>
      <c r="L2" t="n">
        <v>1</v>
      </c>
      <c r="N2" t="n">
        <v>0.4519336303182904</v>
      </c>
      <c r="Q2">
        <f>M3/M8</f>
        <v/>
      </c>
    </row>
    <row r="3" ht="15" customHeight="1">
      <c r="A3" t="inlineStr">
        <is>
          <t>EBITDA</t>
        </is>
      </c>
      <c r="B3" t="n">
        <v>14000000</v>
      </c>
      <c r="C3" t="inlineStr">
        <is>
          <t>What is the free cash flow?</t>
        </is>
      </c>
      <c r="D3" s="4" t="n">
        <v>0.05</v>
      </c>
      <c r="E3" t="inlineStr">
        <is>
          <t>Free Cash Flow</t>
        </is>
      </c>
      <c r="F3" t="n">
        <v>75800000</v>
      </c>
      <c r="G3" t="n">
        <v>0</v>
      </c>
      <c r="H3" t="n">
        <v>100000</v>
      </c>
      <c r="I3" t="n">
        <v>500000</v>
      </c>
      <c r="J3" t="n">
        <v>1000000</v>
      </c>
      <c r="K3" t="n">
        <v>2000000</v>
      </c>
      <c r="L3" t="n">
        <v>5</v>
      </c>
      <c r="N3" t="n">
        <v>75800000</v>
      </c>
      <c r="Q3">
        <f>(VLOOKUP("Operational cash flow", L1:M101, 2, FALSE)-VLOOKUP("Capital expenditure", L1:M101, 2, FALSE) )</f>
        <v/>
      </c>
    </row>
    <row r="4" ht="15" customHeight="1">
      <c r="A4" t="inlineStr">
        <is>
          <t>Operating income</t>
        </is>
      </c>
      <c r="B4" t="n">
        <v>10810000</v>
      </c>
      <c r="C4" t="inlineStr">
        <is>
          <t>What is the average interest rate on debt facilities for the Company?</t>
        </is>
      </c>
      <c r="D4" s="4" t="n">
        <v>0.025</v>
      </c>
      <c r="E4" t="inlineStr">
        <is>
          <t>Average Interest Rate</t>
        </is>
      </c>
      <c r="F4" t="n">
        <v>0.03</v>
      </c>
      <c r="G4" t="n">
        <v>0.2</v>
      </c>
      <c r="H4" t="n">
        <v>0.15</v>
      </c>
      <c r="I4" t="n">
        <v>0.12</v>
      </c>
      <c r="J4" t="n">
        <v>0.09</v>
      </c>
      <c r="K4" t="n">
        <v>0.05</v>
      </c>
      <c r="L4" t="n">
        <v>5</v>
      </c>
      <c r="N4" t="n">
        <v>0.03</v>
      </c>
      <c r="Q4" t="n">
        <v>0.03</v>
      </c>
    </row>
    <row r="5" ht="15" customHeight="1">
      <c r="A5" t="inlineStr">
        <is>
          <t>[Cash Flow Statement]</t>
        </is>
      </c>
      <c r="C5" t="inlineStr">
        <is>
          <t>What proportion of the revenue is from gross margin?</t>
        </is>
      </c>
      <c r="D5" s="4" t="n">
        <v>0.05</v>
      </c>
      <c r="E5" t="inlineStr">
        <is>
          <t>Gross Margin Ratio</t>
        </is>
      </c>
      <c r="F5" t="n">
        <v>0.2136363636363636</v>
      </c>
      <c r="G5" t="n">
        <v>0.1</v>
      </c>
      <c r="H5" t="n">
        <v>0.25</v>
      </c>
      <c r="I5" t="n">
        <v>0.35</v>
      </c>
      <c r="J5" t="n">
        <v>0.5</v>
      </c>
      <c r="K5" t="n">
        <v>0.7</v>
      </c>
      <c r="L5" t="n">
        <v>2</v>
      </c>
      <c r="N5" t="n">
        <v>0.2136363636363636</v>
      </c>
      <c r="Q5">
        <f>(VLOOKUP("Operating income", L1:M101, 2, FALSE)/(VLOOKUP("Total revenue", L1:M101, 2, FALSE)))</f>
        <v/>
      </c>
    </row>
    <row r="6" ht="15" customHeight="1">
      <c r="A6" t="inlineStr">
        <is>
          <t>Operational cash flow</t>
        </is>
      </c>
      <c r="B6" t="n">
        <v>90800000</v>
      </c>
      <c r="C6" t="inlineStr">
        <is>
          <t>What is your debt to income ratio?</t>
        </is>
      </c>
      <c r="D6" s="4" t="n">
        <v>0.025</v>
      </c>
      <c r="E6" t="inlineStr">
        <is>
          <t>Debt-to-Income</t>
        </is>
      </c>
      <c r="F6" t="n">
        <v>2.212714285714286</v>
      </c>
      <c r="G6" t="n">
        <v>0.6</v>
      </c>
      <c r="H6" t="n">
        <v>0.55</v>
      </c>
      <c r="I6" t="n">
        <v>0.5</v>
      </c>
      <c r="J6" t="n">
        <v>0.45</v>
      </c>
      <c r="K6" t="n">
        <v>0.4</v>
      </c>
      <c r="L6" t="n">
        <v>1</v>
      </c>
      <c r="N6" t="n">
        <v>2.212714285714286</v>
      </c>
      <c r="Q6">
        <f>(VLOOKUP("Total debt", L1:M101, 2, FALSE)/VLOOKUP("EBITDA", L1:M101, 2, FALSE))</f>
        <v/>
      </c>
    </row>
    <row r="7" ht="15" customHeight="1">
      <c r="A7" t="inlineStr">
        <is>
          <t>Capital expenditure</t>
        </is>
      </c>
      <c r="B7" t="n">
        <v>15000000</v>
      </c>
      <c r="C7" t="inlineStr">
        <is>
          <t>What's the current ratio?</t>
        </is>
      </c>
      <c r="D7" s="4" t="n">
        <v>0.06</v>
      </c>
      <c r="E7" t="inlineStr">
        <is>
          <t>Current Ratio</t>
        </is>
      </c>
      <c r="F7" t="n">
        <v>1.584583343663997</v>
      </c>
      <c r="G7" t="n">
        <v>0.5</v>
      </c>
      <c r="H7" t="n">
        <v>1</v>
      </c>
      <c r="I7" t="n">
        <v>1.5</v>
      </c>
      <c r="J7" t="n">
        <v>2</v>
      </c>
      <c r="K7" t="n">
        <v>2.5</v>
      </c>
      <c r="L7" t="n">
        <v>4</v>
      </c>
      <c r="N7" t="n">
        <v>1.584583343663997</v>
      </c>
      <c r="Q7">
        <f>(VLOOKUP("Total current assets", L1:M101, 2, FALSE)/VLOOKUP("Total current liabilities", L1:M101, 2, FALSE))</f>
        <v/>
      </c>
    </row>
    <row r="8" ht="15" customHeight="1">
      <c r="A8" t="inlineStr">
        <is>
          <t>Debt service</t>
        </is>
      </c>
      <c r="B8" t="n">
        <v>30978000</v>
      </c>
      <c r="C8" t="inlineStr">
        <is>
          <t>What proportion of debt to equity</t>
        </is>
      </c>
      <c r="D8" s="4" t="n">
        <v>0.04</v>
      </c>
      <c r="E8" t="inlineStr">
        <is>
          <t>Debt to Equity</t>
        </is>
      </c>
      <c r="F8" t="n">
        <v>0.4176157014780713</v>
      </c>
      <c r="G8" t="n">
        <v>0.035</v>
      </c>
      <c r="H8" t="n">
        <v>0.03</v>
      </c>
      <c r="I8" t="n">
        <v>0.02</v>
      </c>
      <c r="J8" t="n">
        <v>0.015</v>
      </c>
      <c r="K8" t="n">
        <v>0.01</v>
      </c>
      <c r="L8" t="n">
        <v>1</v>
      </c>
      <c r="N8" t="n">
        <v>0.4176157014780713</v>
      </c>
      <c r="Q8">
        <f>(VLOOKUP("Total liabilities", L1:M101, 2, FALSE)/(VLOOKUP("Total equity", L1:M101, 2, FALSE)))</f>
        <v/>
      </c>
    </row>
    <row r="9" ht="15" customHeight="1">
      <c r="A9" t="inlineStr">
        <is>
          <t>[Balance Sheet]</t>
        </is>
      </c>
      <c r="C9" t="inlineStr">
        <is>
          <t>How much of the capital is coming from external sources?</t>
        </is>
      </c>
      <c r="D9" s="4" t="n">
        <v>0.02</v>
      </c>
      <c r="E9" t="inlineStr">
        <is>
          <t>External capital</t>
        </is>
      </c>
      <c r="F9" t="n">
        <v>1</v>
      </c>
      <c r="G9" t="n">
        <v>0.1</v>
      </c>
      <c r="H9" t="n">
        <v>0.2</v>
      </c>
      <c r="I9" t="n">
        <v>0.5</v>
      </c>
      <c r="J9" t="n">
        <v>0.6</v>
      </c>
      <c r="K9" t="n">
        <v>0.8</v>
      </c>
      <c r="L9" t="n">
        <v>5</v>
      </c>
    </row>
    <row r="10" ht="15" customHeight="1">
      <c r="A10" t="inlineStr">
        <is>
          <t>Total current assets</t>
        </is>
      </c>
      <c r="B10" t="n">
        <v>191733000</v>
      </c>
      <c r="C10" t="inlineStr">
        <is>
          <t>What's the revenue growth rate of the company?</t>
        </is>
      </c>
      <c r="D10" s="4" t="n">
        <v>0.06</v>
      </c>
      <c r="E10" t="inlineStr">
        <is>
          <t>Revenue growth rate annually</t>
        </is>
      </c>
      <c r="F10" t="n">
        <v>2.42</v>
      </c>
      <c r="G10" t="n">
        <v>0</v>
      </c>
      <c r="H10" t="n">
        <v>0.05</v>
      </c>
      <c r="I10" t="n">
        <v>0.1</v>
      </c>
      <c r="J10" t="n">
        <v>0.15</v>
      </c>
      <c r="K10" t="n">
        <v>0.2</v>
      </c>
      <c r="L10" t="n">
        <v>5</v>
      </c>
    </row>
    <row r="11" ht="15" customHeight="1">
      <c r="A11" t="inlineStr">
        <is>
          <t>Total assets</t>
        </is>
      </c>
      <c r="B11" t="n">
        <v>503143000</v>
      </c>
      <c r="C11" t="inlineStr">
        <is>
          <t>How much of your investors are company insiders?</t>
        </is>
      </c>
      <c r="D11" s="4" t="n">
        <v>0.02</v>
      </c>
      <c r="E11" t="inlineStr">
        <is>
          <t>Company investors</t>
        </is>
      </c>
      <c r="F11" t="n">
        <v>5</v>
      </c>
      <c r="G11" t="n">
        <v>1</v>
      </c>
      <c r="H11" t="n">
        <v>2</v>
      </c>
      <c r="I11" t="n">
        <v>3</v>
      </c>
      <c r="J11" t="n">
        <v>4</v>
      </c>
      <c r="K11" t="n">
        <v>5</v>
      </c>
      <c r="L11" t="n">
        <v>5</v>
      </c>
    </row>
    <row r="12" ht="15" customHeight="1">
      <c r="A12" t="inlineStr">
        <is>
          <t>Total current liabilities</t>
        </is>
      </c>
      <c r="B12" t="n">
        <v>120999000</v>
      </c>
      <c r="C12" t="inlineStr">
        <is>
          <t>Is the market very competitive or is it newer and less monopolized?</t>
        </is>
      </c>
      <c r="D12" s="4" t="n">
        <v>0.05</v>
      </c>
      <c r="E12" t="inlineStr">
        <is>
          <t>Market entry barriers</t>
        </is>
      </c>
      <c r="F12" t="n">
        <v>5</v>
      </c>
      <c r="G12" t="n">
        <v>1</v>
      </c>
      <c r="H12" t="n">
        <v>2</v>
      </c>
      <c r="I12" t="n">
        <v>3</v>
      </c>
      <c r="J12" t="n">
        <v>4</v>
      </c>
      <c r="K12" t="n">
        <v>5</v>
      </c>
      <c r="L12" t="n">
        <v>5</v>
      </c>
    </row>
    <row r="13" ht="15" customHeight="1">
      <c r="A13" t="inlineStr">
        <is>
          <t>Total liabilities</t>
        </is>
      </c>
      <c r="B13" t="n">
        <v>148221000</v>
      </c>
      <c r="C13" t="inlineStr">
        <is>
          <t>How much of the Companies revenues are tied to Commodity Prices?</t>
        </is>
      </c>
      <c r="D13" s="4" t="n">
        <v>0.03</v>
      </c>
      <c r="E13" t="inlineStr">
        <is>
          <t>Commodity Price Risk</t>
        </is>
      </c>
      <c r="F13" t="n">
        <v>1</v>
      </c>
      <c r="G13" t="n">
        <v>1</v>
      </c>
      <c r="H13" t="n">
        <v>2</v>
      </c>
      <c r="I13" t="n">
        <v>3</v>
      </c>
      <c r="J13" t="n">
        <v>4</v>
      </c>
      <c r="K13" t="n">
        <v>5</v>
      </c>
      <c r="L13" t="n">
        <v>1</v>
      </c>
    </row>
    <row r="14" ht="15" customHeight="1">
      <c r="A14" t="inlineStr">
        <is>
          <t>Total equity</t>
        </is>
      </c>
      <c r="B14" t="n">
        <v>354922000</v>
      </c>
      <c r="C14" t="inlineStr">
        <is>
          <t>What potential are there for changes in levies and taxes on production?</t>
        </is>
      </c>
      <c r="D14" s="4" t="n">
        <v>0.02</v>
      </c>
      <c r="E14" t="inlineStr">
        <is>
          <t>Industry-related government policy</t>
        </is>
      </c>
      <c r="F14" t="n">
        <v>3</v>
      </c>
      <c r="G14" t="n">
        <v>1</v>
      </c>
      <c r="H14" t="n">
        <v>2</v>
      </c>
      <c r="I14" t="n">
        <v>3</v>
      </c>
      <c r="J14" t="n">
        <v>4</v>
      </c>
      <c r="K14" t="n">
        <v>5</v>
      </c>
      <c r="L14" t="n">
        <v>3</v>
      </c>
    </row>
    <row r="15" ht="15" customHeight="1">
      <c r="A15" t="inlineStr">
        <is>
          <t>Total debt</t>
        </is>
      </c>
      <c r="B15" t="n">
        <v>30978000</v>
      </c>
      <c r="C15" t="inlineStr">
        <is>
          <t>What segment of the market is the company a part of?</t>
        </is>
      </c>
      <c r="D15" s="4" t="n">
        <v>0.03</v>
      </c>
      <c r="E15" t="inlineStr">
        <is>
          <t>Sector</t>
        </is>
      </c>
      <c r="F15" t="n">
        <v>5</v>
      </c>
      <c r="G15" t="n">
        <v>1</v>
      </c>
      <c r="H15" t="n">
        <v>2</v>
      </c>
      <c r="I15" t="n">
        <v>3</v>
      </c>
      <c r="J15" t="n">
        <v>4</v>
      </c>
      <c r="K15" t="n">
        <v>5</v>
      </c>
      <c r="L15" t="n">
        <v>5</v>
      </c>
    </row>
    <row r="16" ht="15" customHeight="1">
      <c r="C16" t="inlineStr">
        <is>
          <t>What traction to date has the company gained</t>
        </is>
      </c>
      <c r="D16" s="4" t="n">
        <v>0.02</v>
      </c>
      <c r="E16" t="inlineStr">
        <is>
          <t>Market traction</t>
        </is>
      </c>
      <c r="F16" t="n">
        <v>5</v>
      </c>
      <c r="G16" t="n">
        <v>1</v>
      </c>
      <c r="H16" t="n">
        <v>2</v>
      </c>
      <c r="I16" t="n">
        <v>3</v>
      </c>
      <c r="J16" t="n">
        <v>4</v>
      </c>
      <c r="K16" t="n">
        <v>5</v>
      </c>
      <c r="L16" t="n">
        <v>5</v>
      </c>
    </row>
    <row r="17" ht="15" customHeight="1">
      <c r="C17" t="inlineStr">
        <is>
          <t>Do management have any personal history of default?</t>
        </is>
      </c>
      <c r="D17" s="4" t="n">
        <v>0.02</v>
      </c>
      <c r="E17" t="inlineStr">
        <is>
          <t>Credit history of management</t>
        </is>
      </c>
      <c r="F17" t="n">
        <v>5</v>
      </c>
      <c r="G17" t="n">
        <v>1</v>
      </c>
      <c r="H17" t="n">
        <v>2</v>
      </c>
      <c r="I17" t="n">
        <v>3</v>
      </c>
      <c r="J17" t="n">
        <v>4</v>
      </c>
      <c r="K17" t="n">
        <v>5</v>
      </c>
      <c r="L17" t="n">
        <v>5</v>
      </c>
    </row>
    <row r="18" ht="15" customHeight="1">
      <c r="C18" t="inlineStr">
        <is>
          <t>Does the Company have IP rights and trademarks secured?</t>
        </is>
      </c>
      <c r="D18" s="4" t="n">
        <v>0.04</v>
      </c>
      <c r="E18" t="inlineStr">
        <is>
          <t>Intellectual property rights and protections</t>
        </is>
      </c>
      <c r="F18" t="n">
        <v>5</v>
      </c>
      <c r="G18" t="n">
        <v>1</v>
      </c>
      <c r="H18" t="n">
        <v>2</v>
      </c>
      <c r="I18" t="n">
        <v>3</v>
      </c>
      <c r="J18" t="n">
        <v>4</v>
      </c>
      <c r="K18" t="n">
        <v>5</v>
      </c>
      <c r="L18" t="n">
        <v>5</v>
      </c>
    </row>
    <row r="19" ht="15" customHeight="1">
      <c r="C19" t="inlineStr">
        <is>
          <t>How long have management spent working in the industry of the Companies chosen field?</t>
        </is>
      </c>
      <c r="D19" s="4" t="n">
        <v>0.08</v>
      </c>
      <c r="E19" t="inlineStr">
        <is>
          <t>Time spent in an industry</t>
        </is>
      </c>
      <c r="F19" t="n">
        <v>5</v>
      </c>
      <c r="G19" t="n">
        <v>1</v>
      </c>
      <c r="H19" t="n">
        <v>2</v>
      </c>
      <c r="I19" t="n">
        <v>3</v>
      </c>
      <c r="J19" t="n">
        <v>4</v>
      </c>
      <c r="K19" t="n">
        <v>5</v>
      </c>
      <c r="L19" t="n">
        <v>5</v>
      </c>
    </row>
    <row r="20" ht="15" customHeight="1">
      <c r="C20" t="inlineStr">
        <is>
          <t>Have any of the Directors been bankrupt at any point in time?</t>
        </is>
      </c>
      <c r="D20" s="4" t="n">
        <v>0.04</v>
      </c>
      <c r="E20" t="inlineStr">
        <is>
          <t>History of bankruptcy</t>
        </is>
      </c>
      <c r="F20" t="n">
        <v>5</v>
      </c>
      <c r="G20" t="n">
        <v>1</v>
      </c>
      <c r="H20" t="n">
        <v>2</v>
      </c>
      <c r="I20" t="n">
        <v>3</v>
      </c>
      <c r="J20" t="n">
        <v>4</v>
      </c>
      <c r="K20" t="n">
        <v>5</v>
      </c>
      <c r="L20" t="n">
        <v>5</v>
      </c>
    </row>
    <row r="21" ht="15" customHeight="1">
      <c r="C21" t="inlineStr">
        <is>
          <t>How many employees work for the company?</t>
        </is>
      </c>
      <c r="D21" s="4" t="n">
        <v>0.02</v>
      </c>
      <c r="E21" t="inlineStr">
        <is>
          <t>Number of employees</t>
        </is>
      </c>
      <c r="F21" t="n">
        <v>5</v>
      </c>
      <c r="G21" t="n">
        <v>1</v>
      </c>
      <c r="H21" t="n">
        <v>2</v>
      </c>
      <c r="I21" t="n">
        <v>3</v>
      </c>
      <c r="J21" t="n">
        <v>4</v>
      </c>
      <c r="K21" t="n">
        <v>5</v>
      </c>
      <c r="L21" t="n">
        <v>5</v>
      </c>
    </row>
    <row r="22" ht="15" customHeight="1">
      <c r="C22" t="inlineStr">
        <is>
          <t>How big are the counterparties that they're working with?</t>
        </is>
      </c>
      <c r="D22" s="4" t="n">
        <v>0.03</v>
      </c>
      <c r="E22" t="inlineStr">
        <is>
          <t>Size of counterparties</t>
        </is>
      </c>
      <c r="F22" t="n">
        <v>5</v>
      </c>
      <c r="G22" t="n">
        <v>1</v>
      </c>
      <c r="H22" t="n">
        <v>2</v>
      </c>
      <c r="I22" t="n">
        <v>3</v>
      </c>
      <c r="J22" t="n">
        <v>4</v>
      </c>
      <c r="K22" t="n">
        <v>5</v>
      </c>
      <c r="L22" t="n">
        <v>5</v>
      </c>
    </row>
    <row r="23" ht="15" customHeight="1">
      <c r="C23" t="inlineStr">
        <is>
          <t>Amount of counterparties?</t>
        </is>
      </c>
      <c r="D23" s="4" t="n">
        <v>0.03</v>
      </c>
      <c r="E23" t="inlineStr">
        <is>
          <t>Concentration risk</t>
        </is>
      </c>
      <c r="F23" t="n">
        <v>5</v>
      </c>
      <c r="G23" t="n">
        <v>1</v>
      </c>
      <c r="H23" t="n">
        <v>2</v>
      </c>
      <c r="I23" t="n">
        <v>3</v>
      </c>
      <c r="J23" t="n">
        <v>4</v>
      </c>
      <c r="K23" t="n">
        <v>5</v>
      </c>
      <c r="L23" t="n">
        <v>5</v>
      </c>
    </row>
    <row r="24" ht="15" customHeight="1">
      <c r="C24" t="inlineStr">
        <is>
          <t>How long will a PPA last and is the agreement solidified?</t>
        </is>
      </c>
      <c r="D24" s="4" t="n">
        <v>0.02</v>
      </c>
      <c r="E24" t="inlineStr">
        <is>
          <t>Stability of PPAs (where relevant)</t>
        </is>
      </c>
      <c r="F24" t="n">
        <v>1</v>
      </c>
      <c r="G24" t="n">
        <v>1</v>
      </c>
      <c r="H24" t="n">
        <v>2</v>
      </c>
      <c r="I24" t="n">
        <v>3</v>
      </c>
      <c r="J24" t="n">
        <v>4</v>
      </c>
      <c r="K24" t="n">
        <v>5</v>
      </c>
      <c r="L24" t="n">
        <v>1</v>
      </c>
    </row>
    <row r="25" ht="15" customHeight="1">
      <c r="C25" t="inlineStr">
        <is>
          <t>Has the counterparty been in good credit standing?</t>
        </is>
      </c>
      <c r="D25" s="4" t="n">
        <v>0.01</v>
      </c>
      <c r="E25" t="inlineStr">
        <is>
          <t>Credit history of counterparty</t>
        </is>
      </c>
      <c r="F25" t="n">
        <v>5</v>
      </c>
      <c r="G25" t="n">
        <v>1</v>
      </c>
      <c r="H25" t="n">
        <v>2</v>
      </c>
      <c r="I25" t="n">
        <v>3</v>
      </c>
      <c r="J25" t="n">
        <v>4</v>
      </c>
      <c r="K25" t="n">
        <v>5</v>
      </c>
      <c r="L25" t="n">
        <v>5</v>
      </c>
    </row>
    <row r="26" ht="15" customHeight="1">
      <c r="C26" t="inlineStr">
        <is>
          <t>Is there any significant financial news on the counterparty that would indicate a risk?</t>
        </is>
      </c>
      <c r="D26" s="4" t="n">
        <v>0.01</v>
      </c>
      <c r="E26" t="inlineStr">
        <is>
          <t>Relevant news on the company (counterparty)</t>
        </is>
      </c>
      <c r="F26" t="n">
        <v>5</v>
      </c>
      <c r="G26" t="n">
        <v>1</v>
      </c>
      <c r="H26" t="n">
        <v>2</v>
      </c>
      <c r="I26" t="n">
        <v>3</v>
      </c>
      <c r="J26" t="n">
        <v>4</v>
      </c>
      <c r="K26" t="n">
        <v>5</v>
      </c>
      <c r="L26" t="n">
        <v>5</v>
      </c>
    </row>
    <row r="27" ht="15" customHeight="1">
      <c r="C27" t="inlineStr">
        <is>
          <t>What is the fixed asset turnover ratio?</t>
        </is>
      </c>
      <c r="D27" s="4" t="n">
        <v>0.04</v>
      </c>
      <c r="E27" t="inlineStr">
        <is>
          <t>Fixed Asset Turnover Ratio</t>
        </is>
      </c>
      <c r="F27" t="n">
        <v>3</v>
      </c>
      <c r="G27" t="n">
        <v>1</v>
      </c>
      <c r="H27" t="n">
        <v>2</v>
      </c>
      <c r="I27" t="n">
        <v>3</v>
      </c>
      <c r="J27" t="n">
        <v>4</v>
      </c>
      <c r="K27" t="n">
        <v>5</v>
      </c>
      <c r="L27" t="n">
        <v>3</v>
      </c>
    </row>
    <row r="28" ht="15" customHeight="1">
      <c r="C28" t="inlineStr">
        <is>
          <t>Is there any collateral that has/is been pledged elsewhere and is there more available?</t>
        </is>
      </c>
      <c r="D28" s="4" t="n">
        <v>0.01</v>
      </c>
      <c r="E28" t="inlineStr">
        <is>
          <t>Existing collateral obligations</t>
        </is>
      </c>
      <c r="F28" t="n">
        <v>5</v>
      </c>
      <c r="G28" t="n">
        <v>1</v>
      </c>
      <c r="H28" t="n">
        <v>2</v>
      </c>
      <c r="I28" t="n">
        <v>3</v>
      </c>
      <c r="J28" t="n">
        <v>4</v>
      </c>
      <c r="K28" t="n">
        <v>5</v>
      </c>
      <c r="L28" t="n">
        <v>5</v>
      </c>
    </row>
    <row r="29" ht="15" customHeight="1">
      <c r="C29" t="inlineStr">
        <is>
          <t>Is there an established system of recourse in the event of default?</t>
        </is>
      </c>
      <c r="D29" s="4" t="n">
        <v>0.02</v>
      </c>
      <c r="E29" t="inlineStr">
        <is>
          <t>Asset recourse structure</t>
        </is>
      </c>
      <c r="F29" t="n">
        <v>5</v>
      </c>
      <c r="G29" t="n">
        <v>1</v>
      </c>
      <c r="H29" t="n">
        <v>2</v>
      </c>
      <c r="I29" t="n">
        <v>3</v>
      </c>
      <c r="J29" t="n">
        <v>4</v>
      </c>
      <c r="K29" t="n">
        <v>5</v>
      </c>
      <c r="L29" t="n">
        <v>5</v>
      </c>
    </row>
    <row r="30" ht="15" customHeight="1">
      <c r="C30" t="inlineStr">
        <is>
          <t>Is the collateral coming from the companies assets or is it less organized and coming from an individual?</t>
        </is>
      </c>
      <c r="D30" s="4" t="n">
        <v>0.02</v>
      </c>
      <c r="E30" t="inlineStr">
        <is>
          <t>Personal or company donation of collateral?</t>
        </is>
      </c>
      <c r="F30" t="n">
        <v>5</v>
      </c>
      <c r="G30" t="n">
        <v>1</v>
      </c>
      <c r="H30" t="n">
        <v>2</v>
      </c>
      <c r="I30" t="n">
        <v>3</v>
      </c>
      <c r="J30" t="n">
        <v>4</v>
      </c>
      <c r="K30" t="n">
        <v>5</v>
      </c>
      <c r="L30" t="n">
        <v>5</v>
      </c>
    </row>
    <row r="31" ht="15" customHeight="1">
      <c r="C31" t="inlineStr">
        <is>
          <t>Is the collateral readily available in the case of default?</t>
        </is>
      </c>
      <c r="D31" s="4" t="n">
        <v>0.01</v>
      </c>
      <c r="E31" s="1" t="inlineStr">
        <is>
          <t>Description/Location of Collateral</t>
        </is>
      </c>
      <c r="F31" t="n">
        <v>5</v>
      </c>
      <c r="G31" t="n">
        <v>1</v>
      </c>
      <c r="H31" t="n">
        <v>2</v>
      </c>
      <c r="I31" t="n">
        <v>3</v>
      </c>
      <c r="J31" t="n">
        <v>4</v>
      </c>
      <c r="K31" t="n">
        <v>5</v>
      </c>
      <c r="L31" s="1" t="n">
        <v>5</v>
      </c>
      <c r="X31" s="2" t="n"/>
      <c r="AD31" s="3" t="n"/>
    </row>
    <row r="32">
      <c r="E32" s="5" t="n"/>
      <c r="L32" s="5" t="n"/>
    </row>
    <row r="33">
      <c r="E33" s="12" t="inlineStr">
        <is>
          <t>Final Score:</t>
        </is>
      </c>
      <c r="L33" s="12" t="n">
        <v>76.2</v>
      </c>
    </row>
  </sheetData>
  <conditionalFormatting sqref="AD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sqref="O13" showDropDown="0" showInputMessage="0" showErrorMessage="1" allowBlank="1" type="list">
      <formula1>"100%,50%,20%"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33"/>
  <sheetViews>
    <sheetView topLeftCell="D1" zoomScale="102" zoomScaleNormal="70" workbookViewId="0">
      <selection activeCell="A4" sqref="A1:XFD1048576"/>
    </sheetView>
  </sheetViews>
  <sheetFormatPr baseColWidth="8" defaultRowHeight="14.5"/>
  <cols>
    <col width="19.90625" bestFit="1" customWidth="1" min="1" max="1"/>
    <col width="11.81640625" bestFit="1" customWidth="1" min="2" max="2"/>
    <col width="87.36328125" bestFit="1" customWidth="1" min="3" max="3"/>
    <col width="8.90625" bestFit="1" customWidth="1" min="4" max="4"/>
    <col width="38.08984375" bestFit="1" customWidth="1" min="5" max="5"/>
    <col width="11.08984375" bestFit="1" customWidth="1" min="6" max="6"/>
    <col width="11.7265625" bestFit="1" customWidth="1" min="7" max="7"/>
    <col width="7.6328125" bestFit="1" customWidth="1" min="8" max="8"/>
    <col width="7" bestFit="1" customWidth="1" min="9" max="9"/>
    <col width="8.36328125" bestFit="1" customWidth="1" min="10" max="10"/>
    <col width="12.26953125" bestFit="1" customWidth="1" min="11" max="11"/>
    <col width="8.90625" bestFit="1" customWidth="1" min="12" max="12"/>
    <col width="10.81640625" bestFit="1" customWidth="1" min="14" max="14"/>
    <col width="9.81640625" bestFit="1" customWidth="1" min="15" max="15"/>
    <col width="16.54296875" bestFit="1" customWidth="1" min="22" max="22"/>
    <col width="14.453125" bestFit="1" customWidth="1" min="23" max="23"/>
    <col width="12.81640625" bestFit="1" customWidth="1" min="24" max="24"/>
    <col width="12.54296875" bestFit="1" customWidth="1" min="25" max="25"/>
    <col width="17.6328125" bestFit="1" customWidth="1" min="26" max="26"/>
    <col width="12.54296875" customWidth="1" min="27" max="27"/>
    <col width="11.453125" bestFit="1" customWidth="1" min="28" max="28"/>
    <col width="4.1796875" customWidth="1" min="29" max="29"/>
    <col width="9" bestFit="1" customWidth="1" min="30" max="31"/>
    <col width="10.90625" bestFit="1" customWidth="1" min="32" max="32"/>
  </cols>
  <sheetData>
    <row r="1" ht="15" customHeight="1">
      <c r="A1" t="inlineStr">
        <is>
          <t>Financial Data</t>
        </is>
      </c>
      <c r="B1" t="inlineStr">
        <is>
          <t>INPUTS</t>
        </is>
      </c>
      <c r="C1" t="inlineStr">
        <is>
          <t>Questionnaire</t>
        </is>
      </c>
      <c r="D1" t="inlineStr">
        <is>
          <t>Weights</t>
        </is>
      </c>
      <c r="E1" t="inlineStr">
        <is>
          <t>Parameters</t>
        </is>
      </c>
      <c r="F1" t="inlineStr">
        <is>
          <t>Values</t>
        </is>
      </c>
      <c r="G1" t="inlineStr">
        <is>
          <t>Very Low Max</t>
        </is>
      </c>
      <c r="H1" t="inlineStr">
        <is>
          <t>Max Min</t>
        </is>
      </c>
      <c r="I1" t="inlineStr">
        <is>
          <t>Ok Max</t>
        </is>
      </c>
      <c r="J1" t="inlineStr">
        <is>
          <t>High Max</t>
        </is>
      </c>
      <c r="K1" t="inlineStr">
        <is>
          <t>Very High Max</t>
        </is>
      </c>
      <c r="L1" t="inlineStr">
        <is>
          <t>Output</t>
        </is>
      </c>
    </row>
    <row r="2" ht="15" customHeight="1">
      <c r="A2" t="inlineStr">
        <is>
          <t>Total revenue</t>
        </is>
      </c>
      <c r="B2" t="n">
        <v>739300000</v>
      </c>
      <c r="C2" t="inlineStr">
        <is>
          <t>What is your DSCR to date?</t>
        </is>
      </c>
      <c r="D2" s="4" t="n">
        <v>0.1</v>
      </c>
      <c r="E2" t="inlineStr">
        <is>
          <t>Debt Service Coverage Ratio</t>
        </is>
      </c>
      <c r="F2" t="n">
        <v>27.82121485367653</v>
      </c>
      <c r="G2" t="n">
        <v>1</v>
      </c>
      <c r="H2" t="n">
        <v>1.3</v>
      </c>
      <c r="I2" t="n">
        <v>1.5</v>
      </c>
      <c r="J2" t="n">
        <v>2</v>
      </c>
      <c r="K2" t="n">
        <v>2.5</v>
      </c>
      <c r="L2" t="n">
        <v>5</v>
      </c>
      <c r="N2" t="n">
        <v>27.82121485367653</v>
      </c>
      <c r="O2">
        <f>K3/K8</f>
        <v/>
      </c>
      <c r="Q2">
        <f>M3/M8</f>
        <v/>
      </c>
    </row>
    <row r="3" ht="15" customHeight="1">
      <c r="A3" t="inlineStr">
        <is>
          <t>EBITDA</t>
        </is>
      </c>
      <c r="B3" t="n">
        <v>339391000</v>
      </c>
      <c r="C3" t="inlineStr">
        <is>
          <t>What is the free cash flow?</t>
        </is>
      </c>
      <c r="D3" s="4" t="n">
        <v>0.05</v>
      </c>
      <c r="E3" t="inlineStr">
        <is>
          <t>Free Cash Flow</t>
        </is>
      </c>
      <c r="F3" t="n">
        <v>23300000</v>
      </c>
      <c r="G3" t="n">
        <v>0</v>
      </c>
      <c r="H3" t="n">
        <v>100000</v>
      </c>
      <c r="I3" t="n">
        <v>500000</v>
      </c>
      <c r="J3" t="n">
        <v>1000000</v>
      </c>
      <c r="K3" t="n">
        <v>2000000</v>
      </c>
      <c r="L3" t="n">
        <v>5</v>
      </c>
      <c r="N3" t="n">
        <v>23300000</v>
      </c>
      <c r="O3">
        <f>(VLOOKUP("Operational cash flow", J1:K101, 2, FALSE)-VLOOKUP("Capital expenditure", J1:K101, 2, FALSE) )</f>
        <v/>
      </c>
      <c r="Q3">
        <f>(VLOOKUP("Operational cash flow", L1:M101, 2, FALSE)-VLOOKUP("Capital expenditure", L1:M101, 2, FALSE) )</f>
        <v/>
      </c>
    </row>
    <row r="4" ht="15" customHeight="1">
      <c r="A4" t="inlineStr">
        <is>
          <t>Operating income</t>
        </is>
      </c>
      <c r="B4" t="n">
        <v>310307000</v>
      </c>
      <c r="C4" t="inlineStr">
        <is>
          <t>What is the average interest rate on debt facilities for the Company?</t>
        </is>
      </c>
      <c r="D4" s="4" t="n">
        <v>0.025</v>
      </c>
      <c r="E4" t="inlineStr">
        <is>
          <t>Average Interest Rate</t>
        </is>
      </c>
      <c r="F4" t="n">
        <v>0.065</v>
      </c>
      <c r="G4" t="n">
        <v>0.2</v>
      </c>
      <c r="H4" t="n">
        <v>0.15</v>
      </c>
      <c r="I4" t="n">
        <v>0.12</v>
      </c>
      <c r="J4" t="n">
        <v>0.09</v>
      </c>
      <c r="K4" t="n">
        <v>0.05</v>
      </c>
      <c r="L4" t="n">
        <v>5</v>
      </c>
      <c r="N4" t="n">
        <v>0.065</v>
      </c>
      <c r="O4" t="n">
        <v>0.065</v>
      </c>
      <c r="Q4" t="n">
        <v>0.09</v>
      </c>
    </row>
    <row r="5" ht="15" customHeight="1">
      <c r="A5" t="inlineStr">
        <is>
          <t>[Cash Flow Statement]</t>
        </is>
      </c>
      <c r="C5" t="inlineStr">
        <is>
          <t>What proportion of the revenue is from gross margin?</t>
        </is>
      </c>
      <c r="D5" s="4" t="n">
        <v>0.05</v>
      </c>
      <c r="E5" t="inlineStr">
        <is>
          <t>Gross Margin Ratio</t>
        </is>
      </c>
      <c r="F5" t="n">
        <v>0.4197308264574597</v>
      </c>
      <c r="G5" t="n">
        <v>0.1</v>
      </c>
      <c r="H5" t="n">
        <v>0.25</v>
      </c>
      <c r="I5" t="n">
        <v>0.35</v>
      </c>
      <c r="J5" t="n">
        <v>0.5</v>
      </c>
      <c r="K5" t="n">
        <v>0.7</v>
      </c>
      <c r="L5" t="n">
        <v>4</v>
      </c>
      <c r="N5" t="n">
        <v>0.4197308264574597</v>
      </c>
      <c r="O5">
        <f>(VLOOKUP("Operating income", J1:K101, 2, FALSE)/(VLOOKUP("Total revenue", J1:K101, 2, FALSE)))</f>
        <v/>
      </c>
      <c r="Q5">
        <f>(VLOOKUP("Operating income", L1:M101, 2, FALSE)/(VLOOKUP("Total revenue", L1:M101, 2, FALSE)))</f>
        <v/>
      </c>
    </row>
    <row r="6" ht="15" customHeight="1">
      <c r="A6" t="inlineStr">
        <is>
          <t>Operational cash flow</t>
        </is>
      </c>
      <c r="B6" t="n">
        <v>31300000</v>
      </c>
      <c r="C6" t="inlineStr">
        <is>
          <t>What is your debt to income ratio?</t>
        </is>
      </c>
      <c r="D6" s="4" t="n">
        <v>0.025</v>
      </c>
      <c r="E6" t="inlineStr">
        <is>
          <t>Debt-to-Income</t>
        </is>
      </c>
      <c r="F6" t="n">
        <v>0.5227009555350614</v>
      </c>
      <c r="G6" t="n">
        <v>0.6</v>
      </c>
      <c r="H6" t="n">
        <v>0.55</v>
      </c>
      <c r="I6" t="n">
        <v>0.5</v>
      </c>
      <c r="J6" t="n">
        <v>0.45</v>
      </c>
      <c r="K6" t="n">
        <v>0.4</v>
      </c>
      <c r="L6" t="n">
        <v>3</v>
      </c>
      <c r="N6" t="n">
        <v>0.5227009555350614</v>
      </c>
      <c r="O6">
        <f>(VLOOKUP("Total debt", J1:K101, 2, FALSE)/VLOOKUP("EBITDA", J1:K101, 2, FALSE))</f>
        <v/>
      </c>
      <c r="Q6">
        <f>(VLOOKUP("Total debt", L1:M101, 2, FALSE)/VLOOKUP("EBITDA", L1:M101, 2, FALSE))</f>
        <v/>
      </c>
    </row>
    <row r="7" ht="15" customHeight="1">
      <c r="A7" t="inlineStr">
        <is>
          <t>Capital expenditure</t>
        </is>
      </c>
      <c r="B7" t="n">
        <v>8000000</v>
      </c>
      <c r="C7" t="inlineStr">
        <is>
          <t>What's the current ratio?</t>
        </is>
      </c>
      <c r="D7" s="4" t="n">
        <v>0.06</v>
      </c>
      <c r="E7" t="inlineStr">
        <is>
          <t>Current Ratio</t>
        </is>
      </c>
      <c r="F7" t="n">
        <v>7.192210012061995</v>
      </c>
      <c r="G7" t="n">
        <v>0.5</v>
      </c>
      <c r="H7" t="n">
        <v>1</v>
      </c>
      <c r="I7" t="n">
        <v>1.5</v>
      </c>
      <c r="J7" t="n">
        <v>2</v>
      </c>
      <c r="K7" t="n">
        <v>2.5</v>
      </c>
      <c r="L7" t="n">
        <v>5</v>
      </c>
      <c r="N7" t="n">
        <v>7.192210012061995</v>
      </c>
      <c r="O7">
        <f>(VLOOKUP("Total current assets", J1:K101, 2, FALSE)/VLOOKUP("Total current liabilities", J1:K101, 2, FALSE))</f>
        <v/>
      </c>
      <c r="Q7">
        <f>(VLOOKUP("Total current assets", L1:M101, 2, FALSE)/VLOOKUP("Total current liabilities", L1:M101, 2, FALSE))</f>
        <v/>
      </c>
      <c r="R7" t="n">
        <v>1.81</v>
      </c>
    </row>
    <row r="8" ht="15" customHeight="1">
      <c r="A8" t="inlineStr">
        <is>
          <t>Debt service</t>
        </is>
      </c>
      <c r="B8">
        <f>6244000+5955000</f>
        <v/>
      </c>
      <c r="C8" t="inlineStr">
        <is>
          <t>What proportion of debt to equity</t>
        </is>
      </c>
      <c r="D8" s="4" t="n">
        <v>0.04</v>
      </c>
      <c r="E8" t="inlineStr">
        <is>
          <t>Debt to Equity</t>
        </is>
      </c>
      <c r="F8" t="n">
        <v>0.219686660466561</v>
      </c>
      <c r="G8" t="n">
        <v>0.035</v>
      </c>
      <c r="H8" t="n">
        <v>0.03</v>
      </c>
      <c r="I8" t="n">
        <v>0.02</v>
      </c>
      <c r="J8" t="n">
        <v>0.015</v>
      </c>
      <c r="K8" t="n">
        <v>0.01</v>
      </c>
      <c r="L8" t="n">
        <v>1</v>
      </c>
      <c r="N8" t="n">
        <v>0.219686660466561</v>
      </c>
      <c r="O8">
        <f>(VLOOKUP("Total liabilities", J1:K101, 2, FALSE)/(VLOOKUP("Total equity", J1:K101, 2, FALSE)))</f>
        <v/>
      </c>
      <c r="Q8">
        <f>(VLOOKUP("Total liabilities", L1:M101, 2, FALSE)/(VLOOKUP("Total equity", L1:M101, 2, FALSE)))</f>
        <v/>
      </c>
    </row>
    <row r="9" ht="15" customHeight="1">
      <c r="A9" t="inlineStr">
        <is>
          <t>[Balance Sheet]</t>
        </is>
      </c>
      <c r="C9" t="inlineStr">
        <is>
          <t>How much of the capital is coming from external sources?</t>
        </is>
      </c>
      <c r="D9" s="4" t="n">
        <v>0.02</v>
      </c>
      <c r="E9" t="inlineStr">
        <is>
          <t>External capital</t>
        </is>
      </c>
      <c r="F9" t="n">
        <v>1</v>
      </c>
      <c r="G9" t="n">
        <v>0.1</v>
      </c>
      <c r="H9" t="n">
        <v>0.2</v>
      </c>
      <c r="I9" t="n">
        <v>0.5</v>
      </c>
      <c r="J9" t="n">
        <v>0.6</v>
      </c>
      <c r="K9" t="n">
        <v>0.8</v>
      </c>
      <c r="L9" t="n">
        <v>5</v>
      </c>
    </row>
    <row r="10" ht="15" customHeight="1">
      <c r="A10" t="inlineStr">
        <is>
          <t>Total current assets</t>
        </is>
      </c>
      <c r="B10" t="n">
        <v>1186578</v>
      </c>
      <c r="C10" t="inlineStr">
        <is>
          <t>What's the revenue growth rate of the company?</t>
        </is>
      </c>
      <c r="D10" s="4" t="n">
        <v>0.06</v>
      </c>
      <c r="E10" t="inlineStr">
        <is>
          <t>Revenue growth rate annually</t>
        </is>
      </c>
      <c r="F10" t="n">
        <v>-1</v>
      </c>
      <c r="G10" t="n">
        <v>0</v>
      </c>
      <c r="H10" t="n">
        <v>0.05</v>
      </c>
      <c r="I10" t="n">
        <v>0.1</v>
      </c>
      <c r="J10" t="n">
        <v>0.15</v>
      </c>
      <c r="K10" t="n">
        <v>0.2</v>
      </c>
      <c r="L10" t="n">
        <v>1</v>
      </c>
    </row>
    <row r="11" ht="15" customHeight="1">
      <c r="A11" t="inlineStr">
        <is>
          <t>Total assets</t>
        </is>
      </c>
      <c r="B11" t="n">
        <v>2638675</v>
      </c>
      <c r="C11" t="inlineStr">
        <is>
          <t>How much of your investors are company insiders?</t>
        </is>
      </c>
      <c r="D11" s="4" t="n">
        <v>0.02</v>
      </c>
      <c r="E11" t="inlineStr">
        <is>
          <t>Company investors</t>
        </is>
      </c>
      <c r="F11" t="n">
        <v>5</v>
      </c>
      <c r="G11" t="n">
        <v>1</v>
      </c>
      <c r="H11" t="n">
        <v>2</v>
      </c>
      <c r="I11" t="n">
        <v>3</v>
      </c>
      <c r="J11" t="n">
        <v>4</v>
      </c>
      <c r="K11" t="n">
        <v>5</v>
      </c>
      <c r="L11" t="n">
        <v>5</v>
      </c>
    </row>
    <row r="12" ht="15" customHeight="1">
      <c r="A12" t="inlineStr">
        <is>
          <t>Total current liabilities</t>
        </is>
      </c>
      <c r="B12" t="n">
        <v>164981</v>
      </c>
      <c r="C12" t="inlineStr">
        <is>
          <t>Is the market very competitive or is it newer and less monopolized?</t>
        </is>
      </c>
      <c r="D12" s="4" t="n">
        <v>0.05</v>
      </c>
      <c r="E12" t="inlineStr">
        <is>
          <t>Market entry barriers</t>
        </is>
      </c>
      <c r="F12" t="n">
        <v>5</v>
      </c>
      <c r="G12" t="n">
        <v>1</v>
      </c>
      <c r="H12" t="n">
        <v>2</v>
      </c>
      <c r="I12" t="n">
        <v>3</v>
      </c>
      <c r="J12" t="n">
        <v>4</v>
      </c>
      <c r="K12" t="n">
        <v>5</v>
      </c>
      <c r="L12" t="n">
        <v>5</v>
      </c>
    </row>
    <row r="13" ht="15" customHeight="1">
      <c r="A13" t="inlineStr">
        <is>
          <t>Total liabilities</t>
        </is>
      </c>
      <c r="B13" t="n">
        <v>475271</v>
      </c>
      <c r="C13" t="inlineStr">
        <is>
          <t>How much of the Companies revenues are tied to Commodity Prices?</t>
        </is>
      </c>
      <c r="D13" s="4" t="n">
        <v>0.03</v>
      </c>
      <c r="E13" t="inlineStr">
        <is>
          <t>Commodity Price Risk</t>
        </is>
      </c>
      <c r="F13" t="n">
        <v>1</v>
      </c>
      <c r="G13" t="n">
        <v>1</v>
      </c>
      <c r="H13" t="n">
        <v>2</v>
      </c>
      <c r="I13" t="n">
        <v>3</v>
      </c>
      <c r="J13" t="n">
        <v>4</v>
      </c>
      <c r="K13" t="n">
        <v>5</v>
      </c>
      <c r="L13" t="n">
        <v>1</v>
      </c>
    </row>
    <row r="14" ht="15" customHeight="1">
      <c r="A14" t="inlineStr">
        <is>
          <t>Total equity</t>
        </is>
      </c>
      <c r="B14" t="n">
        <v>2163404</v>
      </c>
      <c r="C14" t="inlineStr">
        <is>
          <t>What potential are there for changes in levies and taxes on production?</t>
        </is>
      </c>
      <c r="D14" s="4" t="n">
        <v>0.02</v>
      </c>
      <c r="E14" t="inlineStr">
        <is>
          <t>Industry-related government policy</t>
        </is>
      </c>
      <c r="F14" t="n">
        <v>3</v>
      </c>
      <c r="G14" t="n">
        <v>1</v>
      </c>
      <c r="H14" t="n">
        <v>2</v>
      </c>
      <c r="I14" t="n">
        <v>3</v>
      </c>
      <c r="J14" t="n">
        <v>4</v>
      </c>
      <c r="K14" t="n">
        <v>5</v>
      </c>
      <c r="L14" t="n">
        <v>3</v>
      </c>
    </row>
    <row r="15" ht="15" customHeight="1">
      <c r="A15" t="inlineStr">
        <is>
          <t>Total debt</t>
        </is>
      </c>
      <c r="B15" t="n">
        <v>177400000</v>
      </c>
      <c r="C15" t="inlineStr">
        <is>
          <t>What segment of the market is the company a part of?</t>
        </is>
      </c>
      <c r="D15" s="4" t="n">
        <v>0.03</v>
      </c>
      <c r="E15" t="inlineStr">
        <is>
          <t>Sector</t>
        </is>
      </c>
      <c r="F15" t="n">
        <v>5</v>
      </c>
      <c r="G15" t="n">
        <v>1</v>
      </c>
      <c r="H15" t="n">
        <v>2</v>
      </c>
      <c r="I15" t="n">
        <v>3</v>
      </c>
      <c r="J15" t="n">
        <v>4</v>
      </c>
      <c r="K15" t="n">
        <v>5</v>
      </c>
      <c r="L15" t="n">
        <v>5</v>
      </c>
    </row>
    <row r="16" ht="15" customHeight="1">
      <c r="C16" t="inlineStr">
        <is>
          <t>What traction to date has the company gained</t>
        </is>
      </c>
      <c r="D16" s="4" t="n">
        <v>0.02</v>
      </c>
      <c r="E16" t="inlineStr">
        <is>
          <t>Market traction</t>
        </is>
      </c>
      <c r="F16" t="n">
        <v>5</v>
      </c>
      <c r="G16" t="n">
        <v>1</v>
      </c>
      <c r="H16" t="n">
        <v>2</v>
      </c>
      <c r="I16" t="n">
        <v>3</v>
      </c>
      <c r="J16" t="n">
        <v>4</v>
      </c>
      <c r="K16" t="n">
        <v>5</v>
      </c>
      <c r="L16" t="n">
        <v>5</v>
      </c>
    </row>
    <row r="17" ht="15" customHeight="1">
      <c r="C17" t="inlineStr">
        <is>
          <t>Do management have any personal history of default?</t>
        </is>
      </c>
      <c r="D17" s="4" t="n">
        <v>0.02</v>
      </c>
      <c r="E17" t="inlineStr">
        <is>
          <t>Credit history of management</t>
        </is>
      </c>
      <c r="F17" t="n">
        <v>5</v>
      </c>
      <c r="G17" t="n">
        <v>1</v>
      </c>
      <c r="H17" t="n">
        <v>2</v>
      </c>
      <c r="I17" t="n">
        <v>3</v>
      </c>
      <c r="J17" t="n">
        <v>4</v>
      </c>
      <c r="K17" t="n">
        <v>5</v>
      </c>
      <c r="L17" t="n">
        <v>5</v>
      </c>
    </row>
    <row r="18" ht="15" customHeight="1">
      <c r="C18" t="inlineStr">
        <is>
          <t>Does the Company have IP rights and trademarks secured?</t>
        </is>
      </c>
      <c r="D18" s="4" t="n">
        <v>0.04</v>
      </c>
      <c r="E18" t="inlineStr">
        <is>
          <t>Intellectual property rights and protections</t>
        </is>
      </c>
      <c r="F18" t="n">
        <v>5</v>
      </c>
      <c r="G18" t="n">
        <v>1</v>
      </c>
      <c r="H18" t="n">
        <v>2</v>
      </c>
      <c r="I18" t="n">
        <v>3</v>
      </c>
      <c r="J18" t="n">
        <v>4</v>
      </c>
      <c r="K18" t="n">
        <v>5</v>
      </c>
      <c r="L18" t="n">
        <v>5</v>
      </c>
    </row>
    <row r="19" ht="15" customHeight="1">
      <c r="C19" t="inlineStr">
        <is>
          <t>How long have management spent working in the industry of the Companies chosen field?</t>
        </is>
      </c>
      <c r="D19" s="4" t="n">
        <v>0.08</v>
      </c>
      <c r="E19" t="inlineStr">
        <is>
          <t>Time spent in an industry</t>
        </is>
      </c>
      <c r="F19" t="n">
        <v>5</v>
      </c>
      <c r="G19" t="n">
        <v>1</v>
      </c>
      <c r="H19" t="n">
        <v>2</v>
      </c>
      <c r="I19" t="n">
        <v>3</v>
      </c>
      <c r="J19" t="n">
        <v>4</v>
      </c>
      <c r="K19" t="n">
        <v>5</v>
      </c>
      <c r="L19" t="n">
        <v>5</v>
      </c>
    </row>
    <row r="20" ht="15" customHeight="1">
      <c r="C20" t="inlineStr">
        <is>
          <t>Have any of the Directors been bankrupt at any point in time?</t>
        </is>
      </c>
      <c r="D20" s="4" t="n">
        <v>0.04</v>
      </c>
      <c r="E20" t="inlineStr">
        <is>
          <t>History of bankruptcy</t>
        </is>
      </c>
      <c r="F20" t="n">
        <v>5</v>
      </c>
      <c r="G20" t="n">
        <v>1</v>
      </c>
      <c r="H20" t="n">
        <v>2</v>
      </c>
      <c r="I20" t="n">
        <v>3</v>
      </c>
      <c r="J20" t="n">
        <v>4</v>
      </c>
      <c r="K20" t="n">
        <v>5</v>
      </c>
      <c r="L20" t="n">
        <v>5</v>
      </c>
    </row>
    <row r="21" ht="15" customHeight="1">
      <c r="C21" t="inlineStr">
        <is>
          <t>How many employees work for the company?</t>
        </is>
      </c>
      <c r="D21" s="4" t="n">
        <v>0.02</v>
      </c>
      <c r="E21" t="inlineStr">
        <is>
          <t>Number of employees</t>
        </is>
      </c>
      <c r="F21" t="n">
        <v>5</v>
      </c>
      <c r="G21" t="n">
        <v>1</v>
      </c>
      <c r="H21" t="n">
        <v>2</v>
      </c>
      <c r="I21" t="n">
        <v>3</v>
      </c>
      <c r="J21" t="n">
        <v>4</v>
      </c>
      <c r="K21" t="n">
        <v>5</v>
      </c>
      <c r="L21" t="n">
        <v>5</v>
      </c>
    </row>
    <row r="22" ht="15" customHeight="1">
      <c r="C22" t="inlineStr">
        <is>
          <t>How big are the counterparties that they're working with?</t>
        </is>
      </c>
      <c r="D22" s="4" t="n">
        <v>0.03</v>
      </c>
      <c r="E22" t="inlineStr">
        <is>
          <t>Size of counterparties</t>
        </is>
      </c>
      <c r="F22" t="n">
        <v>5</v>
      </c>
      <c r="G22" t="n">
        <v>1</v>
      </c>
      <c r="H22" t="n">
        <v>2</v>
      </c>
      <c r="I22" t="n">
        <v>3</v>
      </c>
      <c r="J22" t="n">
        <v>4</v>
      </c>
      <c r="K22" t="n">
        <v>5</v>
      </c>
      <c r="L22" t="n">
        <v>5</v>
      </c>
    </row>
    <row r="23" ht="15" customHeight="1">
      <c r="C23" t="inlineStr">
        <is>
          <t>Amount of counterparties?</t>
        </is>
      </c>
      <c r="D23" s="4" t="n">
        <v>0.03</v>
      </c>
      <c r="E23" t="inlineStr">
        <is>
          <t>Concentration risk</t>
        </is>
      </c>
      <c r="F23" t="n">
        <v>5</v>
      </c>
      <c r="G23" t="n">
        <v>1</v>
      </c>
      <c r="H23" t="n">
        <v>2</v>
      </c>
      <c r="I23" t="n">
        <v>3</v>
      </c>
      <c r="J23" t="n">
        <v>4</v>
      </c>
      <c r="K23" t="n">
        <v>5</v>
      </c>
      <c r="L23" t="n">
        <v>5</v>
      </c>
    </row>
    <row r="24" ht="15" customHeight="1">
      <c r="C24" t="inlineStr">
        <is>
          <t>How long will a PPA last and is the agreement solidified?</t>
        </is>
      </c>
      <c r="D24" s="4" t="n">
        <v>0.02</v>
      </c>
      <c r="E24" t="inlineStr">
        <is>
          <t>Stability of PPAs (where relevant)</t>
        </is>
      </c>
      <c r="F24" t="n">
        <v>1</v>
      </c>
      <c r="G24" t="n">
        <v>1</v>
      </c>
      <c r="H24" t="n">
        <v>2</v>
      </c>
      <c r="I24" t="n">
        <v>3</v>
      </c>
      <c r="J24" t="n">
        <v>4</v>
      </c>
      <c r="K24" t="n">
        <v>5</v>
      </c>
      <c r="L24" t="n">
        <v>1</v>
      </c>
    </row>
    <row r="25" ht="15" customHeight="1">
      <c r="C25" t="inlineStr">
        <is>
          <t>Has the counterparty been in good credit standing?</t>
        </is>
      </c>
      <c r="D25" s="4" t="n">
        <v>0.01</v>
      </c>
      <c r="E25" t="inlineStr">
        <is>
          <t>Credit history of counterparty</t>
        </is>
      </c>
      <c r="F25" t="n">
        <v>5</v>
      </c>
      <c r="G25" t="n">
        <v>1</v>
      </c>
      <c r="H25" t="n">
        <v>2</v>
      </c>
      <c r="I25" t="n">
        <v>3</v>
      </c>
      <c r="J25" t="n">
        <v>4</v>
      </c>
      <c r="K25" t="n">
        <v>5</v>
      </c>
      <c r="L25" t="n">
        <v>5</v>
      </c>
    </row>
    <row r="26" ht="15" customHeight="1">
      <c r="C26" t="inlineStr">
        <is>
          <t>Is there any significant financial news on the counterparty that would indicate a risk?</t>
        </is>
      </c>
      <c r="D26" s="4" t="n">
        <v>0.01</v>
      </c>
      <c r="E26" t="inlineStr">
        <is>
          <t>Relevant news on the company (counterparty)</t>
        </is>
      </c>
      <c r="F26" t="n">
        <v>5</v>
      </c>
      <c r="G26" t="n">
        <v>1</v>
      </c>
      <c r="H26" t="n">
        <v>2</v>
      </c>
      <c r="I26" t="n">
        <v>3</v>
      </c>
      <c r="J26" t="n">
        <v>4</v>
      </c>
      <c r="K26" t="n">
        <v>5</v>
      </c>
      <c r="L26" t="n">
        <v>5</v>
      </c>
    </row>
    <row r="27" ht="15" customHeight="1">
      <c r="C27" t="inlineStr">
        <is>
          <t>What is the fixed asset turnover ratio?</t>
        </is>
      </c>
      <c r="D27" s="4" t="n">
        <v>0.04</v>
      </c>
      <c r="E27" t="inlineStr">
        <is>
          <t>Fixed Asset Turnover Ratio</t>
        </is>
      </c>
      <c r="F27" t="n">
        <v>3</v>
      </c>
      <c r="G27" t="n">
        <v>1</v>
      </c>
      <c r="H27" t="n">
        <v>2</v>
      </c>
      <c r="I27" t="n">
        <v>3</v>
      </c>
      <c r="J27" t="n">
        <v>4</v>
      </c>
      <c r="K27" t="n">
        <v>5</v>
      </c>
      <c r="L27" t="n">
        <v>3</v>
      </c>
    </row>
    <row r="28" ht="15" customHeight="1">
      <c r="C28" t="inlineStr">
        <is>
          <t>Is there any collateral that has/is been pledged elsewhere and is there more available?</t>
        </is>
      </c>
      <c r="D28" s="4" t="n">
        <v>0.01</v>
      </c>
      <c r="E28" t="inlineStr">
        <is>
          <t>Existing collateral obligations</t>
        </is>
      </c>
      <c r="F28" t="n">
        <v>5</v>
      </c>
      <c r="G28" t="n">
        <v>1</v>
      </c>
      <c r="H28" t="n">
        <v>2</v>
      </c>
      <c r="I28" t="n">
        <v>3</v>
      </c>
      <c r="J28" t="n">
        <v>4</v>
      </c>
      <c r="K28" t="n">
        <v>5</v>
      </c>
      <c r="L28" t="n">
        <v>5</v>
      </c>
    </row>
    <row r="29" ht="15" customHeight="1">
      <c r="C29" t="inlineStr">
        <is>
          <t>Is there an established system of recourse in the event of default?</t>
        </is>
      </c>
      <c r="D29" s="4" t="n">
        <v>0.02</v>
      </c>
      <c r="E29" t="inlineStr">
        <is>
          <t>Asset recourse structure</t>
        </is>
      </c>
      <c r="F29" t="n">
        <v>5</v>
      </c>
      <c r="G29" t="n">
        <v>1</v>
      </c>
      <c r="H29" t="n">
        <v>2</v>
      </c>
      <c r="I29" t="n">
        <v>3</v>
      </c>
      <c r="J29" t="n">
        <v>4</v>
      </c>
      <c r="K29" t="n">
        <v>5</v>
      </c>
      <c r="L29" t="n">
        <v>5</v>
      </c>
    </row>
    <row r="30" ht="15" customHeight="1">
      <c r="C30" t="inlineStr">
        <is>
          <t>Is the collateral coming from the companies assets or is it less organized and coming from an individual?</t>
        </is>
      </c>
      <c r="D30" s="4" t="n">
        <v>0.02</v>
      </c>
      <c r="E30" t="inlineStr">
        <is>
          <t>Personal or company donation of collateral?</t>
        </is>
      </c>
      <c r="F30" t="n">
        <v>5</v>
      </c>
      <c r="G30" t="n">
        <v>1</v>
      </c>
      <c r="H30" t="n">
        <v>2</v>
      </c>
      <c r="I30" t="n">
        <v>3</v>
      </c>
      <c r="J30" t="n">
        <v>4</v>
      </c>
      <c r="K30" t="n">
        <v>5</v>
      </c>
      <c r="L30" t="n">
        <v>5</v>
      </c>
    </row>
    <row r="31" ht="15" customHeight="1">
      <c r="C31" t="inlineStr">
        <is>
          <t>Is the collateral readily available in the case of default?</t>
        </is>
      </c>
      <c r="D31" s="4" t="n">
        <v>0.01</v>
      </c>
      <c r="E31" s="1" t="inlineStr">
        <is>
          <t>Description/Location of Collateral</t>
        </is>
      </c>
      <c r="F31" t="n">
        <v>5</v>
      </c>
      <c r="G31" t="n">
        <v>1</v>
      </c>
      <c r="H31" t="n">
        <v>2</v>
      </c>
      <c r="I31" t="n">
        <v>3</v>
      </c>
      <c r="J31" t="n">
        <v>4</v>
      </c>
      <c r="K31" t="n">
        <v>5</v>
      </c>
      <c r="L31" s="1" t="n">
        <v>5</v>
      </c>
      <c r="X31" s="2" t="n"/>
      <c r="AD31" s="3" t="n"/>
    </row>
    <row r="32">
      <c r="E32" s="5" t="n"/>
      <c r="L32" s="5" t="n"/>
    </row>
    <row r="33">
      <c r="E33" s="12" t="inlineStr">
        <is>
          <t>Final Score:</t>
        </is>
      </c>
      <c r="L33" s="12" t="n">
        <v>83.59999999999998</v>
      </c>
    </row>
  </sheetData>
  <conditionalFormatting sqref="AD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sqref="O13" showDropDown="0" showInputMessage="0" showErrorMessage="1" allowBlank="1" type="list">
      <formula1>"100%,50%,20%"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Gabe Orroth</dc:creator>
  <dcterms:created xsi:type="dcterms:W3CDTF">2024-07-12T00:41:00Z</dcterms:created>
  <dcterms:modified xsi:type="dcterms:W3CDTF">2024-07-22T05:35:50Z</dcterms:modified>
  <cp:lastModifiedBy>Gabe Orroth</cp:lastModifiedBy>
</cp:coreProperties>
</file>